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ancarlo\Downloads\"/>
    </mc:Choice>
  </mc:AlternateContent>
  <xr:revisionPtr revIDLastSave="0" documentId="8_{D07D684C-1E15-C042-AE35-F095558081B9}" xr6:coauthVersionLast="47" xr6:coauthVersionMax="47" xr10:uidLastSave="{00000000-0000-0000-0000-000000000000}"/>
  <bookViews>
    <workbookView xWindow="-120" yWindow="-120" windowWidth="20730" windowHeight="11310" firstSheet="12" activeTab="18" xr2:uid="{00000000-000D-0000-FFFF-FFFF00000000}"/>
  </bookViews>
  <sheets>
    <sheet name="PCGE_m" sheetId="6" r:id="rId1"/>
    <sheet name="ENUNCIADOS" sheetId="22" r:id="rId2"/>
    <sheet name="L.Diario" sheetId="5" r:id="rId3"/>
    <sheet name="R.Caja" sheetId="14" state="hidden" r:id="rId4"/>
    <sheet name="CTA CTE" sheetId="15" state="hidden" r:id="rId5"/>
    <sheet name="R.Ventas" sheetId="16" state="hidden" r:id="rId6"/>
    <sheet name="R.Compras" sheetId="17" state="hidden" r:id="rId7"/>
    <sheet name="Kardex" sheetId="20" state="hidden" r:id="rId8"/>
    <sheet name="RIPV-24" sheetId="18" state="hidden" r:id="rId9"/>
    <sheet name="Planillas (21.11)" sheetId="19" state="hidden" r:id="rId10"/>
    <sheet name="L. Mayor" sheetId="7" r:id="rId11"/>
    <sheet name="H. De trabajo" sheetId="8" r:id="rId12"/>
    <sheet name="ASIENTOS" sheetId="3" r:id="rId13"/>
    <sheet name="L. Mayor 2" sheetId="23" r:id="rId14"/>
    <sheet name="H. De trabajo 2" sheetId="24" r:id="rId15"/>
    <sheet name="Est Sit Fin" sheetId="9" r:id="rId16"/>
    <sheet name=" Est Resultados Naturaleza" sheetId="11" r:id="rId17"/>
    <sheet name="Est Resultados Función" sheetId="12" r:id="rId18"/>
    <sheet name="Est costo prod " sheetId="13" r:id="rId19"/>
    <sheet name="peps ejm" sheetId="21" state="hidden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_FilterDatabase" localSheetId="2" hidden="1">L.Diario!$B$9:$L$395</definedName>
    <definedName name="_xlnm._FilterDatabase" localSheetId="0" hidden="1">PCGE_m!$B$2:$D$1743</definedName>
    <definedName name="PCGE" localSheetId="7">#REF!</definedName>
    <definedName name="PCGE" localSheetId="19">#REF!</definedName>
    <definedName name="PCGE" localSheetId="9">[1]!Tabla_13[#All]</definedName>
    <definedName name="PCGE">[1]!Tabla_13[#All]</definedName>
    <definedName name="pcge_00" localSheetId="0">PCGE_m!$B$1847:$B$1854</definedName>
    <definedName name="pcge_00">#REF!</definedName>
    <definedName name="pcge_10" localSheetId="0">PCGE_m!$B$3:$B$23</definedName>
    <definedName name="pcge_10">#REF!</definedName>
    <definedName name="pcge_11" localSheetId="0">PCGE_m!$B$24:$B$51</definedName>
    <definedName name="pcge_11">#REF!</definedName>
    <definedName name="pcge_12" localSheetId="0">PCGE_m!$B$52:$B$62</definedName>
    <definedName name="pcge_12">#REF!</definedName>
    <definedName name="pcge_13" localSheetId="0">PCGE_m!$B$63:$B$74</definedName>
    <definedName name="pcge_13">#REF!</definedName>
    <definedName name="pcge_14" localSheetId="0">PCGE_m!$B$75:$B$88</definedName>
    <definedName name="pcge_14">#REF!</definedName>
    <definedName name="pcge_16" localSheetId="0">PCGE_m!$B$89:$B$131</definedName>
    <definedName name="pcge_16">#REF!</definedName>
    <definedName name="pcge_17" localSheetId="0">PCGE_m!$B$132:$B$159</definedName>
    <definedName name="pcge_17">#REF!</definedName>
    <definedName name="pcge_18" localSheetId="0">PCGE_m!$B$160:$B$166</definedName>
    <definedName name="pcge_18">#REF!</definedName>
    <definedName name="pcge_19" localSheetId="0">PCGE_m!$B$167:$B$193</definedName>
    <definedName name="pcge_19">#REF!</definedName>
    <definedName name="pcge_20" localSheetId="0">PCGE_m!$B$194:$B$198</definedName>
    <definedName name="pcge_20">#REF!</definedName>
    <definedName name="pcge_21" localSheetId="0">PCGE_m!$B$199:$B$210</definedName>
    <definedName name="pcge_21">#REF!</definedName>
    <definedName name="pcge_22" localSheetId="0">PCGE_m!$B$211:$B$213</definedName>
    <definedName name="pcge_22">#REF!</definedName>
    <definedName name="pcge_23" localSheetId="0">PCGE_m!$B$214:$B$221</definedName>
    <definedName name="pcge_23">#REF!</definedName>
    <definedName name="pcge_24" localSheetId="0">PCGE_m!$B$222:$B$232</definedName>
    <definedName name="pcge_24">#REF!</definedName>
    <definedName name="pcge_25" localSheetId="0">PCGE_m!$B$233:$B$245</definedName>
    <definedName name="pcge_25">#REF!</definedName>
    <definedName name="pcge_26" localSheetId="0">PCGE_m!$B$248:$B$250</definedName>
    <definedName name="pcge_26">#REF!</definedName>
    <definedName name="pcge_27" localSheetId="0">PCGE_m!$B$251:$B$408</definedName>
    <definedName name="pcge_27">#REF!</definedName>
    <definedName name="pcge_28" localSheetId="0">PCGE_m!$B$409:$B$413</definedName>
    <definedName name="pcge_28">#REF!</definedName>
    <definedName name="pcge_29" localSheetId="0">PCGE_m!$B$414:$B$446</definedName>
    <definedName name="pcge_29">#REF!</definedName>
    <definedName name="pcge_30" localSheetId="0">PCGE_m!$B$447:$B$492</definedName>
    <definedName name="pcge_30">#REF!</definedName>
    <definedName name="pcge_31" localSheetId="0">PCGE_m!$B$493:$B$514</definedName>
    <definedName name="pcge_31">#REF!</definedName>
    <definedName name="pcge_32" localSheetId="0">PCGE_m!$B$515:$B$575</definedName>
    <definedName name="pcge_32">#REF!</definedName>
    <definedName name="pcge_33" localSheetId="0">PCGE_m!$B$576:$B$660</definedName>
    <definedName name="pcge_33">#REF!</definedName>
    <definedName name="pcge_34" localSheetId="0">PCGE_m!$B$661:$B$704</definedName>
    <definedName name="pcge_34">#REF!</definedName>
    <definedName name="pcge_35" localSheetId="0">PCGE_m!$B$705:$B$723</definedName>
    <definedName name="pcge_35">#REF!</definedName>
    <definedName name="pcge_36" localSheetId="0">PCGE_m!$B$724:$B$844</definedName>
    <definedName name="pcge_36">#REF!</definedName>
    <definedName name="pcge_37" localSheetId="0">PCGE_m!$B$845:$B$855</definedName>
    <definedName name="pcge_37">#REF!</definedName>
    <definedName name="pcge_38" localSheetId="0">PCGE_m!$B$856:$B$865</definedName>
    <definedName name="pcge_38">#REF!</definedName>
    <definedName name="pcge_39" localSheetId="0">PCGE_m!$B$866:$B$952</definedName>
    <definedName name="pcge_39">#REF!</definedName>
    <definedName name="pcge_40" localSheetId="0">PCGE_m!$B$953:$B$1004</definedName>
    <definedName name="pcge_40">#REF!</definedName>
    <definedName name="pcge_41" localSheetId="0">PCGE_m!$B$1005:$B$1024</definedName>
    <definedName name="pcge_41">#REF!</definedName>
    <definedName name="pcge_42" localSheetId="0">PCGE_m!$B$1025:$B$1031</definedName>
    <definedName name="pcge_42">#REF!</definedName>
    <definedName name="pcge_43" localSheetId="0">PCGE_m!$B$1032:$B$1041</definedName>
    <definedName name="pcge_43">#REF!</definedName>
    <definedName name="pcge_44" localSheetId="0">PCGE_m!$B$1042:$B$1049</definedName>
    <definedName name="pcge_44">#REF!</definedName>
    <definedName name="pcge_45" localSheetId="0">PCGE_m!$B$1050:$B$1084</definedName>
    <definedName name="pcge_45">#REF!</definedName>
    <definedName name="pcge_46" localSheetId="0">PCGE_m!$B$1085:$B$1106</definedName>
    <definedName name="pcge_46">#REF!</definedName>
    <definedName name="pcge_47" localSheetId="0">PCGE_m!$B$1107:$B$1122</definedName>
    <definedName name="pcge_47">#REF!</definedName>
    <definedName name="pcge_48" localSheetId="0">PCGE_m!$B$1123:$B$1131</definedName>
    <definedName name="pcge_48">#REF!</definedName>
    <definedName name="pcge_49" localSheetId="0">PCGE_m!$B$1132:$B$1145</definedName>
    <definedName name="pcge_49">#REF!</definedName>
    <definedName name="pcge_50" localSheetId="0">PCGE_m!$B$1146:$B$1150</definedName>
    <definedName name="pcge_50">#REF!</definedName>
    <definedName name="pcge_51" localSheetId="0">PCGE_m!$B$1151:$B$1153</definedName>
    <definedName name="pcge_51">#REF!</definedName>
    <definedName name="pcge_52" localSheetId="0">PCGE_m!$B$1154:$B$1161</definedName>
    <definedName name="pcge_52">#REF!</definedName>
    <definedName name="pcge_56" localSheetId="0">PCGE_m!$B$1162:$B$1173</definedName>
    <definedName name="pcge_56">#REF!</definedName>
    <definedName name="pcge_57" localSheetId="0">PCGE_m!$B$1174:$B$1185</definedName>
    <definedName name="pcge_57">#REF!</definedName>
    <definedName name="pcge_58" localSheetId="0">PCGE_m!$B$1186:$B$1192</definedName>
    <definedName name="pcge_58">#REF!</definedName>
    <definedName name="pcge_59" localSheetId="0">PCGE_m!$B$1193:$B$1199</definedName>
    <definedName name="pcge_59">#REF!</definedName>
    <definedName name="pcge_60" localSheetId="0">PCGE_m!$B$1200:$B$1235</definedName>
    <definedName name="pcge_60">#REF!</definedName>
    <definedName name="pcge_61" localSheetId="0">PCGE_m!$B$1236:$B$1247</definedName>
    <definedName name="pcge_61">#REF!</definedName>
    <definedName name="pcge_62" localSheetId="0">PCGE_m!$B$1248:$B$1278</definedName>
    <definedName name="pcge_62">#REF!</definedName>
    <definedName name="pcge_63" localSheetId="0">PCGE_m!$B$1279:$B$1330</definedName>
    <definedName name="pcge_63">#REF!</definedName>
    <definedName name="pcge_64" localSheetId="0">PCGE_m!$B$1331:$B$1354</definedName>
    <definedName name="pcge_64">#REF!</definedName>
    <definedName name="pcge_65" localSheetId="0">PCGE_m!$B$1355:$B$1378</definedName>
    <definedName name="pcge_65">#REF!</definedName>
    <definedName name="pcge_66" localSheetId="0">PCGE_m!$B$1380:$B$1391</definedName>
    <definedName name="pcge_66">#REF!</definedName>
    <definedName name="pcge_67" localSheetId="0">PCGE_m!$B$1392:$B$1422</definedName>
    <definedName name="pcge_67">#REF!</definedName>
    <definedName name="pcge_68" localSheetId="0">PCGE_m!$B$1423:$B$1569</definedName>
    <definedName name="pcge_68">#REF!</definedName>
    <definedName name="pcge_69" localSheetId="0">PCGE_m!$B$1570:$B$1612</definedName>
    <definedName name="pcge_69">#REF!</definedName>
    <definedName name="pcge_70" localSheetId="0">PCGE_m!$B$1613:$B$1660</definedName>
    <definedName name="pcge_70">#REF!</definedName>
    <definedName name="pcge_71" localSheetId="0">PCGE_m!$B$1661:$B$1673</definedName>
    <definedName name="pcge_71">#REF!</definedName>
    <definedName name="pcge_72" localSheetId="0">PCGE_m!$B$1674:$B$1702</definedName>
    <definedName name="pcge_72">#REF!</definedName>
    <definedName name="pcge_73" localSheetId="0">PCGE_m!$B$1703:$B$1706</definedName>
    <definedName name="pcge_73">#REF!</definedName>
    <definedName name="pcge_74" localSheetId="0">PCGE_m!$B$1707:$B$1710</definedName>
    <definedName name="pcge_74">#REF!</definedName>
    <definedName name="pcge_75" localSheetId="0">PCGE_m!$B$1711:$B$1744</definedName>
    <definedName name="pcge_75">#REF!</definedName>
    <definedName name="pcge_76" localSheetId="0">PCGE_m!$B$1745:$B$1756</definedName>
    <definedName name="pcge_76">#REF!</definedName>
    <definedName name="pcge_77" localSheetId="0">PCGE_m!$B$1757:$B$1777</definedName>
    <definedName name="pcge_77">#REF!</definedName>
    <definedName name="pcge_78" localSheetId="0">PCGE_m!$B$1778:$B$1779</definedName>
    <definedName name="pcge_78">#REF!</definedName>
    <definedName name="pcge_79" localSheetId="0">PCGE_m!$B$1780:$B$1782</definedName>
    <definedName name="pcge_79">#REF!</definedName>
    <definedName name="pcge_80_89" localSheetId="0">PCGE_m!$B$1783:$B$1802</definedName>
    <definedName name="pcge_80_89">#REF!</definedName>
    <definedName name="pcge_90_99" localSheetId="0">PCGE_m!$B$1803:$B$1840</definedName>
    <definedName name="pcge_90_99">#REF!</definedName>
    <definedName name="plan" localSheetId="7">[2]plan!$A$2:$C$3200</definedName>
    <definedName name="plan" localSheetId="19">[2]plan!$A$2:$C$3200</definedName>
    <definedName name="plan" localSheetId="9">[3]plan!$A$2:$C$3200</definedName>
    <definedName name="plan">[3]plan!$A$2:$C$3200</definedName>
    <definedName name="VENCII">[4]CRONOGRAMA!$C$83:$D$452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24" i="3" l="1"/>
  <c r="O522" i="3"/>
  <c r="H497" i="3"/>
  <c r="H515" i="3"/>
  <c r="I616" i="3"/>
  <c r="O523" i="3"/>
  <c r="O525" i="3"/>
  <c r="O526" i="3"/>
  <c r="H573" i="3"/>
  <c r="O527" i="3"/>
  <c r="H587" i="3"/>
  <c r="H616" i="3"/>
  <c r="H551" i="3"/>
  <c r="H560" i="3"/>
  <c r="H619" i="3"/>
  <c r="I607" i="3"/>
  <c r="I603" i="3"/>
  <c r="I601" i="3"/>
  <c r="I597" i="3"/>
  <c r="I591" i="3"/>
  <c r="I589" i="3"/>
  <c r="H583" i="3"/>
  <c r="H581" i="3"/>
  <c r="H575" i="3"/>
  <c r="H571" i="3"/>
  <c r="I553" i="3"/>
  <c r="I562" i="3"/>
  <c r="I544" i="3"/>
  <c r="H542" i="3"/>
  <c r="I535" i="3"/>
  <c r="H533" i="3"/>
  <c r="I526" i="3"/>
  <c r="H524" i="3"/>
  <c r="C443" i="3"/>
  <c r="B442" i="3"/>
  <c r="C441" i="3"/>
  <c r="B440" i="3"/>
  <c r="P200" i="23"/>
  <c r="D27" i="24"/>
  <c r="H200" i="23"/>
  <c r="D26" i="24"/>
  <c r="O185" i="23"/>
  <c r="C25" i="24"/>
  <c r="G185" i="23"/>
  <c r="C24" i="24"/>
  <c r="O170" i="23"/>
  <c r="C23" i="24"/>
  <c r="H170" i="23"/>
  <c r="D22" i="24"/>
  <c r="P155" i="23"/>
  <c r="D21" i="24"/>
  <c r="H155" i="23"/>
  <c r="D20" i="24"/>
  <c r="P140" i="23"/>
  <c r="D19" i="24"/>
  <c r="P125" i="23"/>
  <c r="D17" i="24"/>
  <c r="G125" i="23"/>
  <c r="C16" i="24"/>
  <c r="O73" i="23"/>
  <c r="C11" i="24"/>
  <c r="H73" i="23"/>
  <c r="D10" i="24"/>
  <c r="P43" i="23"/>
  <c r="D7" i="24"/>
  <c r="I177" i="5"/>
  <c r="I175" i="5"/>
  <c r="I172" i="5"/>
  <c r="I170" i="5"/>
  <c r="I176" i="5"/>
  <c r="I174" i="5"/>
  <c r="I171" i="5"/>
  <c r="I169" i="5"/>
  <c r="C612" i="3"/>
  <c r="C610" i="3"/>
  <c r="C608" i="3"/>
  <c r="C606" i="3"/>
  <c r="C604" i="3"/>
  <c r="C602" i="3"/>
  <c r="C600" i="3"/>
  <c r="C598" i="3"/>
  <c r="C596" i="3"/>
  <c r="C594" i="3"/>
  <c r="C592" i="3"/>
  <c r="C590" i="3"/>
  <c r="C588" i="3"/>
  <c r="C586" i="3"/>
  <c r="C584" i="3"/>
  <c r="C582" i="3"/>
  <c r="C580" i="3"/>
  <c r="C578" i="3"/>
  <c r="C576" i="3"/>
  <c r="C574" i="3"/>
  <c r="C572" i="3"/>
  <c r="C570" i="3"/>
  <c r="C563" i="3"/>
  <c r="C561" i="3"/>
  <c r="C554" i="3"/>
  <c r="C552" i="3"/>
  <c r="C545" i="3"/>
  <c r="C543" i="3"/>
  <c r="C536" i="3"/>
  <c r="C534" i="3"/>
  <c r="C527" i="3"/>
  <c r="C525" i="3"/>
  <c r="C518" i="3"/>
  <c r="C516" i="3"/>
  <c r="C509" i="3"/>
  <c r="C507" i="3"/>
  <c r="C500" i="3"/>
  <c r="C498" i="3"/>
  <c r="C491" i="3"/>
  <c r="C489" i="3"/>
  <c r="C482" i="3"/>
  <c r="C480" i="3"/>
  <c r="C478" i="3"/>
  <c r="C471" i="3"/>
  <c r="C469" i="3"/>
  <c r="C462" i="3"/>
  <c r="C460" i="3"/>
  <c r="C453" i="3"/>
  <c r="C451" i="3"/>
  <c r="C434" i="3"/>
  <c r="C432" i="3"/>
  <c r="C425" i="3"/>
  <c r="C423" i="3"/>
  <c r="C416" i="3"/>
  <c r="C414" i="3"/>
  <c r="C407" i="3"/>
  <c r="C405" i="3"/>
  <c r="C398" i="3"/>
  <c r="C396" i="3"/>
  <c r="C389" i="3"/>
  <c r="C387" i="3"/>
  <c r="C385" i="3"/>
  <c r="C379" i="3"/>
  <c r="C377" i="3"/>
  <c r="C366" i="3"/>
  <c r="C364" i="3"/>
  <c r="C358" i="3"/>
  <c r="C356" i="3"/>
  <c r="B611" i="3"/>
  <c r="B609" i="3"/>
  <c r="B607" i="3"/>
  <c r="B605" i="3"/>
  <c r="B603" i="3"/>
  <c r="B601" i="3"/>
  <c r="B599" i="3"/>
  <c r="B597" i="3"/>
  <c r="B595" i="3"/>
  <c r="B593" i="3"/>
  <c r="B591" i="3"/>
  <c r="B589" i="3"/>
  <c r="B587" i="3"/>
  <c r="B585" i="3"/>
  <c r="B583" i="3"/>
  <c r="B581" i="3"/>
  <c r="B579" i="3"/>
  <c r="B577" i="3"/>
  <c r="B575" i="3"/>
  <c r="B573" i="3"/>
  <c r="B571" i="3"/>
  <c r="B569" i="3"/>
  <c r="B562" i="3"/>
  <c r="B560" i="3"/>
  <c r="B553" i="3"/>
  <c r="B551" i="3"/>
  <c r="B544" i="3"/>
  <c r="B542" i="3"/>
  <c r="B535" i="3"/>
  <c r="B533" i="3"/>
  <c r="B526" i="3"/>
  <c r="B524" i="3"/>
  <c r="B517" i="3"/>
  <c r="B515" i="3"/>
  <c r="B508" i="3"/>
  <c r="B506" i="3"/>
  <c r="B499" i="3"/>
  <c r="B497" i="3"/>
  <c r="B490" i="3"/>
  <c r="B488" i="3"/>
  <c r="B481" i="3"/>
  <c r="B479" i="3"/>
  <c r="B477" i="3"/>
  <c r="B470" i="3"/>
  <c r="B468" i="3"/>
  <c r="B461" i="3"/>
  <c r="B459" i="3"/>
  <c r="B452" i="3"/>
  <c r="B450" i="3"/>
  <c r="B433" i="3"/>
  <c r="B431" i="3"/>
  <c r="B424" i="3"/>
  <c r="B422" i="3"/>
  <c r="B415" i="3"/>
  <c r="B413" i="3"/>
  <c r="B406" i="3"/>
  <c r="B404" i="3"/>
  <c r="B397" i="3"/>
  <c r="B395" i="3"/>
  <c r="B388" i="3"/>
  <c r="B386" i="3"/>
  <c r="B384" i="3"/>
  <c r="B378" i="3"/>
  <c r="B376" i="3"/>
  <c r="B365" i="3"/>
  <c r="B363" i="3"/>
  <c r="B357" i="3"/>
  <c r="B355" i="3"/>
  <c r="M482" i="3"/>
  <c r="L481" i="3"/>
  <c r="M480" i="3"/>
  <c r="L479" i="3"/>
  <c r="M478" i="3"/>
  <c r="L477" i="3"/>
  <c r="M462" i="3"/>
  <c r="L461" i="3"/>
  <c r="M460" i="3"/>
  <c r="L459" i="3"/>
  <c r="M434" i="3"/>
  <c r="L433" i="3"/>
  <c r="M432" i="3"/>
  <c r="L431" i="3"/>
  <c r="E13" i="3"/>
  <c r="E14" i="3"/>
  <c r="E15" i="3"/>
  <c r="M53" i="3"/>
  <c r="M54" i="3"/>
  <c r="I58" i="3"/>
  <c r="L27" i="5"/>
  <c r="M115" i="3"/>
  <c r="G142" i="3"/>
  <c r="J72" i="5"/>
  <c r="M116" i="3"/>
  <c r="I125" i="3"/>
  <c r="L61" i="5"/>
  <c r="P81" i="7"/>
  <c r="P88" i="7"/>
  <c r="I179" i="3"/>
  <c r="L93" i="5"/>
  <c r="H13" i="7"/>
  <c r="M88" i="3"/>
  <c r="M215" i="3"/>
  <c r="M216" i="3"/>
  <c r="I218" i="3"/>
  <c r="L110" i="5"/>
  <c r="L117" i="5"/>
  <c r="H15" i="7"/>
  <c r="M272" i="3"/>
  <c r="M192" i="3"/>
  <c r="M193" i="3"/>
  <c r="H192" i="3"/>
  <c r="E16" i="3"/>
  <c r="H39" i="3"/>
  <c r="K18" i="5"/>
  <c r="M245" i="3"/>
  <c r="H247" i="3"/>
  <c r="K122" i="5"/>
  <c r="P43" i="7"/>
  <c r="D7" i="8"/>
  <c r="H87" i="3"/>
  <c r="H95" i="3"/>
  <c r="L153" i="5"/>
  <c r="H52" i="7"/>
  <c r="H58" i="7"/>
  <c r="D8" i="8"/>
  <c r="H54" i="3"/>
  <c r="I66" i="3"/>
  <c r="L32" i="5"/>
  <c r="H245" i="3"/>
  <c r="K120" i="5"/>
  <c r="G67" i="23"/>
  <c r="H262" i="3"/>
  <c r="K127" i="5"/>
  <c r="G68" i="23"/>
  <c r="H73" i="7"/>
  <c r="D10" i="8"/>
  <c r="O73" i="7"/>
  <c r="C11" i="8"/>
  <c r="M286" i="3"/>
  <c r="M287" i="3"/>
  <c r="H297" i="3"/>
  <c r="K146" i="5"/>
  <c r="O195" i="23"/>
  <c r="K115" i="5"/>
  <c r="G84" i="7"/>
  <c r="H177" i="3"/>
  <c r="K91" i="5"/>
  <c r="L81" i="5"/>
  <c r="H101" i="7"/>
  <c r="G125" i="7"/>
  <c r="C16" i="8"/>
  <c r="P261" i="7"/>
  <c r="D35" i="24"/>
  <c r="O261" i="7"/>
  <c r="C35" i="24"/>
  <c r="F35" i="24"/>
  <c r="E35" i="24"/>
  <c r="H35" i="24"/>
  <c r="B35" i="24"/>
  <c r="H261" i="7"/>
  <c r="D34" i="24"/>
  <c r="G261" i="7"/>
  <c r="C34" i="24"/>
  <c r="F34" i="24"/>
  <c r="E34" i="24"/>
  <c r="H34" i="24"/>
  <c r="B34" i="24"/>
  <c r="P246" i="7"/>
  <c r="D33" i="24"/>
  <c r="O246" i="7"/>
  <c r="C33" i="24"/>
  <c r="F33" i="24"/>
  <c r="E33" i="24"/>
  <c r="H33" i="24"/>
  <c r="B33" i="24"/>
  <c r="H246" i="7"/>
  <c r="D32" i="24"/>
  <c r="G246" i="7"/>
  <c r="C32" i="24"/>
  <c r="F32" i="24"/>
  <c r="G32" i="24"/>
  <c r="E32" i="24"/>
  <c r="B32" i="24"/>
  <c r="P230" i="7"/>
  <c r="D31" i="24"/>
  <c r="O230" i="7"/>
  <c r="C31" i="24"/>
  <c r="E31" i="24"/>
  <c r="B31" i="24"/>
  <c r="H230" i="7"/>
  <c r="D30" i="24"/>
  <c r="G230" i="7"/>
  <c r="C30" i="24"/>
  <c r="F30" i="24"/>
  <c r="E30" i="24"/>
  <c r="B30" i="24"/>
  <c r="P215" i="7"/>
  <c r="D29" i="24"/>
  <c r="O215" i="7"/>
  <c r="C29" i="24"/>
  <c r="F29" i="24"/>
  <c r="B29" i="24"/>
  <c r="H215" i="7"/>
  <c r="D28" i="24"/>
  <c r="G215" i="7"/>
  <c r="C28" i="24"/>
  <c r="F28" i="24"/>
  <c r="B28" i="24"/>
  <c r="P200" i="7"/>
  <c r="H169" i="3"/>
  <c r="K86" i="5"/>
  <c r="O194" i="23"/>
  <c r="B27" i="24"/>
  <c r="H200" i="7"/>
  <c r="H167" i="3"/>
  <c r="K84" i="5"/>
  <c r="G194" i="23"/>
  <c r="B26" i="24"/>
  <c r="O185" i="7"/>
  <c r="B25" i="24"/>
  <c r="G185" i="7"/>
  <c r="B24" i="24"/>
  <c r="I196" i="3"/>
  <c r="L100" i="5"/>
  <c r="P163" i="7"/>
  <c r="P170" i="7"/>
  <c r="O170" i="7"/>
  <c r="P171" i="7"/>
  <c r="B23" i="24"/>
  <c r="H170" i="7"/>
  <c r="K151" i="5"/>
  <c r="G163" i="23"/>
  <c r="G170" i="23"/>
  <c r="B22" i="24"/>
  <c r="P155" i="7"/>
  <c r="B21" i="24"/>
  <c r="H155" i="7"/>
  <c r="K79" i="5"/>
  <c r="G148" i="7"/>
  <c r="G155" i="7"/>
  <c r="G156" i="7"/>
  <c r="G157" i="7"/>
  <c r="B20" i="24"/>
  <c r="P140" i="7"/>
  <c r="G120" i="3"/>
  <c r="J56" i="5"/>
  <c r="B19" i="24"/>
  <c r="B18" i="24"/>
  <c r="P125" i="7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P261" i="23"/>
  <c r="O261" i="23"/>
  <c r="P262" i="23"/>
  <c r="P263" i="23"/>
  <c r="O262" i="23"/>
  <c r="O263" i="23"/>
  <c r="G261" i="23"/>
  <c r="H261" i="23"/>
  <c r="H262" i="23"/>
  <c r="H263" i="23"/>
  <c r="L260" i="23"/>
  <c r="J260" i="23"/>
  <c r="D260" i="23"/>
  <c r="B260" i="23"/>
  <c r="L259" i="23"/>
  <c r="J259" i="23"/>
  <c r="D259" i="23"/>
  <c r="B259" i="23"/>
  <c r="L258" i="23"/>
  <c r="J258" i="23"/>
  <c r="D258" i="23"/>
  <c r="B258" i="23"/>
  <c r="L257" i="23"/>
  <c r="J257" i="23"/>
  <c r="D257" i="23"/>
  <c r="B257" i="23"/>
  <c r="L256" i="23"/>
  <c r="J256" i="23"/>
  <c r="D256" i="23"/>
  <c r="B256" i="23"/>
  <c r="L255" i="23"/>
  <c r="J255" i="23"/>
  <c r="D255" i="23"/>
  <c r="B255" i="23"/>
  <c r="L254" i="23"/>
  <c r="J254" i="23"/>
  <c r="D254" i="23"/>
  <c r="B254" i="23"/>
  <c r="H246" i="23"/>
  <c r="G246" i="23"/>
  <c r="H247" i="23"/>
  <c r="H248" i="23"/>
  <c r="G247" i="23"/>
  <c r="G248" i="23"/>
  <c r="P246" i="23"/>
  <c r="O246" i="23"/>
  <c r="O247" i="23"/>
  <c r="O248" i="23"/>
  <c r="P247" i="23"/>
  <c r="L245" i="23"/>
  <c r="J245" i="23"/>
  <c r="D245" i="23"/>
  <c r="B245" i="23"/>
  <c r="L244" i="23"/>
  <c r="J244" i="23"/>
  <c r="D244" i="23"/>
  <c r="B244" i="23"/>
  <c r="L243" i="23"/>
  <c r="J243" i="23"/>
  <c r="D243" i="23"/>
  <c r="B243" i="23"/>
  <c r="L242" i="23"/>
  <c r="J242" i="23"/>
  <c r="D242" i="23"/>
  <c r="B242" i="23"/>
  <c r="L241" i="23"/>
  <c r="J241" i="23"/>
  <c r="D241" i="23"/>
  <c r="B241" i="23"/>
  <c r="L240" i="23"/>
  <c r="J240" i="23"/>
  <c r="D240" i="23"/>
  <c r="B240" i="23"/>
  <c r="L239" i="23"/>
  <c r="J239" i="23"/>
  <c r="D239" i="23"/>
  <c r="B239" i="23"/>
  <c r="L238" i="23"/>
  <c r="J238" i="23"/>
  <c r="D238" i="23"/>
  <c r="B238" i="23"/>
  <c r="P230" i="23"/>
  <c r="O230" i="23"/>
  <c r="P231" i="23"/>
  <c r="P232" i="23"/>
  <c r="O231" i="23"/>
  <c r="O232" i="23"/>
  <c r="G230" i="23"/>
  <c r="H230" i="23"/>
  <c r="H231" i="23"/>
  <c r="H232" i="23"/>
  <c r="L229" i="23"/>
  <c r="J229" i="23"/>
  <c r="D229" i="23"/>
  <c r="B229" i="23"/>
  <c r="L228" i="23"/>
  <c r="J228" i="23"/>
  <c r="D228" i="23"/>
  <c r="B228" i="23"/>
  <c r="L227" i="23"/>
  <c r="J227" i="23"/>
  <c r="D227" i="23"/>
  <c r="B227" i="23"/>
  <c r="L226" i="23"/>
  <c r="J226" i="23"/>
  <c r="D226" i="23"/>
  <c r="B226" i="23"/>
  <c r="L225" i="23"/>
  <c r="J225" i="23"/>
  <c r="D225" i="23"/>
  <c r="B225" i="23"/>
  <c r="L224" i="23"/>
  <c r="J224" i="23"/>
  <c r="D224" i="23"/>
  <c r="B224" i="23"/>
  <c r="L223" i="23"/>
  <c r="J223" i="23"/>
  <c r="D223" i="23"/>
  <c r="B223" i="23"/>
  <c r="H215" i="23"/>
  <c r="G215" i="23"/>
  <c r="H216" i="23"/>
  <c r="H217" i="23"/>
  <c r="G216" i="23"/>
  <c r="G217" i="23"/>
  <c r="P215" i="23"/>
  <c r="O215" i="23"/>
  <c r="O216" i="23"/>
  <c r="O217" i="23"/>
  <c r="P216" i="23"/>
  <c r="L214" i="23"/>
  <c r="J214" i="23"/>
  <c r="D214" i="23"/>
  <c r="B214" i="23"/>
  <c r="L213" i="23"/>
  <c r="J213" i="23"/>
  <c r="D213" i="23"/>
  <c r="B213" i="23"/>
  <c r="L212" i="23"/>
  <c r="J212" i="23"/>
  <c r="D212" i="23"/>
  <c r="B212" i="23"/>
  <c r="L211" i="23"/>
  <c r="J211" i="23"/>
  <c r="D211" i="23"/>
  <c r="B211" i="23"/>
  <c r="L210" i="23"/>
  <c r="J210" i="23"/>
  <c r="D210" i="23"/>
  <c r="B210" i="23"/>
  <c r="L209" i="23"/>
  <c r="J209" i="23"/>
  <c r="D209" i="23"/>
  <c r="B209" i="23"/>
  <c r="L208" i="23"/>
  <c r="J208" i="23"/>
  <c r="D208" i="23"/>
  <c r="B208" i="23"/>
  <c r="L199" i="23"/>
  <c r="J199" i="23"/>
  <c r="D199" i="23"/>
  <c r="B199" i="23"/>
  <c r="L198" i="23"/>
  <c r="J198" i="23"/>
  <c r="D198" i="23"/>
  <c r="B198" i="23"/>
  <c r="L197" i="23"/>
  <c r="J197" i="23"/>
  <c r="D197" i="23"/>
  <c r="B197" i="23"/>
  <c r="L196" i="23"/>
  <c r="J196" i="23"/>
  <c r="D196" i="23"/>
  <c r="B196" i="23"/>
  <c r="L195" i="23"/>
  <c r="J195" i="23"/>
  <c r="D195" i="23"/>
  <c r="B195" i="23"/>
  <c r="L194" i="23"/>
  <c r="J194" i="23"/>
  <c r="D194" i="23"/>
  <c r="B194" i="23"/>
  <c r="L193" i="23"/>
  <c r="J193" i="23"/>
  <c r="D193" i="23"/>
  <c r="B193" i="23"/>
  <c r="L184" i="23"/>
  <c r="J184" i="23"/>
  <c r="D184" i="23"/>
  <c r="B184" i="23"/>
  <c r="L183" i="23"/>
  <c r="J183" i="23"/>
  <c r="D183" i="23"/>
  <c r="B183" i="23"/>
  <c r="L182" i="23"/>
  <c r="J182" i="23"/>
  <c r="D182" i="23"/>
  <c r="B182" i="23"/>
  <c r="L181" i="23"/>
  <c r="J181" i="23"/>
  <c r="D181" i="23"/>
  <c r="B181" i="23"/>
  <c r="L180" i="23"/>
  <c r="J180" i="23"/>
  <c r="D180" i="23"/>
  <c r="B180" i="23"/>
  <c r="L179" i="23"/>
  <c r="J179" i="23"/>
  <c r="D179" i="23"/>
  <c r="B179" i="23"/>
  <c r="L178" i="23"/>
  <c r="J178" i="23"/>
  <c r="D178" i="23"/>
  <c r="B178" i="23"/>
  <c r="L169" i="23"/>
  <c r="J169" i="23"/>
  <c r="D169" i="23"/>
  <c r="B169" i="23"/>
  <c r="L168" i="23"/>
  <c r="J168" i="23"/>
  <c r="D168" i="23"/>
  <c r="B168" i="23"/>
  <c r="L167" i="23"/>
  <c r="J167" i="23"/>
  <c r="D167" i="23"/>
  <c r="B167" i="23"/>
  <c r="L166" i="23"/>
  <c r="J166" i="23"/>
  <c r="D166" i="23"/>
  <c r="B166" i="23"/>
  <c r="L165" i="23"/>
  <c r="J165" i="23"/>
  <c r="D165" i="23"/>
  <c r="B165" i="23"/>
  <c r="L164" i="23"/>
  <c r="J164" i="23"/>
  <c r="D164" i="23"/>
  <c r="B164" i="23"/>
  <c r="L163" i="23"/>
  <c r="J163" i="23"/>
  <c r="D163" i="23"/>
  <c r="B163" i="23"/>
  <c r="L154" i="23"/>
  <c r="J154" i="23"/>
  <c r="D154" i="23"/>
  <c r="B154" i="23"/>
  <c r="L153" i="23"/>
  <c r="J153" i="23"/>
  <c r="D153" i="23"/>
  <c r="B153" i="23"/>
  <c r="L152" i="23"/>
  <c r="J152" i="23"/>
  <c r="D152" i="23"/>
  <c r="B152" i="23"/>
  <c r="L151" i="23"/>
  <c r="J151" i="23"/>
  <c r="D151" i="23"/>
  <c r="B151" i="23"/>
  <c r="L150" i="23"/>
  <c r="J150" i="23"/>
  <c r="D150" i="23"/>
  <c r="B150" i="23"/>
  <c r="L149" i="23"/>
  <c r="J149" i="23"/>
  <c r="D149" i="23"/>
  <c r="B149" i="23"/>
  <c r="L148" i="23"/>
  <c r="J148" i="23"/>
  <c r="D148" i="23"/>
  <c r="B148" i="23"/>
  <c r="L139" i="23"/>
  <c r="J139" i="23"/>
  <c r="D139" i="23"/>
  <c r="B139" i="23"/>
  <c r="L138" i="23"/>
  <c r="J138" i="23"/>
  <c r="D138" i="23"/>
  <c r="B138" i="23"/>
  <c r="L137" i="23"/>
  <c r="J137" i="23"/>
  <c r="D137" i="23"/>
  <c r="B137" i="23"/>
  <c r="L136" i="23"/>
  <c r="J136" i="23"/>
  <c r="D136" i="23"/>
  <c r="B136" i="23"/>
  <c r="L135" i="23"/>
  <c r="J135" i="23"/>
  <c r="D135" i="23"/>
  <c r="B135" i="23"/>
  <c r="L134" i="23"/>
  <c r="J134" i="23"/>
  <c r="D134" i="23"/>
  <c r="B134" i="23"/>
  <c r="L133" i="23"/>
  <c r="J133" i="23"/>
  <c r="D133" i="23"/>
  <c r="B133" i="23"/>
  <c r="L124" i="23"/>
  <c r="J124" i="23"/>
  <c r="D124" i="23"/>
  <c r="B124" i="23"/>
  <c r="L123" i="23"/>
  <c r="J123" i="23"/>
  <c r="D123" i="23"/>
  <c r="B123" i="23"/>
  <c r="L122" i="23"/>
  <c r="J122" i="23"/>
  <c r="D122" i="23"/>
  <c r="B122" i="23"/>
  <c r="L121" i="23"/>
  <c r="J121" i="23"/>
  <c r="D121" i="23"/>
  <c r="B121" i="23"/>
  <c r="L120" i="23"/>
  <c r="J120" i="23"/>
  <c r="D120" i="23"/>
  <c r="B120" i="23"/>
  <c r="L119" i="23"/>
  <c r="J119" i="23"/>
  <c r="D119" i="23"/>
  <c r="B119" i="23"/>
  <c r="L118" i="23"/>
  <c r="J118" i="23"/>
  <c r="D118" i="23"/>
  <c r="B118" i="23"/>
  <c r="L117" i="23"/>
  <c r="J117" i="23"/>
  <c r="D117" i="23"/>
  <c r="B117" i="23"/>
  <c r="L116" i="23"/>
  <c r="J116" i="23"/>
  <c r="D116" i="23"/>
  <c r="B116" i="23"/>
  <c r="L115" i="23"/>
  <c r="J115" i="23"/>
  <c r="D115" i="23"/>
  <c r="B115" i="23"/>
  <c r="L114" i="23"/>
  <c r="J114" i="23"/>
  <c r="D114" i="23"/>
  <c r="B114" i="23"/>
  <c r="L105" i="23"/>
  <c r="J105" i="23"/>
  <c r="D105" i="23"/>
  <c r="B105" i="23"/>
  <c r="L104" i="23"/>
  <c r="J104" i="23"/>
  <c r="D104" i="23"/>
  <c r="B104" i="23"/>
  <c r="L103" i="23"/>
  <c r="J103" i="23"/>
  <c r="D103" i="23"/>
  <c r="B103" i="23"/>
  <c r="L102" i="23"/>
  <c r="J102" i="23"/>
  <c r="D102" i="23"/>
  <c r="B102" i="23"/>
  <c r="L101" i="23"/>
  <c r="J101" i="23"/>
  <c r="D101" i="23"/>
  <c r="B101" i="23"/>
  <c r="L100" i="23"/>
  <c r="J100" i="23"/>
  <c r="D100" i="23"/>
  <c r="B100" i="23"/>
  <c r="L99" i="23"/>
  <c r="J99" i="23"/>
  <c r="D99" i="23"/>
  <c r="B99" i="23"/>
  <c r="L98" i="23"/>
  <c r="J98" i="23"/>
  <c r="D98" i="23"/>
  <c r="B98" i="23"/>
  <c r="L97" i="23"/>
  <c r="J97" i="23"/>
  <c r="D97" i="23"/>
  <c r="B97" i="23"/>
  <c r="L96" i="23"/>
  <c r="J96" i="23"/>
  <c r="D96" i="23"/>
  <c r="B96" i="23"/>
  <c r="L87" i="23"/>
  <c r="J87" i="23"/>
  <c r="D87" i="23"/>
  <c r="B87" i="23"/>
  <c r="L86" i="23"/>
  <c r="J86" i="23"/>
  <c r="D86" i="23"/>
  <c r="B86" i="23"/>
  <c r="L85" i="23"/>
  <c r="J85" i="23"/>
  <c r="D85" i="23"/>
  <c r="B85" i="23"/>
  <c r="L84" i="23"/>
  <c r="J84" i="23"/>
  <c r="D84" i="23"/>
  <c r="B84" i="23"/>
  <c r="L83" i="23"/>
  <c r="J83" i="23"/>
  <c r="D83" i="23"/>
  <c r="B83" i="23"/>
  <c r="L82" i="23"/>
  <c r="J82" i="23"/>
  <c r="D82" i="23"/>
  <c r="B82" i="23"/>
  <c r="L81" i="23"/>
  <c r="J81" i="23"/>
  <c r="D81" i="23"/>
  <c r="B81" i="23"/>
  <c r="L72" i="23"/>
  <c r="J72" i="23"/>
  <c r="D72" i="23"/>
  <c r="B72" i="23"/>
  <c r="L71" i="23"/>
  <c r="J71" i="23"/>
  <c r="D71" i="23"/>
  <c r="B71" i="23"/>
  <c r="L70" i="23"/>
  <c r="J70" i="23"/>
  <c r="D70" i="23"/>
  <c r="B70" i="23"/>
  <c r="L69" i="23"/>
  <c r="J69" i="23"/>
  <c r="D69" i="23"/>
  <c r="B69" i="23"/>
  <c r="L68" i="23"/>
  <c r="J68" i="23"/>
  <c r="D68" i="23"/>
  <c r="B68" i="23"/>
  <c r="L67" i="23"/>
  <c r="J67" i="23"/>
  <c r="D67" i="23"/>
  <c r="B67" i="23"/>
  <c r="L66" i="23"/>
  <c r="J66" i="23"/>
  <c r="D66" i="23"/>
  <c r="B66" i="23"/>
  <c r="L57" i="23"/>
  <c r="J57" i="23"/>
  <c r="D57" i="23"/>
  <c r="B57" i="23"/>
  <c r="L56" i="23"/>
  <c r="J56" i="23"/>
  <c r="D56" i="23"/>
  <c r="B56" i="23"/>
  <c r="L55" i="23"/>
  <c r="J55" i="23"/>
  <c r="D55" i="23"/>
  <c r="B55" i="23"/>
  <c r="L54" i="23"/>
  <c r="J54" i="23"/>
  <c r="D54" i="23"/>
  <c r="B54" i="23"/>
  <c r="L53" i="23"/>
  <c r="J53" i="23"/>
  <c r="D53" i="23"/>
  <c r="B53" i="23"/>
  <c r="L52" i="23"/>
  <c r="J52" i="23"/>
  <c r="D52" i="23"/>
  <c r="B52" i="23"/>
  <c r="L51" i="23"/>
  <c r="J51" i="23"/>
  <c r="D51" i="23"/>
  <c r="B51" i="23"/>
  <c r="L42" i="23"/>
  <c r="J42" i="23"/>
  <c r="D42" i="23"/>
  <c r="B42" i="23"/>
  <c r="L41" i="23"/>
  <c r="J41" i="23"/>
  <c r="D41" i="23"/>
  <c r="B41" i="23"/>
  <c r="L40" i="23"/>
  <c r="J40" i="23"/>
  <c r="D40" i="23"/>
  <c r="B40" i="23"/>
  <c r="L39" i="23"/>
  <c r="J39" i="23"/>
  <c r="D39" i="23"/>
  <c r="B39" i="23"/>
  <c r="L38" i="23"/>
  <c r="J38" i="23"/>
  <c r="D38" i="23"/>
  <c r="B38" i="23"/>
  <c r="L37" i="23"/>
  <c r="J37" i="23"/>
  <c r="D37" i="23"/>
  <c r="B37" i="23"/>
  <c r="L36" i="23"/>
  <c r="J36" i="23"/>
  <c r="D36" i="23"/>
  <c r="B36" i="23"/>
  <c r="L35" i="23"/>
  <c r="J35" i="23"/>
  <c r="D35" i="23"/>
  <c r="B35" i="23"/>
  <c r="L26" i="23"/>
  <c r="J26" i="23"/>
  <c r="D26" i="23"/>
  <c r="B26" i="23"/>
  <c r="L25" i="23"/>
  <c r="J25" i="23"/>
  <c r="D25" i="23"/>
  <c r="B25" i="23"/>
  <c r="L24" i="23"/>
  <c r="J24" i="23"/>
  <c r="D24" i="23"/>
  <c r="B24" i="23"/>
  <c r="L23" i="23"/>
  <c r="J23" i="23"/>
  <c r="D23" i="23"/>
  <c r="B23" i="23"/>
  <c r="L22" i="23"/>
  <c r="J22" i="23"/>
  <c r="D22" i="23"/>
  <c r="B22" i="23"/>
  <c r="L21" i="23"/>
  <c r="J21" i="23"/>
  <c r="D21" i="23"/>
  <c r="B21" i="23"/>
  <c r="L20" i="23"/>
  <c r="J20" i="23"/>
  <c r="D20" i="23"/>
  <c r="B20" i="23"/>
  <c r="L19" i="23"/>
  <c r="J19" i="23"/>
  <c r="D19" i="23"/>
  <c r="B19" i="23"/>
  <c r="L18" i="23"/>
  <c r="J18" i="23"/>
  <c r="D18" i="23"/>
  <c r="B18" i="23"/>
  <c r="L17" i="23"/>
  <c r="J17" i="23"/>
  <c r="D17" i="23"/>
  <c r="B17" i="23"/>
  <c r="L16" i="23"/>
  <c r="J16" i="23"/>
  <c r="D16" i="23"/>
  <c r="B16" i="23"/>
  <c r="L15" i="23"/>
  <c r="J15" i="23"/>
  <c r="D15" i="23"/>
  <c r="B15" i="23"/>
  <c r="L14" i="23"/>
  <c r="J14" i="23"/>
  <c r="D14" i="23"/>
  <c r="B14" i="23"/>
  <c r="L13" i="23"/>
  <c r="J13" i="23"/>
  <c r="D13" i="23"/>
  <c r="B13" i="23"/>
  <c r="L12" i="23"/>
  <c r="J12" i="23"/>
  <c r="D12" i="23"/>
  <c r="B12" i="23"/>
  <c r="L11" i="23"/>
  <c r="J11" i="23"/>
  <c r="D11" i="23"/>
  <c r="B11" i="23"/>
  <c r="L10" i="23"/>
  <c r="J10" i="23"/>
  <c r="D10" i="23"/>
  <c r="B10" i="23"/>
  <c r="F31" i="24"/>
  <c r="E29" i="24"/>
  <c r="E28" i="24"/>
  <c r="G231" i="23"/>
  <c r="G232" i="23"/>
  <c r="G262" i="23"/>
  <c r="G263" i="23"/>
  <c r="P217" i="23"/>
  <c r="P248" i="23"/>
  <c r="C24" i="8"/>
  <c r="C23" i="8"/>
  <c r="D27" i="8"/>
  <c r="D26" i="8"/>
  <c r="D22" i="8"/>
  <c r="D21" i="8"/>
  <c r="D20" i="8"/>
  <c r="D19" i="8"/>
  <c r="C25" i="8"/>
  <c r="I130" i="5"/>
  <c r="I131" i="5"/>
  <c r="I132" i="5"/>
  <c r="I129" i="5"/>
  <c r="I128" i="5"/>
  <c r="I127" i="5"/>
  <c r="I91" i="5"/>
  <c r="I92" i="5"/>
  <c r="I93" i="5"/>
  <c r="I94" i="5"/>
  <c r="I33" i="5"/>
  <c r="I35" i="5"/>
  <c r="I36" i="5"/>
  <c r="I37" i="5"/>
  <c r="I38" i="5"/>
  <c r="C180" i="3"/>
  <c r="B179" i="3"/>
  <c r="C178" i="3"/>
  <c r="B177" i="3"/>
  <c r="C267" i="3"/>
  <c r="B266" i="3"/>
  <c r="C265" i="3"/>
  <c r="B264" i="3"/>
  <c r="C263" i="3"/>
  <c r="B262" i="3"/>
  <c r="C59" i="3"/>
  <c r="B58" i="3"/>
  <c r="C75" i="3"/>
  <c r="B74" i="3"/>
  <c r="C73" i="3"/>
  <c r="B72" i="3"/>
  <c r="I66" i="5"/>
  <c r="C338" i="3"/>
  <c r="B337" i="3"/>
  <c r="C336" i="3"/>
  <c r="B335" i="3"/>
  <c r="C334" i="3"/>
  <c r="B333" i="3"/>
  <c r="C328" i="3"/>
  <c r="B327" i="3"/>
  <c r="C326" i="3"/>
  <c r="B325" i="3"/>
  <c r="C313" i="3"/>
  <c r="B312" i="3"/>
  <c r="C311" i="3"/>
  <c r="B310" i="3"/>
  <c r="C300" i="3"/>
  <c r="B299" i="3"/>
  <c r="C298" i="3"/>
  <c r="B297" i="3"/>
  <c r="C296" i="3"/>
  <c r="B295" i="3"/>
  <c r="C290" i="3"/>
  <c r="B289" i="3"/>
  <c r="C288" i="3"/>
  <c r="B287" i="3"/>
  <c r="C275" i="3"/>
  <c r="B274" i="3"/>
  <c r="C273" i="3"/>
  <c r="B272" i="3"/>
  <c r="C248" i="3"/>
  <c r="B247" i="3"/>
  <c r="C250" i="3"/>
  <c r="B249" i="3"/>
  <c r="C246" i="3"/>
  <c r="B245" i="3"/>
  <c r="C234" i="3"/>
  <c r="B233" i="3"/>
  <c r="C232" i="3"/>
  <c r="B231" i="3"/>
  <c r="C221" i="3"/>
  <c r="B220" i="3"/>
  <c r="C219" i="3"/>
  <c r="B218" i="3"/>
  <c r="C217" i="3"/>
  <c r="B216" i="3"/>
  <c r="C205" i="3"/>
  <c r="B204" i="3"/>
  <c r="C203" i="3"/>
  <c r="B202" i="3"/>
  <c r="C197" i="3"/>
  <c r="B196" i="3"/>
  <c r="C195" i="3"/>
  <c r="B194" i="3"/>
  <c r="C193" i="3"/>
  <c r="B192" i="3"/>
  <c r="C172" i="3"/>
  <c r="B171" i="3"/>
  <c r="C170" i="3"/>
  <c r="B169" i="3"/>
  <c r="C168" i="3"/>
  <c r="B167" i="3"/>
  <c r="C162" i="3"/>
  <c r="B161" i="3"/>
  <c r="C160" i="3"/>
  <c r="B159" i="3"/>
  <c r="L120" i="3"/>
  <c r="C147" i="3"/>
  <c r="B146" i="3"/>
  <c r="C145" i="3"/>
  <c r="B144" i="3"/>
  <c r="C143" i="3"/>
  <c r="C142" i="3"/>
  <c r="B141" i="3"/>
  <c r="C136" i="3"/>
  <c r="B135" i="3"/>
  <c r="C134" i="3"/>
  <c r="B133" i="3"/>
  <c r="C132" i="3"/>
  <c r="B131" i="3"/>
  <c r="C106" i="3"/>
  <c r="B105" i="3"/>
  <c r="C104" i="3"/>
  <c r="B103" i="3"/>
  <c r="C126" i="3"/>
  <c r="B125" i="3"/>
  <c r="C124" i="3"/>
  <c r="C123" i="3"/>
  <c r="B122" i="3"/>
  <c r="C121" i="3"/>
  <c r="C120" i="3"/>
  <c r="B119" i="3"/>
  <c r="C98" i="3"/>
  <c r="B97" i="3"/>
  <c r="C96" i="3"/>
  <c r="B95" i="3"/>
  <c r="C90" i="3"/>
  <c r="B89" i="3"/>
  <c r="C88" i="3"/>
  <c r="B87" i="3"/>
  <c r="C67" i="3"/>
  <c r="B66" i="3"/>
  <c r="C65" i="3"/>
  <c r="B64" i="3"/>
  <c r="C57" i="3"/>
  <c r="B56" i="3"/>
  <c r="C55" i="3"/>
  <c r="B54" i="3"/>
  <c r="C42" i="3"/>
  <c r="B41" i="3"/>
  <c r="C40" i="3"/>
  <c r="B39" i="3"/>
  <c r="C38" i="3"/>
  <c r="B37" i="3"/>
  <c r="C17" i="3"/>
  <c r="M26" i="3"/>
  <c r="L25" i="3"/>
  <c r="D13" i="22"/>
  <c r="F12" i="22"/>
  <c r="F11" i="22"/>
  <c r="F10" i="22"/>
  <c r="F9" i="22"/>
  <c r="F13" i="22"/>
  <c r="B35" i="8"/>
  <c r="N55" i="17"/>
  <c r="N47" i="17"/>
  <c r="N48" i="17"/>
  <c r="N49" i="17"/>
  <c r="N50" i="17"/>
  <c r="N51" i="17"/>
  <c r="N52" i="17"/>
  <c r="N53" i="17"/>
  <c r="N54" i="17"/>
  <c r="N4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26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8" i="17"/>
  <c r="L35" i="16"/>
  <c r="L36" i="16"/>
  <c r="L37" i="16"/>
  <c r="L38" i="16"/>
  <c r="L39" i="16"/>
  <c r="L34" i="16"/>
  <c r="AB8" i="16"/>
  <c r="AB9" i="16"/>
  <c r="AB10" i="16"/>
  <c r="AB11" i="16"/>
  <c r="AB12" i="16"/>
  <c r="AB13" i="16"/>
  <c r="AB14" i="16"/>
  <c r="AB7" i="16"/>
  <c r="L20" i="16"/>
  <c r="L21" i="16"/>
  <c r="L22" i="16"/>
  <c r="L23" i="16"/>
  <c r="L24" i="16"/>
  <c r="L25" i="16"/>
  <c r="L26" i="16"/>
  <c r="L27" i="16"/>
  <c r="L28" i="16"/>
  <c r="L19" i="16"/>
  <c r="Q15" i="15"/>
  <c r="Q17" i="15"/>
  <c r="Q18" i="15"/>
  <c r="Q19" i="15"/>
  <c r="Q20" i="15"/>
  <c r="Q21" i="15"/>
  <c r="Q22" i="15"/>
  <c r="Q23" i="15"/>
  <c r="Q24" i="15"/>
  <c r="Q25" i="15"/>
  <c r="Q26" i="15"/>
  <c r="Q27" i="15"/>
  <c r="Q14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12" i="15"/>
  <c r="O10" i="14"/>
  <c r="O12" i="14"/>
  <c r="O13" i="14"/>
  <c r="O14" i="14"/>
  <c r="O15" i="14"/>
  <c r="O16" i="14"/>
  <c r="O17" i="14"/>
  <c r="O18" i="14"/>
  <c r="O19" i="14"/>
  <c r="O20" i="14"/>
  <c r="O21" i="14"/>
  <c r="O22" i="14"/>
  <c r="O9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10" i="14"/>
  <c r="O38" i="21"/>
  <c r="N38" i="21"/>
  <c r="L38" i="21"/>
  <c r="K38" i="21"/>
  <c r="J38" i="21"/>
  <c r="I38" i="21"/>
  <c r="H38" i="21"/>
  <c r="G38" i="21"/>
  <c r="O32" i="20"/>
  <c r="N32" i="20"/>
  <c r="L32" i="20"/>
  <c r="K32" i="20"/>
  <c r="J32" i="20"/>
  <c r="I32" i="20"/>
  <c r="H32" i="20"/>
  <c r="G32" i="20"/>
  <c r="AZ66" i="19"/>
  <c r="AY66" i="19"/>
  <c r="AY67" i="19"/>
  <c r="AT66" i="19"/>
  <c r="AS66" i="19"/>
  <c r="AR64" i="19"/>
  <c r="AR63" i="19"/>
  <c r="AR62" i="19"/>
  <c r="AR61" i="19"/>
  <c r="AR60" i="19"/>
  <c r="AR59" i="19"/>
  <c r="AR58" i="19"/>
  <c r="AR57" i="19"/>
  <c r="AR56" i="19"/>
  <c r="AR55" i="19"/>
  <c r="AR54" i="19"/>
  <c r="AR53" i="19"/>
  <c r="AR52" i="19"/>
  <c r="AR51" i="19"/>
  <c r="AR50" i="19"/>
  <c r="V50" i="19"/>
  <c r="V47" i="19"/>
  <c r="AR49" i="19"/>
  <c r="X45" i="19"/>
  <c r="X47" i="19"/>
  <c r="W47" i="19"/>
  <c r="U47" i="19"/>
  <c r="AN41" i="19"/>
  <c r="AM41" i="19"/>
  <c r="AL41" i="19"/>
  <c r="AK41" i="19"/>
  <c r="AJ41" i="19"/>
  <c r="AI41" i="19"/>
  <c r="AH41" i="19"/>
  <c r="AG41" i="19"/>
  <c r="AF41" i="19"/>
  <c r="AE41" i="19"/>
  <c r="AD41" i="19"/>
  <c r="AC41" i="19"/>
  <c r="AB41" i="19"/>
  <c r="AA41" i="19"/>
  <c r="Z41" i="19"/>
  <c r="Y41" i="19"/>
  <c r="X41" i="19"/>
  <c r="V41" i="19"/>
  <c r="U41" i="19"/>
  <c r="S41" i="19"/>
  <c r="T41" i="19"/>
  <c r="W41" i="19"/>
  <c r="R41" i="19"/>
  <c r="P41" i="19"/>
  <c r="O41" i="19"/>
  <c r="N41" i="19"/>
  <c r="K41" i="19"/>
  <c r="J41" i="19"/>
  <c r="I41" i="19"/>
  <c r="H41" i="19"/>
  <c r="G41" i="19"/>
  <c r="F41" i="19"/>
  <c r="E41" i="19"/>
  <c r="W39" i="19"/>
  <c r="Q39" i="19"/>
  <c r="Q41" i="19"/>
  <c r="AN36" i="19"/>
  <c r="AM36" i="19"/>
  <c r="AL36" i="19"/>
  <c r="AK36" i="19"/>
  <c r="AJ36" i="19"/>
  <c r="AF36" i="19"/>
  <c r="AE36" i="19"/>
  <c r="AD36" i="19"/>
  <c r="AC36" i="19"/>
  <c r="AB36" i="19"/>
  <c r="AA36" i="19"/>
  <c r="V36" i="19"/>
  <c r="U36" i="19"/>
  <c r="T36" i="19"/>
  <c r="S36" i="19"/>
  <c r="P36" i="19"/>
  <c r="O36" i="19"/>
  <c r="N36" i="19"/>
  <c r="K36" i="19"/>
  <c r="J36" i="19"/>
  <c r="I36" i="19"/>
  <c r="H36" i="19"/>
  <c r="G36" i="19"/>
  <c r="F36" i="19"/>
  <c r="E36" i="19"/>
  <c r="W34" i="19"/>
  <c r="Q34" i="19"/>
  <c r="W33" i="19"/>
  <c r="Q33" i="19"/>
  <c r="W32" i="19"/>
  <c r="Q32" i="19"/>
  <c r="Q36" i="19"/>
  <c r="AM29" i="19"/>
  <c r="AL29" i="19"/>
  <c r="AK29" i="19"/>
  <c r="AJ29" i="19"/>
  <c r="AF29" i="19"/>
  <c r="AE29" i="19"/>
  <c r="AB29" i="19"/>
  <c r="Z29" i="19"/>
  <c r="Y29" i="19"/>
  <c r="X29" i="19"/>
  <c r="V29" i="19"/>
  <c r="U29" i="19"/>
  <c r="T29" i="19"/>
  <c r="S29" i="19"/>
  <c r="P29" i="19"/>
  <c r="O29" i="19"/>
  <c r="J29" i="19"/>
  <c r="H29" i="19"/>
  <c r="G29" i="19"/>
  <c r="F29" i="19"/>
  <c r="E29" i="19"/>
  <c r="D29" i="19"/>
  <c r="K28" i="19"/>
  <c r="K29" i="19"/>
  <c r="I28" i="19"/>
  <c r="I29" i="19"/>
  <c r="Q27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K23" i="19"/>
  <c r="J23" i="19"/>
  <c r="I23" i="19"/>
  <c r="H23" i="19"/>
  <c r="F23" i="19"/>
  <c r="E23" i="19"/>
  <c r="D23" i="19"/>
  <c r="C23" i="19"/>
  <c r="B23" i="19"/>
  <c r="AJ9" i="19"/>
  <c r="AJ10" i="19"/>
  <c r="AJ11" i="19"/>
  <c r="AJ12" i="19"/>
  <c r="AJ13" i="19"/>
  <c r="AI13" i="19"/>
  <c r="AF13" i="19"/>
  <c r="AE13" i="19"/>
  <c r="Z13" i="19"/>
  <c r="Y13" i="19"/>
  <c r="X13" i="19"/>
  <c r="P13" i="19"/>
  <c r="J13" i="19"/>
  <c r="H13" i="19"/>
  <c r="G13" i="19"/>
  <c r="F13" i="19"/>
  <c r="E13" i="19"/>
  <c r="AL12" i="19"/>
  <c r="AK12" i="19"/>
  <c r="AM12" i="19"/>
  <c r="AN12" i="19"/>
  <c r="M12" i="19"/>
  <c r="K12" i="19"/>
  <c r="I12" i="19"/>
  <c r="N12" i="19"/>
  <c r="Q12" i="19"/>
  <c r="AK11" i="19"/>
  <c r="AM11" i="19"/>
  <c r="AL11" i="19"/>
  <c r="AN11" i="19"/>
  <c r="Q11" i="19"/>
  <c r="AD11" i="19"/>
  <c r="AC11" i="19"/>
  <c r="AG11" i="19"/>
  <c r="AH11" i="19"/>
  <c r="V11" i="19"/>
  <c r="U11" i="19"/>
  <c r="T11" i="19"/>
  <c r="W11" i="19"/>
  <c r="AA11" i="19"/>
  <c r="AB11" i="19"/>
  <c r="AL10" i="19"/>
  <c r="AL9" i="19"/>
  <c r="AL13" i="19"/>
  <c r="AK10" i="19"/>
  <c r="AK9" i="19"/>
  <c r="AK13" i="19"/>
  <c r="M10" i="19"/>
  <c r="K10" i="19"/>
  <c r="K13" i="19"/>
  <c r="I10" i="19"/>
  <c r="N10" i="19"/>
  <c r="AM9" i="19"/>
  <c r="S9" i="19"/>
  <c r="W9" i="19"/>
  <c r="Q9" i="19"/>
  <c r="AC9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K5" i="19"/>
  <c r="J5" i="19"/>
  <c r="I5" i="19"/>
  <c r="H5" i="19"/>
  <c r="F5" i="19"/>
  <c r="E5" i="19"/>
  <c r="D5" i="19"/>
  <c r="C5" i="19"/>
  <c r="B5" i="19"/>
  <c r="N13" i="19"/>
  <c r="Q10" i="19"/>
  <c r="AA9" i="19"/>
  <c r="AM10" i="19"/>
  <c r="AN10" i="19"/>
  <c r="AC12" i="19"/>
  <c r="AD12" i="19"/>
  <c r="AG12" i="19"/>
  <c r="AH12" i="19"/>
  <c r="V12" i="19"/>
  <c r="T12" i="19"/>
  <c r="U12" i="19"/>
  <c r="N28" i="19"/>
  <c r="AN9" i="19"/>
  <c r="AN13" i="19"/>
  <c r="AM13" i="19"/>
  <c r="AD9" i="19"/>
  <c r="AB9" i="19"/>
  <c r="I13" i="19"/>
  <c r="Q28" i="19"/>
  <c r="Q29" i="19"/>
  <c r="N29" i="19"/>
  <c r="AD10" i="19"/>
  <c r="AD13" i="19"/>
  <c r="W12" i="19"/>
  <c r="AA12" i="19"/>
  <c r="AB12" i="19"/>
  <c r="T10" i="19"/>
  <c r="V10" i="19"/>
  <c r="V13" i="19"/>
  <c r="AC10" i="19"/>
  <c r="U10" i="19"/>
  <c r="U13" i="19"/>
  <c r="Q13" i="19"/>
  <c r="AG9" i="19"/>
  <c r="AG10" i="19"/>
  <c r="AH10" i="19"/>
  <c r="AC13" i="19"/>
  <c r="AG13" i="19"/>
  <c r="AH9" i="19"/>
  <c r="AH13" i="19"/>
  <c r="T47" i="19"/>
  <c r="W10" i="19"/>
  <c r="T13" i="19"/>
  <c r="AA10" i="19"/>
  <c r="W13" i="19"/>
  <c r="AA13" i="19"/>
  <c r="AB10" i="19"/>
  <c r="AB13" i="19"/>
  <c r="M126" i="18"/>
  <c r="K126" i="18"/>
  <c r="L126" i="18"/>
  <c r="J126" i="18"/>
  <c r="H126" i="18"/>
  <c r="I126" i="18"/>
  <c r="P121" i="18"/>
  <c r="P122" i="18"/>
  <c r="N122" i="18"/>
  <c r="O122" i="18"/>
  <c r="N123" i="18"/>
  <c r="N124" i="18"/>
  <c r="N125" i="18"/>
  <c r="N126" i="18"/>
  <c r="M105" i="18"/>
  <c r="K105" i="18"/>
  <c r="L105" i="18"/>
  <c r="H105" i="18"/>
  <c r="N101" i="18"/>
  <c r="N102" i="18"/>
  <c r="N103" i="18"/>
  <c r="N104" i="18"/>
  <c r="N105" i="18"/>
  <c r="J101" i="18"/>
  <c r="J105" i="18"/>
  <c r="I105" i="18"/>
  <c r="P100" i="18"/>
  <c r="P79" i="18"/>
  <c r="P128" i="18"/>
  <c r="M84" i="18"/>
  <c r="K84" i="18"/>
  <c r="L84" i="18"/>
  <c r="H84" i="18"/>
  <c r="N80" i="18"/>
  <c r="N81" i="18"/>
  <c r="N82" i="18"/>
  <c r="N83" i="18"/>
  <c r="N84" i="18"/>
  <c r="J80" i="18"/>
  <c r="J84" i="18"/>
  <c r="I84" i="18"/>
  <c r="M62" i="18"/>
  <c r="K62" i="18"/>
  <c r="L62" i="18"/>
  <c r="J58" i="18"/>
  <c r="J62" i="18"/>
  <c r="H62" i="18"/>
  <c r="I62" i="18"/>
  <c r="P57" i="18"/>
  <c r="P58" i="18"/>
  <c r="N58" i="18"/>
  <c r="O58" i="18"/>
  <c r="N59" i="18"/>
  <c r="N60" i="18"/>
  <c r="N61" i="18"/>
  <c r="N62" i="18"/>
  <c r="P36" i="18"/>
  <c r="P15" i="18"/>
  <c r="P64" i="18"/>
  <c r="M41" i="18"/>
  <c r="K41" i="18"/>
  <c r="L41" i="18"/>
  <c r="H41" i="18"/>
  <c r="N37" i="18"/>
  <c r="N38" i="18"/>
  <c r="N39" i="18"/>
  <c r="N40" i="18"/>
  <c r="N41" i="18"/>
  <c r="J37" i="18"/>
  <c r="J41" i="18"/>
  <c r="I41" i="18"/>
  <c r="P37" i="18"/>
  <c r="M20" i="18"/>
  <c r="K20" i="18"/>
  <c r="L20" i="18"/>
  <c r="J16" i="18"/>
  <c r="J20" i="18"/>
  <c r="H20" i="18"/>
  <c r="I20" i="18"/>
  <c r="P16" i="18"/>
  <c r="N16" i="18"/>
  <c r="O16" i="18"/>
  <c r="N17" i="18"/>
  <c r="N18" i="18"/>
  <c r="N19" i="18"/>
  <c r="N20" i="18"/>
  <c r="E6" i="18"/>
  <c r="E70" i="18"/>
  <c r="E5" i="18"/>
  <c r="E26" i="18"/>
  <c r="E4" i="18"/>
  <c r="E46" i="18"/>
  <c r="P48" i="17"/>
  <c r="P47" i="17"/>
  <c r="P51" i="17"/>
  <c r="Q52" i="17"/>
  <c r="P46" i="17"/>
  <c r="Q41" i="17"/>
  <c r="P41" i="17"/>
  <c r="R41" i="17"/>
  <c r="AG24" i="17"/>
  <c r="AH24" i="17"/>
  <c r="AI24" i="17"/>
  <c r="T22" i="17"/>
  <c r="S22" i="17"/>
  <c r="R22" i="17"/>
  <c r="P22" i="17"/>
  <c r="N22" i="17"/>
  <c r="L22" i="17"/>
  <c r="M19" i="17"/>
  <c r="U19" i="17"/>
  <c r="Q18" i="17"/>
  <c r="Q22" i="17"/>
  <c r="M17" i="17"/>
  <c r="U17" i="17"/>
  <c r="O16" i="17"/>
  <c r="U16" i="17"/>
  <c r="M15" i="17"/>
  <c r="U15" i="17"/>
  <c r="M14" i="17"/>
  <c r="U14" i="17"/>
  <c r="M13" i="17"/>
  <c r="U13" i="17"/>
  <c r="O12" i="17"/>
  <c r="U12" i="17"/>
  <c r="O11" i="17"/>
  <c r="U11" i="17"/>
  <c r="O10" i="17"/>
  <c r="H5" i="17"/>
  <c r="H4" i="17"/>
  <c r="N37" i="16"/>
  <c r="O38" i="16"/>
  <c r="O29" i="16"/>
  <c r="N29" i="16"/>
  <c r="AE15" i="16"/>
  <c r="AD15" i="16"/>
  <c r="AF15" i="16"/>
  <c r="Q15" i="16"/>
  <c r="P9" i="16"/>
  <c r="P10" i="16"/>
  <c r="P11" i="16"/>
  <c r="P12" i="16"/>
  <c r="P13" i="16"/>
  <c r="P14" i="16"/>
  <c r="P15" i="16"/>
  <c r="O35" i="16"/>
  <c r="L15" i="16"/>
  <c r="O36" i="16"/>
  <c r="O40" i="16"/>
  <c r="O15" i="16"/>
  <c r="N15" i="16"/>
  <c r="M15" i="16"/>
  <c r="K15" i="16"/>
  <c r="R14" i="16"/>
  <c r="R13" i="16"/>
  <c r="R12" i="16"/>
  <c r="R11" i="16"/>
  <c r="R10" i="16"/>
  <c r="R9" i="16"/>
  <c r="R15" i="16"/>
  <c r="N34" i="16"/>
  <c r="N40" i="16"/>
  <c r="I5" i="16"/>
  <c r="I4" i="16"/>
  <c r="S28" i="15"/>
  <c r="T28" i="15"/>
  <c r="U28" i="15"/>
  <c r="N27" i="15"/>
  <c r="K27" i="15"/>
  <c r="J12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E6" i="15"/>
  <c r="E5" i="15"/>
  <c r="O22" i="17"/>
  <c r="U10" i="17"/>
  <c r="M22" i="17"/>
  <c r="P49" i="17"/>
  <c r="P56" i="17"/>
  <c r="P38" i="18"/>
  <c r="O37" i="18"/>
  <c r="P59" i="18"/>
  <c r="P80" i="18"/>
  <c r="P123" i="18"/>
  <c r="P17" i="18"/>
  <c r="P101" i="18"/>
  <c r="U18" i="17"/>
  <c r="U22" i="17"/>
  <c r="Q50" i="17"/>
  <c r="Q56" i="17"/>
  <c r="J27" i="15"/>
  <c r="K28" i="15"/>
  <c r="O101" i="18"/>
  <c r="P102" i="18"/>
  <c r="P81" i="18"/>
  <c r="O80" i="18"/>
  <c r="O17" i="18"/>
  <c r="P18" i="18"/>
  <c r="P60" i="18"/>
  <c r="O59" i="18"/>
  <c r="P124" i="18"/>
  <c r="O123" i="18"/>
  <c r="O38" i="18"/>
  <c r="P39" i="18"/>
  <c r="O18" i="18"/>
  <c r="P19" i="18"/>
  <c r="P40" i="18"/>
  <c r="O39" i="18"/>
  <c r="O81" i="18"/>
  <c r="P82" i="18"/>
  <c r="O102" i="18"/>
  <c r="P103" i="18"/>
  <c r="O124" i="18"/>
  <c r="P125" i="18"/>
  <c r="O60" i="18"/>
  <c r="P61" i="18"/>
  <c r="O40" i="18"/>
  <c r="O41" i="18"/>
  <c r="P41" i="18"/>
  <c r="P104" i="18"/>
  <c r="O103" i="18"/>
  <c r="O19" i="18"/>
  <c r="O20" i="18"/>
  <c r="P20" i="18"/>
  <c r="P62" i="18"/>
  <c r="O61" i="18"/>
  <c r="O62" i="18"/>
  <c r="P83" i="18"/>
  <c r="O82" i="18"/>
  <c r="P126" i="18"/>
  <c r="O125" i="18"/>
  <c r="O126" i="18"/>
  <c r="O83" i="18"/>
  <c r="O84" i="18"/>
  <c r="P84" i="18"/>
  <c r="O104" i="18"/>
  <c r="O105" i="18"/>
  <c r="P105" i="18"/>
  <c r="L32" i="14"/>
  <c r="I32" i="14"/>
  <c r="H32" i="14"/>
  <c r="I33" i="14"/>
  <c r="R23" i="14"/>
  <c r="Q23" i="14"/>
  <c r="S23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D6" i="14"/>
  <c r="D5" i="14"/>
  <c r="D4" i="14"/>
  <c r="G14" i="13"/>
  <c r="G16" i="13"/>
  <c r="G18" i="13"/>
  <c r="G20" i="13"/>
  <c r="G22" i="13"/>
  <c r="F10" i="13"/>
  <c r="G20" i="11"/>
  <c r="L259" i="7"/>
  <c r="L258" i="7"/>
  <c r="L257" i="7"/>
  <c r="L256" i="7"/>
  <c r="L255" i="7"/>
  <c r="D259" i="7"/>
  <c r="D258" i="7"/>
  <c r="D257" i="7"/>
  <c r="D256" i="7"/>
  <c r="D255" i="7"/>
  <c r="L244" i="7"/>
  <c r="L243" i="7"/>
  <c r="L242" i="7"/>
  <c r="L241" i="7"/>
  <c r="L240" i="7"/>
  <c r="L239" i="7"/>
  <c r="D244" i="7"/>
  <c r="D243" i="7"/>
  <c r="D242" i="7"/>
  <c r="D241" i="7"/>
  <c r="D240" i="7"/>
  <c r="D239" i="7"/>
  <c r="L228" i="7"/>
  <c r="L227" i="7"/>
  <c r="L226" i="7"/>
  <c r="L225" i="7"/>
  <c r="L224" i="7"/>
  <c r="D228" i="7"/>
  <c r="D227" i="7"/>
  <c r="D226" i="7"/>
  <c r="D225" i="7"/>
  <c r="D224" i="7"/>
  <c r="L213" i="7"/>
  <c r="L212" i="7"/>
  <c r="L211" i="7"/>
  <c r="L210" i="7"/>
  <c r="L209" i="7"/>
  <c r="D213" i="7"/>
  <c r="D212" i="7"/>
  <c r="D211" i="7"/>
  <c r="D210" i="7"/>
  <c r="D209" i="7"/>
  <c r="L198" i="7"/>
  <c r="L197" i="7"/>
  <c r="L196" i="7"/>
  <c r="L195" i="7"/>
  <c r="L194" i="7"/>
  <c r="D198" i="7"/>
  <c r="D197" i="7"/>
  <c r="D196" i="7"/>
  <c r="D195" i="7"/>
  <c r="D194" i="7"/>
  <c r="L183" i="7"/>
  <c r="L182" i="7"/>
  <c r="L181" i="7"/>
  <c r="L180" i="7"/>
  <c r="L179" i="7"/>
  <c r="D183" i="7"/>
  <c r="D182" i="7"/>
  <c r="D181" i="7"/>
  <c r="D180" i="7"/>
  <c r="D179" i="7"/>
  <c r="L168" i="7"/>
  <c r="L167" i="7"/>
  <c r="L166" i="7"/>
  <c r="L165" i="7"/>
  <c r="L164" i="7"/>
  <c r="D168" i="7"/>
  <c r="D167" i="7"/>
  <c r="D166" i="7"/>
  <c r="D165" i="7"/>
  <c r="D164" i="7"/>
  <c r="L153" i="7"/>
  <c r="L152" i="7"/>
  <c r="L151" i="7"/>
  <c r="L150" i="7"/>
  <c r="L149" i="7"/>
  <c r="D153" i="7"/>
  <c r="D152" i="7"/>
  <c r="D151" i="7"/>
  <c r="D150" i="7"/>
  <c r="D149" i="7"/>
  <c r="L138" i="7"/>
  <c r="L137" i="7"/>
  <c r="L136" i="7"/>
  <c r="L135" i="7"/>
  <c r="L134" i="7"/>
  <c r="D138" i="7"/>
  <c r="D137" i="7"/>
  <c r="D136" i="7"/>
  <c r="D135" i="7"/>
  <c r="D134" i="7"/>
  <c r="L123" i="7"/>
  <c r="L122" i="7"/>
  <c r="L121" i="7"/>
  <c r="L120" i="7"/>
  <c r="L119" i="7"/>
  <c r="L118" i="7"/>
  <c r="L117" i="7"/>
  <c r="L116" i="7"/>
  <c r="L115" i="7"/>
  <c r="D123" i="7"/>
  <c r="D122" i="7"/>
  <c r="D121" i="7"/>
  <c r="D120" i="7"/>
  <c r="D119" i="7"/>
  <c r="D118" i="7"/>
  <c r="D117" i="7"/>
  <c r="D116" i="7"/>
  <c r="D115" i="7"/>
  <c r="L104" i="7"/>
  <c r="L103" i="7"/>
  <c r="L102" i="7"/>
  <c r="L101" i="7"/>
  <c r="L100" i="7"/>
  <c r="L99" i="7"/>
  <c r="L98" i="7"/>
  <c r="L97" i="7"/>
  <c r="D104" i="7"/>
  <c r="D103" i="7"/>
  <c r="D102" i="7"/>
  <c r="D101" i="7"/>
  <c r="D100" i="7"/>
  <c r="D99" i="7"/>
  <c r="D98" i="7"/>
  <c r="D97" i="7"/>
  <c r="L86" i="7"/>
  <c r="L85" i="7"/>
  <c r="L84" i="7"/>
  <c r="L83" i="7"/>
  <c r="L82" i="7"/>
  <c r="D86" i="7"/>
  <c r="D85" i="7"/>
  <c r="D84" i="7"/>
  <c r="D83" i="7"/>
  <c r="D82" i="7"/>
  <c r="D71" i="7"/>
  <c r="D70" i="7"/>
  <c r="D69" i="7"/>
  <c r="D68" i="7"/>
  <c r="D67" i="7"/>
  <c r="L71" i="7"/>
  <c r="L70" i="7"/>
  <c r="L69" i="7"/>
  <c r="L68" i="7"/>
  <c r="L67" i="7"/>
  <c r="L56" i="7"/>
  <c r="L55" i="7"/>
  <c r="L54" i="7"/>
  <c r="L53" i="7"/>
  <c r="L52" i="7"/>
  <c r="D56" i="7"/>
  <c r="D55" i="7"/>
  <c r="D54" i="7"/>
  <c r="D53" i="7"/>
  <c r="D52" i="7"/>
  <c r="L41" i="7"/>
  <c r="L40" i="7"/>
  <c r="L39" i="7"/>
  <c r="L38" i="7"/>
  <c r="L37" i="7"/>
  <c r="L36" i="7"/>
  <c r="D41" i="7"/>
  <c r="D40" i="7"/>
  <c r="D39" i="7"/>
  <c r="D38" i="7"/>
  <c r="D37" i="7"/>
  <c r="D3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260" i="7"/>
  <c r="D260" i="7"/>
  <c r="L245" i="7"/>
  <c r="D245" i="7"/>
  <c r="L229" i="7"/>
  <c r="D229" i="7"/>
  <c r="L214" i="7"/>
  <c r="D214" i="7"/>
  <c r="L199" i="7"/>
  <c r="D199" i="7"/>
  <c r="L184" i="7"/>
  <c r="D184" i="7"/>
  <c r="L169" i="7"/>
  <c r="D169" i="7"/>
  <c r="L154" i="7"/>
  <c r="D154" i="7"/>
  <c r="L139" i="7"/>
  <c r="D139" i="7"/>
  <c r="L124" i="7"/>
  <c r="D124" i="7"/>
  <c r="L105" i="7"/>
  <c r="D105" i="7"/>
  <c r="L87" i="7"/>
  <c r="D87" i="7"/>
  <c r="L72" i="7"/>
  <c r="D72" i="7"/>
  <c r="L57" i="7"/>
  <c r="D57" i="7"/>
  <c r="L42" i="7"/>
  <c r="D42" i="7"/>
  <c r="L26" i="7"/>
  <c r="D254" i="7"/>
  <c r="L254" i="7"/>
  <c r="L238" i="7"/>
  <c r="D238" i="7"/>
  <c r="L223" i="7"/>
  <c r="D223" i="7"/>
  <c r="L193" i="7"/>
  <c r="L208" i="7"/>
  <c r="D208" i="7"/>
  <c r="D193" i="7"/>
  <c r="D178" i="7"/>
  <c r="L178" i="7"/>
  <c r="L163" i="7"/>
  <c r="D163" i="7"/>
  <c r="D148" i="7"/>
  <c r="L148" i="7"/>
  <c r="L133" i="7"/>
  <c r="D133" i="7"/>
  <c r="D114" i="7"/>
  <c r="L114" i="7"/>
  <c r="L96" i="7"/>
  <c r="D96" i="7"/>
  <c r="D81" i="7"/>
  <c r="L81" i="7"/>
  <c r="L66" i="7"/>
  <c r="D66" i="7"/>
  <c r="D51" i="7"/>
  <c r="L51" i="7"/>
  <c r="L35" i="7"/>
  <c r="D35" i="7"/>
  <c r="L10" i="7"/>
  <c r="D26" i="7"/>
  <c r="J259" i="7"/>
  <c r="J258" i="7"/>
  <c r="J257" i="7"/>
  <c r="J256" i="7"/>
  <c r="J255" i="7"/>
  <c r="B259" i="7"/>
  <c r="B258" i="7"/>
  <c r="B257" i="7"/>
  <c r="B256" i="7"/>
  <c r="B255" i="7"/>
  <c r="J244" i="7"/>
  <c r="J243" i="7"/>
  <c r="J242" i="7"/>
  <c r="J241" i="7"/>
  <c r="J240" i="7"/>
  <c r="J239" i="7"/>
  <c r="B244" i="7"/>
  <c r="B243" i="7"/>
  <c r="B242" i="7"/>
  <c r="B241" i="7"/>
  <c r="B240" i="7"/>
  <c r="B239" i="7"/>
  <c r="B228" i="7"/>
  <c r="B227" i="7"/>
  <c r="B226" i="7"/>
  <c r="B225" i="7"/>
  <c r="B224" i="7"/>
  <c r="J228" i="7"/>
  <c r="J227" i="7"/>
  <c r="J226" i="7"/>
  <c r="J225" i="7"/>
  <c r="J224" i="7"/>
  <c r="J213" i="7"/>
  <c r="J212" i="7"/>
  <c r="J211" i="7"/>
  <c r="J210" i="7"/>
  <c r="J209" i="7"/>
  <c r="B213" i="7"/>
  <c r="B212" i="7"/>
  <c r="B211" i="7"/>
  <c r="B210" i="7"/>
  <c r="B209" i="7"/>
  <c r="B198" i="7"/>
  <c r="B197" i="7"/>
  <c r="B196" i="7"/>
  <c r="B195" i="7"/>
  <c r="B194" i="7"/>
  <c r="J198" i="7"/>
  <c r="J197" i="7"/>
  <c r="J196" i="7"/>
  <c r="J195" i="7"/>
  <c r="J194" i="7"/>
  <c r="J183" i="7"/>
  <c r="J182" i="7"/>
  <c r="J181" i="7"/>
  <c r="J180" i="7"/>
  <c r="J179" i="7"/>
  <c r="B183" i="7"/>
  <c r="B182" i="7"/>
  <c r="B181" i="7"/>
  <c r="B180" i="7"/>
  <c r="B179" i="7"/>
  <c r="J168" i="7"/>
  <c r="J167" i="7"/>
  <c r="J166" i="7"/>
  <c r="J165" i="7"/>
  <c r="J164" i="7"/>
  <c r="B168" i="7"/>
  <c r="B167" i="7"/>
  <c r="B166" i="7"/>
  <c r="B165" i="7"/>
  <c r="B164" i="7"/>
  <c r="J153" i="7"/>
  <c r="J152" i="7"/>
  <c r="J151" i="7"/>
  <c r="J150" i="7"/>
  <c r="J149" i="7"/>
  <c r="B153" i="7"/>
  <c r="B152" i="7"/>
  <c r="B151" i="7"/>
  <c r="B150" i="7"/>
  <c r="B149" i="7"/>
  <c r="B138" i="7"/>
  <c r="B137" i="7"/>
  <c r="B136" i="7"/>
  <c r="B135" i="7"/>
  <c r="B134" i="7"/>
  <c r="J138" i="7"/>
  <c r="J137" i="7"/>
  <c r="J136" i="7"/>
  <c r="J135" i="7"/>
  <c r="J134" i="7"/>
  <c r="J123" i="7"/>
  <c r="J122" i="7"/>
  <c r="J121" i="7"/>
  <c r="J120" i="7"/>
  <c r="J119" i="7"/>
  <c r="J118" i="7"/>
  <c r="J117" i="7"/>
  <c r="J116" i="7"/>
  <c r="J115" i="7"/>
  <c r="B123" i="7"/>
  <c r="B122" i="7"/>
  <c r="B121" i="7"/>
  <c r="B120" i="7"/>
  <c r="B119" i="7"/>
  <c r="B118" i="7"/>
  <c r="B117" i="7"/>
  <c r="B116" i="7"/>
  <c r="B115" i="7"/>
  <c r="B104" i="7"/>
  <c r="B103" i="7"/>
  <c r="B102" i="7"/>
  <c r="B101" i="7"/>
  <c r="B100" i="7"/>
  <c r="B99" i="7"/>
  <c r="B98" i="7"/>
  <c r="B97" i="7"/>
  <c r="J104" i="7"/>
  <c r="J103" i="7"/>
  <c r="J102" i="7"/>
  <c r="J101" i="7"/>
  <c r="J100" i="7"/>
  <c r="J99" i="7"/>
  <c r="J98" i="7"/>
  <c r="J97" i="7"/>
  <c r="J86" i="7"/>
  <c r="J85" i="7"/>
  <c r="J84" i="7"/>
  <c r="J83" i="7"/>
  <c r="J82" i="7"/>
  <c r="B86" i="7"/>
  <c r="B85" i="7"/>
  <c r="B84" i="7"/>
  <c r="B83" i="7"/>
  <c r="B82" i="7"/>
  <c r="B71" i="7"/>
  <c r="B70" i="7"/>
  <c r="B69" i="7"/>
  <c r="B68" i="7"/>
  <c r="B67" i="7"/>
  <c r="J71" i="7"/>
  <c r="J70" i="7"/>
  <c r="J69" i="7"/>
  <c r="J68" i="7"/>
  <c r="J67" i="7"/>
  <c r="J56" i="7"/>
  <c r="J55" i="7"/>
  <c r="J54" i="7"/>
  <c r="J53" i="7"/>
  <c r="J52" i="7"/>
  <c r="B56" i="7"/>
  <c r="B55" i="7"/>
  <c r="B54" i="7"/>
  <c r="B53" i="7"/>
  <c r="B52" i="7"/>
  <c r="J41" i="7"/>
  <c r="J40" i="7"/>
  <c r="J39" i="7"/>
  <c r="J38" i="7"/>
  <c r="J37" i="7"/>
  <c r="J36" i="7"/>
  <c r="B41" i="7"/>
  <c r="B40" i="7"/>
  <c r="B39" i="7"/>
  <c r="B38" i="7"/>
  <c r="B37" i="7"/>
  <c r="B36" i="7"/>
  <c r="J260" i="7"/>
  <c r="B260" i="7"/>
  <c r="B245" i="7"/>
  <c r="J245" i="7"/>
  <c r="J229" i="7"/>
  <c r="B229" i="7"/>
  <c r="B214" i="7"/>
  <c r="J214" i="7"/>
  <c r="J199" i="7"/>
  <c r="B199" i="7"/>
  <c r="B184" i="7"/>
  <c r="J184" i="7"/>
  <c r="J169" i="7"/>
  <c r="B169" i="7"/>
  <c r="J154" i="7"/>
  <c r="B154" i="7"/>
  <c r="B139" i="7"/>
  <c r="J139" i="7"/>
  <c r="J124" i="7"/>
  <c r="B124" i="7"/>
  <c r="B105" i="7"/>
  <c r="J105" i="7"/>
  <c r="J87" i="7"/>
  <c r="B87" i="7"/>
  <c r="J72" i="7"/>
  <c r="B72" i="7"/>
  <c r="B57" i="7"/>
  <c r="J57" i="7"/>
  <c r="J26" i="7"/>
  <c r="J42" i="7"/>
  <c r="B42" i="7"/>
  <c r="J254" i="7"/>
  <c r="B254" i="7"/>
  <c r="J238" i="7"/>
  <c r="B238" i="7"/>
  <c r="J223" i="7"/>
  <c r="B223" i="7"/>
  <c r="J208" i="7"/>
  <c r="B208" i="7"/>
  <c r="J193" i="7"/>
  <c r="B193" i="7"/>
  <c r="J178" i="7"/>
  <c r="B178" i="7"/>
  <c r="J163" i="7"/>
  <c r="B163" i="7"/>
  <c r="J148" i="7"/>
  <c r="B148" i="7"/>
  <c r="J133" i="7"/>
  <c r="B133" i="7"/>
  <c r="J114" i="7"/>
  <c r="B114" i="7"/>
  <c r="J96" i="7"/>
  <c r="B96" i="7"/>
  <c r="J81" i="7"/>
  <c r="B81" i="7"/>
  <c r="J66" i="7"/>
  <c r="B66" i="7"/>
  <c r="B51" i="7"/>
  <c r="J51" i="7"/>
  <c r="J35" i="7"/>
  <c r="B35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B26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7"/>
  <c r="B10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11" i="7"/>
  <c r="D10" i="7"/>
  <c r="I12" i="5"/>
  <c r="I13" i="5"/>
  <c r="I14" i="5"/>
  <c r="I16" i="5"/>
  <c r="I17" i="5"/>
  <c r="I18" i="5"/>
  <c r="I19" i="5"/>
  <c r="I20" i="5"/>
  <c r="I21" i="5"/>
  <c r="I23" i="5"/>
  <c r="I24" i="5"/>
  <c r="I25" i="5"/>
  <c r="I26" i="5"/>
  <c r="I27" i="5"/>
  <c r="I28" i="5"/>
  <c r="I30" i="5"/>
  <c r="I31" i="5"/>
  <c r="I32" i="5"/>
  <c r="I40" i="5"/>
  <c r="I41" i="5"/>
  <c r="I42" i="5"/>
  <c r="I43" i="5"/>
  <c r="I45" i="5"/>
  <c r="I46" i="5"/>
  <c r="I47" i="5"/>
  <c r="I48" i="5"/>
  <c r="I50" i="5"/>
  <c r="I51" i="5"/>
  <c r="I52" i="5"/>
  <c r="I53" i="5"/>
  <c r="I55" i="5"/>
  <c r="I56" i="5"/>
  <c r="I57" i="5"/>
  <c r="I58" i="5"/>
  <c r="I59" i="5"/>
  <c r="I60" i="5"/>
  <c r="I61" i="5"/>
  <c r="I62" i="5"/>
  <c r="I64" i="5"/>
  <c r="I65" i="5"/>
  <c r="I68" i="5"/>
  <c r="I69" i="5"/>
  <c r="I71" i="5"/>
  <c r="I72" i="5"/>
  <c r="I73" i="5"/>
  <c r="I74" i="5"/>
  <c r="I75" i="5"/>
  <c r="I76" i="5"/>
  <c r="I77" i="5"/>
  <c r="I79" i="5"/>
  <c r="I80" i="5"/>
  <c r="I81" i="5"/>
  <c r="I82" i="5"/>
  <c r="I84" i="5"/>
  <c r="I85" i="5"/>
  <c r="I86" i="5"/>
  <c r="I87" i="5"/>
  <c r="I88" i="5"/>
  <c r="I89" i="5"/>
  <c r="I96" i="5"/>
  <c r="I97" i="5"/>
  <c r="I98" i="5"/>
  <c r="I99" i="5"/>
  <c r="I100" i="5"/>
  <c r="I101" i="5"/>
  <c r="I103" i="5"/>
  <c r="I104" i="5"/>
  <c r="I105" i="5"/>
  <c r="I106" i="5"/>
  <c r="I108" i="5"/>
  <c r="I109" i="5"/>
  <c r="I110" i="5"/>
  <c r="I111" i="5"/>
  <c r="I112" i="5"/>
  <c r="I113" i="5"/>
  <c r="I115" i="5"/>
  <c r="I116" i="5"/>
  <c r="I117" i="5"/>
  <c r="I118" i="5"/>
  <c r="I120" i="5"/>
  <c r="I121" i="5"/>
  <c r="I122" i="5"/>
  <c r="I123" i="5"/>
  <c r="I124" i="5"/>
  <c r="I125" i="5"/>
  <c r="I134" i="5"/>
  <c r="I135" i="5"/>
  <c r="I136" i="5"/>
  <c r="I137" i="5"/>
  <c r="I139" i="5"/>
  <c r="I140" i="5"/>
  <c r="I141" i="5"/>
  <c r="I142" i="5"/>
  <c r="I144" i="5"/>
  <c r="I145" i="5"/>
  <c r="I146" i="5"/>
  <c r="I147" i="5"/>
  <c r="I148" i="5"/>
  <c r="I149" i="5"/>
  <c r="I151" i="5"/>
  <c r="I152" i="5"/>
  <c r="I153" i="5"/>
  <c r="I154" i="5"/>
  <c r="I156" i="5"/>
  <c r="I157" i="5"/>
  <c r="I158" i="5"/>
  <c r="I159" i="5"/>
  <c r="I161" i="5"/>
  <c r="I162" i="5"/>
  <c r="I163" i="5"/>
  <c r="I164" i="5"/>
  <c r="I165" i="5"/>
  <c r="I166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B32" i="8"/>
  <c r="B33" i="8"/>
  <c r="B34" i="8"/>
  <c r="D35" i="8"/>
  <c r="C35" i="8"/>
  <c r="D34" i="8"/>
  <c r="C34" i="8"/>
  <c r="E34" i="8"/>
  <c r="F35" i="8"/>
  <c r="E35" i="8"/>
  <c r="F34" i="8"/>
  <c r="H34" i="8"/>
  <c r="H262" i="7"/>
  <c r="H263" i="7"/>
  <c r="O262" i="7"/>
  <c r="O263" i="7"/>
  <c r="P262" i="7"/>
  <c r="P263" i="7"/>
  <c r="G262" i="7"/>
  <c r="G263" i="7"/>
  <c r="H35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4" i="8"/>
  <c r="P29" i="9"/>
  <c r="D33" i="8"/>
  <c r="C33" i="8"/>
  <c r="D32" i="8"/>
  <c r="C32" i="8"/>
  <c r="E32" i="8"/>
  <c r="D31" i="8"/>
  <c r="C31" i="8"/>
  <c r="D30" i="8"/>
  <c r="C30" i="8"/>
  <c r="D29" i="8"/>
  <c r="C29" i="8"/>
  <c r="D28" i="8"/>
  <c r="D17" i="8"/>
  <c r="E33" i="8"/>
  <c r="H33" i="8"/>
  <c r="F30" i="8"/>
  <c r="F32" i="8"/>
  <c r="G32" i="8"/>
  <c r="F33" i="8"/>
  <c r="P231" i="7"/>
  <c r="P232" i="7"/>
  <c r="F31" i="8"/>
  <c r="E31" i="8"/>
  <c r="E30" i="8"/>
  <c r="H216" i="7"/>
  <c r="H217" i="7"/>
  <c r="C28" i="8"/>
  <c r="E29" i="8"/>
  <c r="F29" i="8"/>
  <c r="P216" i="7"/>
  <c r="P217" i="7"/>
  <c r="H231" i="7"/>
  <c r="H232" i="7"/>
  <c r="P247" i="7"/>
  <c r="P248" i="7"/>
  <c r="G216" i="7"/>
  <c r="G217" i="7"/>
  <c r="G231" i="7"/>
  <c r="G232" i="7"/>
  <c r="O231" i="7"/>
  <c r="O232" i="7"/>
  <c r="O247" i="7"/>
  <c r="O248" i="7"/>
  <c r="G247" i="7"/>
  <c r="G248" i="7"/>
  <c r="H247" i="7"/>
  <c r="H248" i="7"/>
  <c r="O216" i="7"/>
  <c r="O217" i="7"/>
  <c r="F28" i="8"/>
  <c r="E28" i="8"/>
  <c r="B25" i="3"/>
  <c r="C26" i="3"/>
  <c r="C24" i="3"/>
  <c r="B23" i="3"/>
  <c r="M24" i="3"/>
  <c r="L23" i="3"/>
  <c r="I67" i="5"/>
  <c r="I11" i="5"/>
  <c r="E69" i="18"/>
  <c r="E111" i="18"/>
  <c r="E68" i="18"/>
  <c r="E89" i="18"/>
  <c r="G148" i="23"/>
  <c r="G155" i="23"/>
  <c r="E110" i="18"/>
  <c r="E27" i="18"/>
  <c r="E25" i="18"/>
  <c r="E48" i="18"/>
  <c r="K40" i="5"/>
  <c r="I97" i="3"/>
  <c r="I105" i="3"/>
  <c r="L52" i="5"/>
  <c r="G143" i="3"/>
  <c r="J73" i="5"/>
  <c r="K71" i="5"/>
  <c r="G124" i="3"/>
  <c r="J60" i="5"/>
  <c r="C20" i="24"/>
  <c r="F20" i="24"/>
  <c r="G156" i="23"/>
  <c r="G157" i="23"/>
  <c r="H103" i="3"/>
  <c r="K50" i="5"/>
  <c r="G99" i="23"/>
  <c r="K45" i="5"/>
  <c r="G51" i="7"/>
  <c r="G58" i="7"/>
  <c r="C8" i="8"/>
  <c r="I8" i="8"/>
  <c r="I89" i="3"/>
  <c r="L42" i="5"/>
  <c r="H98" i="7"/>
  <c r="G68" i="7"/>
  <c r="H144" i="3"/>
  <c r="K74" i="5"/>
  <c r="O82" i="7"/>
  <c r="O88" i="7"/>
  <c r="C13" i="8"/>
  <c r="G121" i="3"/>
  <c r="J57" i="5"/>
  <c r="K55" i="5"/>
  <c r="N115" i="3"/>
  <c r="M119" i="3"/>
  <c r="H133" i="3"/>
  <c r="K66" i="5"/>
  <c r="O193" i="7"/>
  <c r="K96" i="5"/>
  <c r="O10" i="23"/>
  <c r="H202" i="3"/>
  <c r="K103" i="5"/>
  <c r="O11" i="7"/>
  <c r="I204" i="3"/>
  <c r="L105" i="5"/>
  <c r="P12" i="7"/>
  <c r="P27" i="7"/>
  <c r="K23" i="5"/>
  <c r="O114" i="7"/>
  <c r="I194" i="3"/>
  <c r="L98" i="5"/>
  <c r="H83" i="23"/>
  <c r="P172" i="7"/>
  <c r="H15" i="23"/>
  <c r="G84" i="23"/>
  <c r="P81" i="23"/>
  <c r="G123" i="3"/>
  <c r="J59" i="5"/>
  <c r="L58" i="5"/>
  <c r="H81" i="23"/>
  <c r="H64" i="3"/>
  <c r="K30" i="5"/>
  <c r="H52" i="23"/>
  <c r="H58" i="23"/>
  <c r="D8" i="24"/>
  <c r="G66" i="23"/>
  <c r="G73" i="23"/>
  <c r="G66" i="7"/>
  <c r="D13" i="8"/>
  <c r="O89" i="7"/>
  <c r="O90" i="7"/>
  <c r="H96" i="7"/>
  <c r="H96" i="23"/>
  <c r="H98" i="23"/>
  <c r="G102" i="7"/>
  <c r="G102" i="23"/>
  <c r="H13" i="23"/>
  <c r="I171" i="3"/>
  <c r="L88" i="5"/>
  <c r="P179" i="23"/>
  <c r="H141" i="3"/>
  <c r="C20" i="8"/>
  <c r="H101" i="23"/>
  <c r="G59" i="7"/>
  <c r="G60" i="7"/>
  <c r="H156" i="7"/>
  <c r="H157" i="7"/>
  <c r="P163" i="23"/>
  <c r="P170" i="23"/>
  <c r="D23" i="24"/>
  <c r="H56" i="3"/>
  <c r="K25" i="5"/>
  <c r="O35" i="23"/>
  <c r="E17" i="3"/>
  <c r="I25" i="3"/>
  <c r="H156" i="23"/>
  <c r="H157" i="23"/>
  <c r="M288" i="3"/>
  <c r="H287" i="3"/>
  <c r="K139" i="5"/>
  <c r="M246" i="3"/>
  <c r="I249" i="3"/>
  <c r="L124" i="5"/>
  <c r="P96" i="23"/>
  <c r="H178" i="23"/>
  <c r="H185" i="23"/>
  <c r="H178" i="7"/>
  <c r="H185" i="7"/>
  <c r="D23" i="8"/>
  <c r="O171" i="7"/>
  <c r="O172" i="7"/>
  <c r="H100" i="23"/>
  <c r="H100" i="7"/>
  <c r="O171" i="23"/>
  <c r="O172" i="23"/>
  <c r="O36" i="23"/>
  <c r="O36" i="7"/>
  <c r="G163" i="7"/>
  <c r="G170" i="7"/>
  <c r="G194" i="7"/>
  <c r="O194" i="7"/>
  <c r="M273" i="3"/>
  <c r="H264" i="3"/>
  <c r="K129" i="5"/>
  <c r="H37" i="3"/>
  <c r="K16" i="5"/>
  <c r="H133" i="7"/>
  <c r="H133" i="23"/>
  <c r="C22" i="24"/>
  <c r="H171" i="23"/>
  <c r="H172" i="23"/>
  <c r="G171" i="23"/>
  <c r="G172" i="23"/>
  <c r="H72" i="3"/>
  <c r="K35" i="5"/>
  <c r="I74" i="3"/>
  <c r="L37" i="5"/>
  <c r="O115" i="7"/>
  <c r="O115" i="23"/>
  <c r="M118" i="3"/>
  <c r="O195" i="7"/>
  <c r="G67" i="7"/>
  <c r="H295" i="3"/>
  <c r="K144" i="5"/>
  <c r="M217" i="3"/>
  <c r="I220" i="3"/>
  <c r="L112" i="5"/>
  <c r="H216" i="3"/>
  <c r="K108" i="5"/>
  <c r="M28" i="15"/>
  <c r="E91" i="18"/>
  <c r="E112" i="18"/>
  <c r="E47" i="18"/>
  <c r="E90" i="18"/>
  <c r="O10" i="7"/>
  <c r="J8" i="8"/>
  <c r="O193" i="23"/>
  <c r="H59" i="7"/>
  <c r="H60" i="7"/>
  <c r="E13" i="8"/>
  <c r="P96" i="7"/>
  <c r="L47" i="5"/>
  <c r="I146" i="3"/>
  <c r="L76" i="5"/>
  <c r="H12" i="7"/>
  <c r="H106" i="23"/>
  <c r="D14" i="24"/>
  <c r="G82" i="23"/>
  <c r="G88" i="23"/>
  <c r="G82" i="7"/>
  <c r="G88" i="7"/>
  <c r="C12" i="8"/>
  <c r="O125" i="7"/>
  <c r="C17" i="8"/>
  <c r="H119" i="3"/>
  <c r="H81" i="7"/>
  <c r="P179" i="7"/>
  <c r="E20" i="24"/>
  <c r="K20" i="24"/>
  <c r="O114" i="23"/>
  <c r="O125" i="23"/>
  <c r="O35" i="7"/>
  <c r="P12" i="23"/>
  <c r="P27" i="23"/>
  <c r="D5" i="24"/>
  <c r="O82" i="23"/>
  <c r="O88" i="23"/>
  <c r="C13" i="24"/>
  <c r="P89" i="7"/>
  <c r="P90" i="7"/>
  <c r="F8" i="8"/>
  <c r="G99" i="7"/>
  <c r="G51" i="23"/>
  <c r="G58" i="23"/>
  <c r="C8" i="24"/>
  <c r="F8" i="24"/>
  <c r="E8" i="8"/>
  <c r="H88" i="23"/>
  <c r="G73" i="7"/>
  <c r="C10" i="8"/>
  <c r="M322" i="3"/>
  <c r="M323" i="3"/>
  <c r="M324" i="3"/>
  <c r="H23" i="3"/>
  <c r="K11" i="5"/>
  <c r="O11" i="23"/>
  <c r="O27" i="23"/>
  <c r="C10" i="24"/>
  <c r="J10" i="24"/>
  <c r="G74" i="23"/>
  <c r="G75" i="23"/>
  <c r="H74" i="23"/>
  <c r="H75" i="23"/>
  <c r="I299" i="3"/>
  <c r="L148" i="5"/>
  <c r="P180" i="7"/>
  <c r="H83" i="7"/>
  <c r="H12" i="23"/>
  <c r="I122" i="3"/>
  <c r="F13" i="8"/>
  <c r="H106" i="7"/>
  <c r="D14" i="8"/>
  <c r="J13" i="8"/>
  <c r="I289" i="3"/>
  <c r="L141" i="5"/>
  <c r="P66" i="7"/>
  <c r="P73" i="7"/>
  <c r="I13" i="8"/>
  <c r="I41" i="3"/>
  <c r="L20" i="5"/>
  <c r="H36" i="7"/>
  <c r="H43" i="7"/>
  <c r="P171" i="23"/>
  <c r="P172" i="23"/>
  <c r="E20" i="8"/>
  <c r="K20" i="8"/>
  <c r="F20" i="8"/>
  <c r="C22" i="8"/>
  <c r="G171" i="7"/>
  <c r="G172" i="7"/>
  <c r="H171" i="7"/>
  <c r="H172" i="7"/>
  <c r="H14" i="7"/>
  <c r="H14" i="23"/>
  <c r="O51" i="7"/>
  <c r="O58" i="7"/>
  <c r="O51" i="23"/>
  <c r="O58" i="23"/>
  <c r="F23" i="8"/>
  <c r="E23" i="8"/>
  <c r="H131" i="3"/>
  <c r="M120" i="3"/>
  <c r="D5" i="8"/>
  <c r="O133" i="7"/>
  <c r="O140" i="7"/>
  <c r="O133" i="23"/>
  <c r="G97" i="7"/>
  <c r="G97" i="23"/>
  <c r="E22" i="24"/>
  <c r="F22" i="24"/>
  <c r="H134" i="7"/>
  <c r="H140" i="7"/>
  <c r="H134" i="23"/>
  <c r="H140" i="23"/>
  <c r="O148" i="23"/>
  <c r="O155" i="23"/>
  <c r="O148" i="7"/>
  <c r="O155" i="7"/>
  <c r="G186" i="7"/>
  <c r="G187" i="7"/>
  <c r="D24" i="8"/>
  <c r="H186" i="7"/>
  <c r="H187" i="7"/>
  <c r="G10" i="7"/>
  <c r="G27" i="7"/>
  <c r="G10" i="23"/>
  <c r="G27" i="23"/>
  <c r="E10" i="24"/>
  <c r="E23" i="24"/>
  <c r="F23" i="24"/>
  <c r="O37" i="7"/>
  <c r="O37" i="23"/>
  <c r="O43" i="23"/>
  <c r="G195" i="7"/>
  <c r="G195" i="23"/>
  <c r="H11" i="23"/>
  <c r="H11" i="7"/>
  <c r="I274" i="3"/>
  <c r="L136" i="5"/>
  <c r="I266" i="3"/>
  <c r="L131" i="5"/>
  <c r="H272" i="3"/>
  <c r="K134" i="5"/>
  <c r="G103" i="23"/>
  <c r="G103" i="7"/>
  <c r="O27" i="7"/>
  <c r="O28" i="7"/>
  <c r="L13" i="5"/>
  <c r="H186" i="23"/>
  <c r="H187" i="23"/>
  <c r="D24" i="24"/>
  <c r="G186" i="23"/>
  <c r="G187" i="23"/>
  <c r="P126" i="23"/>
  <c r="P127" i="23"/>
  <c r="C17" i="24"/>
  <c r="O126" i="23"/>
  <c r="O127" i="23"/>
  <c r="G27" i="11"/>
  <c r="G28" i="11"/>
  <c r="H440" i="3"/>
  <c r="I442" i="3"/>
  <c r="F10" i="24"/>
  <c r="H88" i="7"/>
  <c r="G89" i="7"/>
  <c r="G90" i="7"/>
  <c r="J8" i="24"/>
  <c r="G59" i="23"/>
  <c r="G60" i="23"/>
  <c r="M325" i="3"/>
  <c r="H335" i="3"/>
  <c r="K163" i="5"/>
  <c r="O196" i="7"/>
  <c r="O200" i="7"/>
  <c r="O126" i="7"/>
  <c r="O127" i="7"/>
  <c r="O43" i="7"/>
  <c r="P44" i="7"/>
  <c r="P45" i="7"/>
  <c r="P126" i="7"/>
  <c r="P127" i="7"/>
  <c r="H59" i="23"/>
  <c r="H60" i="23"/>
  <c r="H89" i="23"/>
  <c r="H90" i="23"/>
  <c r="G89" i="23"/>
  <c r="G90" i="23"/>
  <c r="D12" i="24"/>
  <c r="G74" i="7"/>
  <c r="G75" i="7"/>
  <c r="P66" i="23"/>
  <c r="P73" i="23"/>
  <c r="O74" i="23"/>
  <c r="O75" i="23"/>
  <c r="I10" i="24"/>
  <c r="H74" i="7"/>
  <c r="H75" i="7"/>
  <c r="C5" i="24"/>
  <c r="F5" i="24"/>
  <c r="P28" i="23"/>
  <c r="P29" i="23"/>
  <c r="O28" i="23"/>
  <c r="O29" i="23"/>
  <c r="P180" i="23"/>
  <c r="C12" i="24"/>
  <c r="I8" i="24"/>
  <c r="E8" i="24"/>
  <c r="D12" i="8"/>
  <c r="I12" i="8"/>
  <c r="H36" i="23"/>
  <c r="H43" i="23"/>
  <c r="D6" i="24"/>
  <c r="G106" i="23"/>
  <c r="G107" i="23"/>
  <c r="C7" i="24"/>
  <c r="P44" i="23"/>
  <c r="P45" i="23"/>
  <c r="O44" i="23"/>
  <c r="O45" i="23"/>
  <c r="C7" i="8"/>
  <c r="O44" i="7"/>
  <c r="O45" i="7"/>
  <c r="E22" i="8"/>
  <c r="F22" i="8"/>
  <c r="H114" i="23"/>
  <c r="H125" i="23"/>
  <c r="H114" i="7"/>
  <c r="H125" i="7"/>
  <c r="D18" i="24"/>
  <c r="H16" i="7"/>
  <c r="H27" i="7"/>
  <c r="H16" i="23"/>
  <c r="H27" i="23"/>
  <c r="C4" i="8"/>
  <c r="K17" i="24"/>
  <c r="E17" i="24"/>
  <c r="F17" i="24"/>
  <c r="C21" i="8"/>
  <c r="P156" i="7"/>
  <c r="P157" i="7"/>
  <c r="O156" i="7"/>
  <c r="O157" i="7"/>
  <c r="E24" i="24"/>
  <c r="F24" i="24"/>
  <c r="G35" i="7"/>
  <c r="G43" i="7"/>
  <c r="G44" i="7"/>
  <c r="G35" i="23"/>
  <c r="G43" i="23"/>
  <c r="C21" i="24"/>
  <c r="O156" i="23"/>
  <c r="O157" i="23"/>
  <c r="P156" i="23"/>
  <c r="P157" i="23"/>
  <c r="G106" i="7"/>
  <c r="I135" i="3"/>
  <c r="K64" i="5"/>
  <c r="N23" i="8"/>
  <c r="L23" i="8"/>
  <c r="D6" i="8"/>
  <c r="D18" i="8"/>
  <c r="C5" i="8"/>
  <c r="F5" i="8"/>
  <c r="O29" i="7"/>
  <c r="P28" i="7"/>
  <c r="P29" i="7"/>
  <c r="C9" i="8"/>
  <c r="O98" i="7"/>
  <c r="O106" i="7"/>
  <c r="O98" i="23"/>
  <c r="O106" i="23"/>
  <c r="E24" i="8"/>
  <c r="F24" i="8"/>
  <c r="O74" i="7"/>
  <c r="O75" i="7"/>
  <c r="D11" i="8"/>
  <c r="P74" i="7"/>
  <c r="P75" i="7"/>
  <c r="N23" i="24"/>
  <c r="L23" i="24"/>
  <c r="H22" i="24"/>
  <c r="G18" i="24"/>
  <c r="M22" i="24"/>
  <c r="C9" i="24"/>
  <c r="P97" i="7"/>
  <c r="P106" i="7"/>
  <c r="P97" i="23"/>
  <c r="P106" i="23"/>
  <c r="M326" i="3"/>
  <c r="H333" i="3"/>
  <c r="K161" i="5"/>
  <c r="C4" i="24"/>
  <c r="I10" i="8"/>
  <c r="J10" i="8"/>
  <c r="E10" i="8"/>
  <c r="F10" i="8"/>
  <c r="C19" i="8"/>
  <c r="O141" i="7"/>
  <c r="O142" i="7"/>
  <c r="P141" i="7"/>
  <c r="P142" i="7"/>
  <c r="K17" i="8"/>
  <c r="F17" i="8"/>
  <c r="E17" i="8"/>
  <c r="J12" i="8"/>
  <c r="O196" i="23"/>
  <c r="O200" i="23"/>
  <c r="H89" i="7"/>
  <c r="H90" i="7"/>
  <c r="E12" i="24"/>
  <c r="D11" i="24"/>
  <c r="E11" i="24"/>
  <c r="E12" i="8"/>
  <c r="J5" i="24"/>
  <c r="I5" i="24"/>
  <c r="E5" i="24"/>
  <c r="H11" i="9"/>
  <c r="P74" i="23"/>
  <c r="P75" i="23"/>
  <c r="F12" i="24"/>
  <c r="J12" i="24"/>
  <c r="I12" i="24"/>
  <c r="F12" i="8"/>
  <c r="H107" i="23"/>
  <c r="H108" i="23"/>
  <c r="G108" i="23"/>
  <c r="C14" i="24"/>
  <c r="F14" i="24"/>
  <c r="J5" i="8"/>
  <c r="D4" i="8"/>
  <c r="E4" i="8"/>
  <c r="G28" i="7"/>
  <c r="G29" i="7"/>
  <c r="H28" i="7"/>
  <c r="H29" i="7"/>
  <c r="D4" i="24"/>
  <c r="G28" i="23"/>
  <c r="G29" i="23"/>
  <c r="H28" i="23"/>
  <c r="H29" i="23"/>
  <c r="E21" i="8"/>
  <c r="K21" i="8"/>
  <c r="F21" i="8"/>
  <c r="D15" i="24"/>
  <c r="O107" i="23"/>
  <c r="O108" i="23"/>
  <c r="D15" i="8"/>
  <c r="O107" i="7"/>
  <c r="O108" i="7"/>
  <c r="H376" i="3"/>
  <c r="J11" i="8"/>
  <c r="I11" i="8"/>
  <c r="E11" i="8"/>
  <c r="F11" i="8"/>
  <c r="C15" i="8"/>
  <c r="P107" i="7"/>
  <c r="P108" i="7"/>
  <c r="G193" i="7"/>
  <c r="G193" i="23"/>
  <c r="E21" i="24"/>
  <c r="K21" i="24"/>
  <c r="F21" i="24"/>
  <c r="D16" i="24"/>
  <c r="G126" i="23"/>
  <c r="G127" i="23"/>
  <c r="H126" i="23"/>
  <c r="H127" i="23"/>
  <c r="G12" i="12"/>
  <c r="G14" i="12"/>
  <c r="I378" i="3"/>
  <c r="L68" i="5"/>
  <c r="C6" i="24"/>
  <c r="J6" i="24"/>
  <c r="H44" i="23"/>
  <c r="H45" i="23"/>
  <c r="I415" i="3"/>
  <c r="H413" i="3"/>
  <c r="G10" i="11"/>
  <c r="I4" i="8"/>
  <c r="C15" i="24"/>
  <c r="P107" i="23"/>
  <c r="P108" i="23"/>
  <c r="D16" i="8"/>
  <c r="H126" i="7"/>
  <c r="H127" i="7"/>
  <c r="G126" i="7"/>
  <c r="G127" i="7"/>
  <c r="G196" i="23"/>
  <c r="G196" i="7"/>
  <c r="I397" i="3"/>
  <c r="H395" i="3"/>
  <c r="G7" i="11"/>
  <c r="G9" i="11"/>
  <c r="C14" i="8"/>
  <c r="H107" i="7"/>
  <c r="H108" i="7"/>
  <c r="G107" i="7"/>
  <c r="G108" i="7"/>
  <c r="C6" i="8"/>
  <c r="J6" i="8"/>
  <c r="G45" i="7"/>
  <c r="H44" i="7"/>
  <c r="H45" i="7"/>
  <c r="G44" i="23"/>
  <c r="G45" i="23"/>
  <c r="C27" i="8"/>
  <c r="P201" i="7"/>
  <c r="P202" i="7"/>
  <c r="O201" i="7"/>
  <c r="O202" i="7"/>
  <c r="E19" i="8"/>
  <c r="K19" i="8"/>
  <c r="F19" i="8"/>
  <c r="I7" i="8"/>
  <c r="J7" i="8"/>
  <c r="E7" i="8"/>
  <c r="F7" i="8"/>
  <c r="H325" i="3"/>
  <c r="I327" i="3"/>
  <c r="L158" i="5"/>
  <c r="G9" i="12"/>
  <c r="G11" i="12"/>
  <c r="L24" i="8"/>
  <c r="N24" i="8"/>
  <c r="N36" i="8"/>
  <c r="I5" i="8"/>
  <c r="E5" i="8"/>
  <c r="N24" i="24"/>
  <c r="G22" i="12"/>
  <c r="L24" i="24"/>
  <c r="C27" i="24"/>
  <c r="O201" i="23"/>
  <c r="O202" i="23"/>
  <c r="P201" i="23"/>
  <c r="P202" i="23"/>
  <c r="M22" i="8"/>
  <c r="G18" i="8"/>
  <c r="H22" i="8"/>
  <c r="F7" i="24"/>
  <c r="J7" i="24"/>
  <c r="I7" i="24"/>
  <c r="E7" i="24"/>
  <c r="H13" i="9"/>
  <c r="G37" i="11"/>
  <c r="I481" i="3"/>
  <c r="H477" i="3"/>
  <c r="G43" i="11"/>
  <c r="H506" i="3"/>
  <c r="I508" i="3"/>
  <c r="I11" i="24"/>
  <c r="F11" i="24"/>
  <c r="H34" i="9"/>
  <c r="H39" i="9"/>
  <c r="G15" i="12"/>
  <c r="J11" i="24"/>
  <c r="K36" i="8"/>
  <c r="J14" i="24"/>
  <c r="I14" i="24"/>
  <c r="E14" i="24"/>
  <c r="F6" i="24"/>
  <c r="F6" i="8"/>
  <c r="N38" i="8"/>
  <c r="E27" i="8"/>
  <c r="F27" i="8"/>
  <c r="I337" i="3"/>
  <c r="L165" i="5"/>
  <c r="K156" i="5"/>
  <c r="H340" i="3"/>
  <c r="I16" i="8"/>
  <c r="J16" i="8"/>
  <c r="E16" i="8"/>
  <c r="F16" i="8"/>
  <c r="J4" i="24"/>
  <c r="F4" i="24"/>
  <c r="F16" i="24"/>
  <c r="P34" i="9"/>
  <c r="J16" i="24"/>
  <c r="I16" i="24"/>
  <c r="E16" i="24"/>
  <c r="G200" i="7"/>
  <c r="I15" i="8"/>
  <c r="E15" i="8"/>
  <c r="J15" i="24"/>
  <c r="F15" i="24"/>
  <c r="N36" i="24"/>
  <c r="I14" i="8"/>
  <c r="E14" i="8"/>
  <c r="J14" i="8"/>
  <c r="F14" i="8"/>
  <c r="I15" i="24"/>
  <c r="E15" i="24"/>
  <c r="E6" i="24"/>
  <c r="I6" i="24"/>
  <c r="I4" i="24"/>
  <c r="J15" i="8"/>
  <c r="F15" i="8"/>
  <c r="E4" i="24"/>
  <c r="J4" i="8"/>
  <c r="F4" i="8"/>
  <c r="F27" i="24"/>
  <c r="E27" i="24"/>
  <c r="P52" i="7"/>
  <c r="P58" i="7"/>
  <c r="P52" i="23"/>
  <c r="P58" i="23"/>
  <c r="I6" i="8"/>
  <c r="E6" i="8"/>
  <c r="P178" i="7"/>
  <c r="P178" i="23"/>
  <c r="I340" i="3"/>
  <c r="D9" i="24"/>
  <c r="O59" i="23"/>
  <c r="O60" i="23"/>
  <c r="P59" i="23"/>
  <c r="P60" i="23"/>
  <c r="C26" i="8"/>
  <c r="H201" i="7"/>
  <c r="H202" i="7"/>
  <c r="G201" i="7"/>
  <c r="G202" i="7"/>
  <c r="D9" i="8"/>
  <c r="O59" i="7"/>
  <c r="O60" i="7"/>
  <c r="P59" i="7"/>
  <c r="P60" i="7"/>
  <c r="N38" i="24"/>
  <c r="H27" i="24"/>
  <c r="I388" i="3"/>
  <c r="M27" i="24"/>
  <c r="G16" i="12"/>
  <c r="M27" i="8"/>
  <c r="H27" i="8"/>
  <c r="H8" i="9"/>
  <c r="G135" i="23"/>
  <c r="G140" i="23"/>
  <c r="G135" i="7"/>
  <c r="G140" i="7"/>
  <c r="P181" i="23"/>
  <c r="P181" i="7"/>
  <c r="P185" i="7"/>
  <c r="D25" i="8"/>
  <c r="D36" i="8"/>
  <c r="O186" i="7"/>
  <c r="O187" i="7"/>
  <c r="P186" i="7"/>
  <c r="P187" i="7"/>
  <c r="H268" i="7"/>
  <c r="C18" i="8"/>
  <c r="H141" i="7"/>
  <c r="H142" i="7"/>
  <c r="G141" i="7"/>
  <c r="G142" i="7"/>
  <c r="G268" i="7"/>
  <c r="J9" i="24"/>
  <c r="F9" i="24"/>
  <c r="E9" i="24"/>
  <c r="I9" i="24"/>
  <c r="F26" i="8"/>
  <c r="E26" i="8"/>
  <c r="C18" i="24"/>
  <c r="H141" i="23"/>
  <c r="H142" i="23"/>
  <c r="G141" i="23"/>
  <c r="G142" i="23"/>
  <c r="J9" i="8"/>
  <c r="J36" i="8"/>
  <c r="F9" i="8"/>
  <c r="E9" i="8"/>
  <c r="I9" i="8"/>
  <c r="I36" i="8"/>
  <c r="H272" i="7"/>
  <c r="G272" i="7"/>
  <c r="E18" i="24"/>
  <c r="F18" i="24"/>
  <c r="L18" i="24"/>
  <c r="E18" i="8"/>
  <c r="F18" i="8"/>
  <c r="L18" i="8"/>
  <c r="L36" i="8"/>
  <c r="C36" i="8"/>
  <c r="F25" i="8"/>
  <c r="G25" i="8"/>
  <c r="G36" i="8"/>
  <c r="E25" i="8"/>
  <c r="H15" i="9"/>
  <c r="H19" i="9"/>
  <c r="H21" i="9"/>
  <c r="H44" i="9"/>
  <c r="H26" i="8"/>
  <c r="H36" i="8"/>
  <c r="M26" i="8"/>
  <c r="M36" i="8"/>
  <c r="J37" i="8"/>
  <c r="G349" i="3"/>
  <c r="I38" i="8"/>
  <c r="E36" i="8"/>
  <c r="M37" i="8"/>
  <c r="M38" i="8"/>
  <c r="I424" i="3"/>
  <c r="H422" i="3"/>
  <c r="H431" i="3"/>
  <c r="G11" i="11"/>
  <c r="G13" i="11"/>
  <c r="G32" i="11"/>
  <c r="L36" i="24"/>
  <c r="K37" i="8"/>
  <c r="K38" i="8"/>
  <c r="L38" i="8"/>
  <c r="F36" i="8"/>
  <c r="G350" i="3"/>
  <c r="G351" i="3"/>
  <c r="J38" i="8"/>
  <c r="H450" i="3"/>
  <c r="I433" i="3"/>
  <c r="I452" i="3"/>
  <c r="I357" i="3"/>
  <c r="H355" i="3"/>
  <c r="L38" i="24"/>
  <c r="K169" i="5"/>
  <c r="H363" i="3"/>
  <c r="K174" i="5"/>
  <c r="G197" i="23"/>
  <c r="G200" i="23"/>
  <c r="L171" i="5"/>
  <c r="I365" i="3"/>
  <c r="L176" i="5"/>
  <c r="P182" i="23"/>
  <c r="P185" i="23"/>
  <c r="I368" i="3"/>
  <c r="H368" i="3"/>
  <c r="D25" i="24"/>
  <c r="P186" i="23"/>
  <c r="P187" i="23"/>
  <c r="O186" i="23"/>
  <c r="O187" i="23"/>
  <c r="P83" i="23"/>
  <c r="P88" i="23"/>
  <c r="L394" i="5"/>
  <c r="L9" i="5"/>
  <c r="C26" i="24"/>
  <c r="G201" i="23"/>
  <c r="G202" i="23"/>
  <c r="H201" i="23"/>
  <c r="H202" i="23"/>
  <c r="O134" i="23"/>
  <c r="O140" i="23"/>
  <c r="K9" i="5"/>
  <c r="K394" i="5"/>
  <c r="M9" i="5"/>
  <c r="C19" i="24"/>
  <c r="P141" i="23"/>
  <c r="P142" i="23"/>
  <c r="O141" i="23"/>
  <c r="O142" i="23"/>
  <c r="G268" i="23"/>
  <c r="D13" i="24"/>
  <c r="O89" i="23"/>
  <c r="O90" i="23"/>
  <c r="P89" i="23"/>
  <c r="P90" i="23"/>
  <c r="H268" i="23"/>
  <c r="L395" i="5"/>
  <c r="E26" i="24"/>
  <c r="F26" i="24"/>
  <c r="F25" i="24"/>
  <c r="G25" i="24"/>
  <c r="E25" i="24"/>
  <c r="G272" i="23"/>
  <c r="H272" i="23"/>
  <c r="H384" i="3"/>
  <c r="G36" i="24"/>
  <c r="J13" i="24"/>
  <c r="J36" i="24"/>
  <c r="F13" i="24"/>
  <c r="E13" i="24"/>
  <c r="I13" i="24"/>
  <c r="I36" i="24"/>
  <c r="D36" i="24"/>
  <c r="F19" i="24"/>
  <c r="E19" i="24"/>
  <c r="K19" i="24"/>
  <c r="C36" i="24"/>
  <c r="H26" i="24"/>
  <c r="M26" i="24"/>
  <c r="I461" i="3"/>
  <c r="I470" i="3"/>
  <c r="H459" i="3"/>
  <c r="H468" i="3"/>
  <c r="E36" i="24"/>
  <c r="P12" i="9"/>
  <c r="P18" i="9"/>
  <c r="P20" i="9"/>
  <c r="P31" i="9"/>
  <c r="F36" i="24"/>
  <c r="G17" i="12"/>
  <c r="G20" i="12"/>
  <c r="G25" i="12"/>
  <c r="M36" i="24"/>
  <c r="I38" i="24"/>
  <c r="J37" i="24"/>
  <c r="P41" i="9"/>
  <c r="P42" i="9"/>
  <c r="I386" i="3"/>
  <c r="H36" i="24"/>
  <c r="G33" i="11"/>
  <c r="G35" i="11"/>
  <c r="G40" i="11"/>
  <c r="G44" i="11"/>
  <c r="K36" i="24"/>
  <c r="I499" i="3"/>
  <c r="I517" i="3"/>
  <c r="I619" i="3"/>
  <c r="M37" i="24"/>
  <c r="M38" i="24"/>
  <c r="G47" i="11"/>
  <c r="G48" i="11"/>
  <c r="G26" i="12"/>
  <c r="G27" i="12"/>
  <c r="G29" i="12"/>
  <c r="J38" i="24"/>
  <c r="K37" i="24"/>
  <c r="K38" i="24"/>
  <c r="P44" i="9"/>
  <c r="L4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PSP</author>
  </authors>
  <commentList>
    <comment ref="D1803" authorId="0" shapeId="0" xr:uid="{DEED2983-BBE9-4720-9CB0-A309C84D7C19}">
      <text>
        <r>
          <rPr>
            <b/>
            <sz val="9"/>
            <color indexed="81"/>
            <rFont val="Tahoma"/>
            <family val="2"/>
          </rPr>
          <t>Contabits:</t>
        </r>
        <r>
          <rPr>
            <sz val="9"/>
            <color indexed="81"/>
            <rFont val="Tahoma"/>
            <family val="2"/>
          </rPr>
          <t xml:space="preserve">
Cuenta sugerida</t>
        </r>
      </text>
    </comment>
    <comment ref="D1805" authorId="0" shapeId="0" xr:uid="{A8273BC2-3F21-4DB8-A1B4-6551DB8B26ED}">
      <text>
        <r>
          <rPr>
            <b/>
            <sz val="9"/>
            <color indexed="81"/>
            <rFont val="Tahoma"/>
            <family val="2"/>
          </rPr>
          <t>Contabits:</t>
        </r>
        <r>
          <rPr>
            <sz val="9"/>
            <color indexed="81"/>
            <rFont val="Tahoma"/>
            <family val="2"/>
          </rPr>
          <t xml:space="preserve">
Cuenta sugerida</t>
        </r>
      </text>
    </comment>
    <comment ref="D1812" authorId="0" shapeId="0" xr:uid="{5044A7BF-047F-4D89-87CA-F90B8CD39AA1}">
      <text>
        <r>
          <rPr>
            <b/>
            <sz val="9"/>
            <color indexed="81"/>
            <rFont val="Tahoma"/>
            <family val="2"/>
          </rPr>
          <t>Contabits:</t>
        </r>
        <r>
          <rPr>
            <sz val="9"/>
            <color indexed="81"/>
            <rFont val="Tahoma"/>
            <family val="2"/>
          </rPr>
          <t xml:space="preserve">
Cuenta sugerida</t>
        </r>
      </text>
    </comment>
    <comment ref="D1820" authorId="0" shapeId="0" xr:uid="{68018F85-FF35-43C1-82D3-BE6A370E3205}">
      <text>
        <r>
          <rPr>
            <b/>
            <sz val="9"/>
            <color indexed="81"/>
            <rFont val="Tahoma"/>
            <family val="2"/>
          </rPr>
          <t>Contabits:</t>
        </r>
        <r>
          <rPr>
            <sz val="9"/>
            <color indexed="81"/>
            <rFont val="Tahoma"/>
            <family val="2"/>
          </rPr>
          <t xml:space="preserve">
Cuenta sugerida</t>
        </r>
      </text>
    </comment>
    <comment ref="D1824" authorId="0" shapeId="0" xr:uid="{B67DD79C-93C7-40E0-8DC2-B650463FC104}">
      <text>
        <r>
          <rPr>
            <b/>
            <sz val="9"/>
            <color indexed="81"/>
            <rFont val="Tahoma"/>
            <family val="2"/>
          </rPr>
          <t>Contabits:</t>
        </r>
        <r>
          <rPr>
            <sz val="9"/>
            <color indexed="81"/>
            <rFont val="Tahoma"/>
            <family val="2"/>
          </rPr>
          <t xml:space="preserve">
Cuenta sugerida</t>
        </r>
      </text>
    </comment>
    <comment ref="D1832" authorId="0" shapeId="0" xr:uid="{3A9A4B7C-DE3C-4250-8FB7-22D8DC7D7CC1}">
      <text>
        <r>
          <rPr>
            <b/>
            <sz val="9"/>
            <color indexed="81"/>
            <rFont val="Tahoma"/>
            <family val="2"/>
          </rPr>
          <t>Contabits:</t>
        </r>
        <r>
          <rPr>
            <sz val="9"/>
            <color indexed="81"/>
            <rFont val="Tahoma"/>
            <family val="2"/>
          </rPr>
          <t xml:space="preserve">
Cuenta sugerida</t>
        </r>
      </text>
    </comment>
    <comment ref="D1840" authorId="0" shapeId="0" xr:uid="{3F0AF7A3-1EC8-4D49-923D-9896DA87775F}">
      <text>
        <r>
          <rPr>
            <b/>
            <sz val="9"/>
            <color indexed="81"/>
            <rFont val="Tahoma"/>
            <family val="2"/>
          </rPr>
          <t>Contabits:</t>
        </r>
        <r>
          <rPr>
            <sz val="9"/>
            <color indexed="81"/>
            <rFont val="Tahoma"/>
            <family val="2"/>
          </rPr>
          <t xml:space="preserve">
Cuenta sugerida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8" authorId="0" shapeId="0" xr:uid="{81AA8A19-E232-4B81-8209-DB420BD01FB4}">
      <text>
        <r>
          <rPr>
            <b/>
            <sz val="9"/>
            <color indexed="81"/>
            <rFont val="Tahoma"/>
            <family val="2"/>
          </rPr>
          <t>BUSTINCIO:</t>
        </r>
        <r>
          <rPr>
            <sz val="9"/>
            <color indexed="81"/>
            <rFont val="Tahoma"/>
            <family val="2"/>
          </rPr>
          <t xml:space="preserve">
Obligatorio cuando tipo de comprobante es 14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8" authorId="0" shapeId="0" xr:uid="{89BB0FD2-D0AB-4729-AB6C-D4DCABF15782}">
      <text>
        <r>
          <rPr>
            <b/>
            <sz val="9"/>
            <color indexed="81"/>
            <rFont val="Tahoma"/>
            <family val="2"/>
          </rPr>
          <t>BUSTINCIO:</t>
        </r>
        <r>
          <rPr>
            <sz val="9"/>
            <color indexed="81"/>
            <rFont val="Tahoma"/>
            <family val="2"/>
          </rPr>
          <t xml:space="preserve">
Obligatorio cuando tipo de comprobante es 14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O6" authorId="0" shapeId="0" xr:uid="{BE44EEFC-A721-4710-AB2A-3CC86D4394F7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FNJ = FALTAS NO JUSTIFICADAS
</t>
        </r>
      </text>
    </comment>
    <comment ref="O24" authorId="0" shapeId="0" xr:uid="{A02874B8-0B72-400B-A1CE-105B46D5AB4C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FNJ = FALTAS NO JUSTIFICADAS
</t>
        </r>
      </text>
    </comment>
  </commentList>
</comments>
</file>

<file path=xl/sharedStrings.xml><?xml version="1.0" encoding="utf-8"?>
<sst xmlns="http://schemas.openxmlformats.org/spreadsheetml/2006/main" count="5695" uniqueCount="1519">
  <si>
    <t>DEBE</t>
  </si>
  <si>
    <t>HABER</t>
  </si>
  <si>
    <t>SERVICIOS Y OTROS CONTRATADOS POR ANTICIPADO</t>
  </si>
  <si>
    <t>INVERSIONES MOBILIARIAS</t>
  </si>
  <si>
    <t>IMPUESTO A LA RENTA</t>
  </si>
  <si>
    <t>REMUNERACIONES Y PARTICIPACIONES POR PAGAR</t>
  </si>
  <si>
    <t>CUENTAS POR PAGAR COMERCIALES TERCEROS</t>
  </si>
  <si>
    <t>CAPITAL</t>
  </si>
  <si>
    <t>CAPITAL ADICIONAL</t>
  </si>
  <si>
    <t>RESULTADOS ACUMULADOS</t>
  </si>
  <si>
    <t>IGV</t>
  </si>
  <si>
    <t>GASTOS DE VENTAS</t>
  </si>
  <si>
    <t>ESSALUD</t>
  </si>
  <si>
    <t>TOTAL</t>
  </si>
  <si>
    <t>ONP</t>
  </si>
  <si>
    <t>ASIENTO N°02</t>
  </si>
  <si>
    <r>
      <t xml:space="preserve">PLAN CONTABLE GENERAL EMPRESARIAL - </t>
    </r>
    <r>
      <rPr>
        <b/>
        <i/>
        <sz val="8"/>
        <color theme="0"/>
        <rFont val="Calibri"/>
        <family val="2"/>
        <scheme val="minor"/>
      </rPr>
      <t>Modificado 2019
de vigencia obligatoria a partir del 1 de enero de 2020</t>
    </r>
  </si>
  <si>
    <t>CÓDIGO CTA</t>
  </si>
  <si>
    <t>ELEMENTO</t>
  </si>
  <si>
    <t>DESCRIPCIÓN DE LA CUENTA</t>
  </si>
  <si>
    <t>TIPO DE CUENTA</t>
  </si>
  <si>
    <t>Modificaciones</t>
  </si>
  <si>
    <t>EFECTIVO Y EQUIVALENTES DE EFECTIVO</t>
  </si>
  <si>
    <t>Activo</t>
  </si>
  <si>
    <t>Caja</t>
  </si>
  <si>
    <t>Fondos fijos</t>
  </si>
  <si>
    <t>Efectivo y cheques en tránsito</t>
  </si>
  <si>
    <t>Efectivo en tránsito</t>
  </si>
  <si>
    <t>Cheques en tránsito</t>
  </si>
  <si>
    <t>Cuentas corrientes en instituciones financieras</t>
  </si>
  <si>
    <t>Cuentas corrientes operativas</t>
  </si>
  <si>
    <t>Cta. Cte. BCP - MN S/N° 215 – 9400135 – 0 – 31</t>
  </si>
  <si>
    <t>Cuenta Corriente BBVA N° 011 - 223 - 00020347511 - 55</t>
  </si>
  <si>
    <t>Cuentas corrientes para fines específicos</t>
  </si>
  <si>
    <t>Cta. Cte. BN - Detracciones MN S/ N° 00 - 115 - 038555</t>
  </si>
  <si>
    <t>Otros equivalentes de efectivo</t>
  </si>
  <si>
    <t>Otro equivalentes de efectivo</t>
  </si>
  <si>
    <t>Depósitos en instituciones financieras</t>
  </si>
  <si>
    <t>Depósitos de ahorro</t>
  </si>
  <si>
    <t>Depósitos a plazo</t>
  </si>
  <si>
    <t>Fondos sujetos a restricción</t>
  </si>
  <si>
    <t>Fondos en garantía</t>
  </si>
  <si>
    <t>Fondos retenidos por mandato de la autoridad</t>
  </si>
  <si>
    <t>Otros fondos sujetos a restricción</t>
  </si>
  <si>
    <t>INVERSIONES FINANCIERAS</t>
  </si>
  <si>
    <t>Inversiones mantenidas para negociación</t>
  </si>
  <si>
    <t>Valores emitidos o garantizados por el Estado</t>
  </si>
  <si>
    <t>Costo</t>
  </si>
  <si>
    <t>Valor Razonable</t>
  </si>
  <si>
    <t>Valores emitidos por el sistema financiero</t>
  </si>
  <si>
    <t>Valores emitidos por entidades</t>
  </si>
  <si>
    <t>Otros títulos representativos de deuda</t>
  </si>
  <si>
    <t>Participaciones en entidades</t>
  </si>
  <si>
    <t>Otras inversiones financieras</t>
  </si>
  <si>
    <t>Activos financieros – Acuerdo de compra</t>
  </si>
  <si>
    <t>Inversiones mantenidas para negociación – Acuerdo de compra</t>
  </si>
  <si>
    <t>CUENTAS POR COBRAR COMERCIALES – TERCEROS</t>
  </si>
  <si>
    <t>Facturas, boletas y otros comprobantes por cobrar</t>
  </si>
  <si>
    <t>No emitidas</t>
  </si>
  <si>
    <t>Emitidas en cartera</t>
  </si>
  <si>
    <t>En cobranza</t>
  </si>
  <si>
    <t>En descuento</t>
  </si>
  <si>
    <t>Anticipos de clientes</t>
  </si>
  <si>
    <t>Letras por cobrar</t>
  </si>
  <si>
    <t>En cartera</t>
  </si>
  <si>
    <t>CUENTAS POR COBRAR COMERCIALES – RELACIONADAS</t>
  </si>
  <si>
    <t>Anticipos recibidos</t>
  </si>
  <si>
    <t>CUENTAS POR COBRAR AL PERSONAL, A LOS ACCIONISTAS (SOCIOS) y DIRECTORES</t>
  </si>
  <si>
    <t>Personal</t>
  </si>
  <si>
    <t>Préstamos</t>
  </si>
  <si>
    <t>Adelanto de remuneraciones</t>
  </si>
  <si>
    <t>Entregas a rendir cuenta</t>
  </si>
  <si>
    <t>Otras cuentas por cobrar al personal</t>
  </si>
  <si>
    <t>Accionistas (o socios)</t>
  </si>
  <si>
    <t>Suscripciones por cobrar a socios o accionistas</t>
  </si>
  <si>
    <t>Directores</t>
  </si>
  <si>
    <t>Adelanto de dietas</t>
  </si>
  <si>
    <t>Diversas</t>
  </si>
  <si>
    <t>CUENTAS POR COBRAR DIVERSAS – TERCEROS</t>
  </si>
  <si>
    <t>Con garantía</t>
  </si>
  <si>
    <t>Sin garantía</t>
  </si>
  <si>
    <t>Reclamaciones a terceros</t>
  </si>
  <si>
    <t>Compañías aseguradoras</t>
  </si>
  <si>
    <t>Transportadoras</t>
  </si>
  <si>
    <t>Servicios públicos</t>
  </si>
  <si>
    <t>Tributos</t>
  </si>
  <si>
    <t>Otras</t>
  </si>
  <si>
    <t>Intereses, regalías y dividendos</t>
  </si>
  <si>
    <t>Intereses</t>
  </si>
  <si>
    <t>Regalías</t>
  </si>
  <si>
    <t>Dividendos</t>
  </si>
  <si>
    <t>Depósitos otorgados en garantía</t>
  </si>
  <si>
    <t>Préstamos de instituciones financieras</t>
  </si>
  <si>
    <t>Préstamos de instituciones no financieras</t>
  </si>
  <si>
    <t>Depósitos en garantía por alquileres</t>
  </si>
  <si>
    <t>Otros depósitos en garantía</t>
  </si>
  <si>
    <t>Venta de activo inmovilizado</t>
  </si>
  <si>
    <t>Inversión mobiliaria</t>
  </si>
  <si>
    <t>Propiedades de inversión</t>
  </si>
  <si>
    <t>Propiedad, planta y equipo</t>
  </si>
  <si>
    <t>Intangibles</t>
  </si>
  <si>
    <t>Activos biológicos</t>
  </si>
  <si>
    <t>Otros activos inmovilizados</t>
  </si>
  <si>
    <t>Activos por instrumentos financieros</t>
  </si>
  <si>
    <t>Instrumentos financieros primarios</t>
  </si>
  <si>
    <t>Valor razonable</t>
  </si>
  <si>
    <t>Instrumentos financieros derivados</t>
  </si>
  <si>
    <t>Tributos por acreditar</t>
  </si>
  <si>
    <t>Pagos a cuenta del impuesto a la renta</t>
  </si>
  <si>
    <t>Pagos a cuenta de ITAN</t>
  </si>
  <si>
    <t>IGV por acreditar en compras</t>
  </si>
  <si>
    <t>IGV por acreditar no domiciliados</t>
  </si>
  <si>
    <t>Obras por impuestos</t>
  </si>
  <si>
    <t>Otras cuentas por cobrar diversas</t>
  </si>
  <si>
    <t>Entregas a rendir cuenta a terceros</t>
  </si>
  <si>
    <t>CUENTAS POR COBRAR DIVERSAS – RELACIONADAS</t>
  </si>
  <si>
    <t>Costos financieros</t>
  </si>
  <si>
    <t>Seguros</t>
  </si>
  <si>
    <t>Alquileres</t>
  </si>
  <si>
    <t>Primas pagadas por opciones</t>
  </si>
  <si>
    <t>Mantenimiento de activos inmovilizados</t>
  </si>
  <si>
    <t>Otros gastos contratados por anticipado</t>
  </si>
  <si>
    <t>ESTIMACIÓN DE CUENTAS DE COBRANZA DUDOSA</t>
  </si>
  <si>
    <t>Cuentas por cobrar comerciales – Terceros</t>
  </si>
  <si>
    <t>Cuentas por cobrar comerciales – Relacionadas</t>
  </si>
  <si>
    <t>Cuentas por cobrar al personal, a los accionistas (socios) y directores</t>
  </si>
  <si>
    <t>Cuentas por cobrar diversas – Terceros</t>
  </si>
  <si>
    <t>Cuentas por cobrar diversas – Relacionadas</t>
  </si>
  <si>
    <t>MERCADERÍAS</t>
  </si>
  <si>
    <t>Mercaderías</t>
  </si>
  <si>
    <t>PRODUCTOS TERMINADOS</t>
  </si>
  <si>
    <t>Productos terminados</t>
  </si>
  <si>
    <t>mesas tipo A</t>
  </si>
  <si>
    <t>escritorios tipo B</t>
  </si>
  <si>
    <t>sillones tipo C</t>
  </si>
  <si>
    <t>Costo de financiación</t>
  </si>
  <si>
    <t>Inventario de servicios terminados</t>
  </si>
  <si>
    <t>Servicios terminados</t>
  </si>
  <si>
    <t>SUBPRODUCTOS, DESECHOS Y DESPERDICIOS</t>
  </si>
  <si>
    <t>Subproductos</t>
  </si>
  <si>
    <t>Desechos y desperdicios</t>
  </si>
  <si>
    <t>PRODUCTOS EN PROCESO</t>
  </si>
  <si>
    <t>Productos en proceso</t>
  </si>
  <si>
    <t>Inventario de servicios en proceso</t>
  </si>
  <si>
    <t>Servicios en proceso</t>
  </si>
  <si>
    <t>MATERIAS PRIMAS</t>
  </si>
  <si>
    <t>Materias primas</t>
  </si>
  <si>
    <t>madera de 1"</t>
  </si>
  <si>
    <t>tubo de 3/4"</t>
  </si>
  <si>
    <t>láminas de 1/16"</t>
  </si>
  <si>
    <t>cuero negro</t>
  </si>
  <si>
    <t>espuma de jebe</t>
  </si>
  <si>
    <t>pintura</t>
  </si>
  <si>
    <t>MATERIALES AUXILIARES, SUMINISTROS Y REPUESTOS</t>
  </si>
  <si>
    <t>Materiales auxiliares</t>
  </si>
  <si>
    <t>Suministros</t>
  </si>
  <si>
    <t>Combustibles</t>
  </si>
  <si>
    <t>Lubricantes</t>
  </si>
  <si>
    <t>Energía</t>
  </si>
  <si>
    <t>Otros suministros</t>
  </si>
  <si>
    <t>soldadura</t>
  </si>
  <si>
    <t>cola</t>
  </si>
  <si>
    <t>pegamento</t>
  </si>
  <si>
    <t>Aceite</t>
  </si>
  <si>
    <t>Repuestos</t>
  </si>
  <si>
    <t>repuestos y accesorios</t>
  </si>
  <si>
    <t>ENVASES Y EMBALAJES</t>
  </si>
  <si>
    <t>Envases</t>
  </si>
  <si>
    <t>Embalajes</t>
  </si>
  <si>
    <t>ACTIVOS NO CORRIENTES MANTENIDOS PARA LA VENTA</t>
  </si>
  <si>
    <t>Terrenos</t>
  </si>
  <si>
    <t>Revaluación</t>
  </si>
  <si>
    <t>Edificaciones</t>
  </si>
  <si>
    <t>Costos de financiación</t>
  </si>
  <si>
    <t>Planta productora en producción</t>
  </si>
  <si>
    <t>Planta productora en desarrollo</t>
  </si>
  <si>
    <t>Maquinarias y equipos de explotación</t>
  </si>
  <si>
    <t>Unidades de transporte</t>
  </si>
  <si>
    <t>Muebles y enseres</t>
  </si>
  <si>
    <t>Equipos diversos</t>
  </si>
  <si>
    <t>Herramientas y unidades de reemplazo</t>
  </si>
  <si>
    <t>Obras en curso</t>
  </si>
  <si>
    <t>Concesiones, licencias y derechos</t>
  </si>
  <si>
    <t>Patentes y propiedad industrial</t>
  </si>
  <si>
    <t>Programas de computadora (software)</t>
  </si>
  <si>
    <t>Costos de exploración y desarrollo</t>
  </si>
  <si>
    <t>Fórmulas, diseños y prototipos</t>
  </si>
  <si>
    <t>Otros activos intangibles</t>
  </si>
  <si>
    <t>Activos biológicos en producción</t>
  </si>
  <si>
    <t>Activos biológicos en desarrollo</t>
  </si>
  <si>
    <t>Depreciación acumulada – Propiedades de inversión</t>
  </si>
  <si>
    <t>Depreciación acumulada – Propiedad, planta y equipo</t>
  </si>
  <si>
    <t>Costo de financiación
27604 Valor razonable</t>
  </si>
  <si>
    <t>Maquinarias y equipo de explotación</t>
  </si>
  <si>
    <t>Amortización acumulada – Intangibles</t>
  </si>
  <si>
    <t>Depreciación acumulada – Activos biológicos</t>
  </si>
  <si>
    <t>Desvalorización acumulada</t>
  </si>
  <si>
    <t>Propiedad de inversión</t>
  </si>
  <si>
    <t>Plantas productoras en producción</t>
  </si>
  <si>
    <t>Concesiones, licencias y otros derechos</t>
  </si>
  <si>
    <t>INVENTARIOS POR RECIBIR</t>
  </si>
  <si>
    <t>Materiales auxiliares, suministros y repuestos</t>
  </si>
  <si>
    <t>Envases y embalajes</t>
  </si>
  <si>
    <t>DESVALORIZACIÓN DE INVENTARIOS</t>
  </si>
  <si>
    <t>Subproductos, desechos y desperdicios</t>
  </si>
  <si>
    <t>Existencias por recibir</t>
  </si>
  <si>
    <t>Inversiones a ser mantenidas hasta el vencimiento</t>
  </si>
  <si>
    <t>Instrumentos financieros representativos de deuda</t>
  </si>
  <si>
    <t>Instrumentos financieros representativos de derecho patrimonial</t>
  </si>
  <si>
    <t>Certificados de suscripción preferente</t>
  </si>
  <si>
    <t>Acciones representativas de capital social – Comunes</t>
  </si>
  <si>
    <t>Participación patrimonial</t>
  </si>
  <si>
    <t>Acciones representativas de capital social – Preferentes</t>
  </si>
  <si>
    <t>Acciones de inversión</t>
  </si>
  <si>
    <t>Otros títulos representativos de patrimonio</t>
  </si>
  <si>
    <t>Certificados de participación en fondos - Cuotas</t>
  </si>
  <si>
    <t>Fondos de inversión</t>
  </si>
  <si>
    <t>Fondos mutuos</t>
  </si>
  <si>
    <t>Participaciones en acuerdos conjuntos</t>
  </si>
  <si>
    <t>Operaciones conjuntas</t>
  </si>
  <si>
    <t>Negocios conjuntos</t>
  </si>
  <si>
    <t>Inversiones mobiliarias – Acuerdos de compra</t>
  </si>
  <si>
    <t>Instrumentos financieros representativos de deuda – Acuerdo de compra</t>
  </si>
  <si>
    <t>Instrumentos financieros representativos de derecho patrimonial –
Acuerdo de compra</t>
  </si>
  <si>
    <t>PROPIEDADES DE INVERSIÓN</t>
  </si>
  <si>
    <t>Urbanos</t>
  </si>
  <si>
    <t>Rurales</t>
  </si>
  <si>
    <t>Construcciones en curso</t>
  </si>
  <si>
    <t>ACTIVOS POR DERECHO DE USO</t>
  </si>
  <si>
    <t>Propiedades de inversión - Arrendamiento financiero</t>
  </si>
  <si>
    <t>Propiedad, planta y equipo - Arrendamiento financiero</t>
  </si>
  <si>
    <t>Maquinaria y equipo de explotación</t>
  </si>
  <si>
    <t>Propiedad, planta y equipo - Arrendamiento operativo</t>
  </si>
  <si>
    <t>PROPIEDAD, PLANTA Y EQUIPO</t>
  </si>
  <si>
    <t>Planta productora</t>
  </si>
  <si>
    <t>Costo (Planta productora en produccion)</t>
  </si>
  <si>
    <t>Costo (terrenos)</t>
  </si>
  <si>
    <t>Costo (edif.)</t>
  </si>
  <si>
    <t>Instalaciones</t>
  </si>
  <si>
    <t>Costo (instal.)</t>
  </si>
  <si>
    <t>Mejoras en locales arrendados.</t>
  </si>
  <si>
    <t>Costo de Financiación</t>
  </si>
  <si>
    <t>Costo (maq y eq. Exp.)</t>
  </si>
  <si>
    <t>Vehículos motorizados</t>
  </si>
  <si>
    <t>Costo (veh.)</t>
  </si>
  <si>
    <t>Vehículos no motorizados</t>
  </si>
  <si>
    <t>Muebles</t>
  </si>
  <si>
    <t>Costo (muebles)</t>
  </si>
  <si>
    <t>Enseres</t>
  </si>
  <si>
    <t>Equipo para procesamiento de información</t>
  </si>
  <si>
    <t>Costo (equip.)</t>
  </si>
  <si>
    <t>Equipo de comunicación</t>
  </si>
  <si>
    <t>Equipo de seguridad</t>
  </si>
  <si>
    <t>Equipo de medio ambiente</t>
  </si>
  <si>
    <t>Otros equipos</t>
  </si>
  <si>
    <t>Herramientas</t>
  </si>
  <si>
    <t>Costo (herr.)</t>
  </si>
  <si>
    <t>Unidades de reemplazo</t>
  </si>
  <si>
    <t>Unidades por recibir</t>
  </si>
  <si>
    <t>Equipo de transporte</t>
  </si>
  <si>
    <t>Adecuación de terrenos</t>
  </si>
  <si>
    <t>Edificaciones en curso</t>
  </si>
  <si>
    <t>Maquinaria en montaje</t>
  </si>
  <si>
    <t>INTANGIBLES</t>
  </si>
  <si>
    <t>Derechos por concesiones</t>
  </si>
  <si>
    <t>Licencias</t>
  </si>
  <si>
    <t>Otros derechos</t>
  </si>
  <si>
    <t>Patentes</t>
  </si>
  <si>
    <t>Marcas</t>
  </si>
  <si>
    <t>Aplicaciones informáticas</t>
  </si>
  <si>
    <t>Costos de exploración</t>
  </si>
  <si>
    <t>Costos de desarrollo</t>
  </si>
  <si>
    <t>Fórmulas</t>
  </si>
  <si>
    <t>Diseños y prototipos</t>
  </si>
  <si>
    <t>Plusvalía mercantil</t>
  </si>
  <si>
    <t>ACTIVOS BIOLÓGICOS</t>
  </si>
  <si>
    <t>De origen animal</t>
  </si>
  <si>
    <t>De origen vegetal</t>
  </si>
  <si>
    <t>DESVALORIZACIÓN DE ACTIVO INMOVILIZADO</t>
  </si>
  <si>
    <t>Desvalorización de propiedades de inversión</t>
  </si>
  <si>
    <t>Construcciones en curso - edificaciones</t>
  </si>
  <si>
    <t>Desvalorización de propiedades de inversión - Arrendamiento financiero</t>
  </si>
  <si>
    <t>Desvalorización de propiedad, planta y equipo - Arrendamiento financiero</t>
  </si>
  <si>
    <t>Desvalorización de propiedad, planta y equipo</t>
  </si>
  <si>
    <t>Planta productora en producción - Revaluación</t>
  </si>
  <si>
    <t>Planta productora en producción - Costo de financiación</t>
  </si>
  <si>
    <t>Planta productora en producción - Valor razonable</t>
  </si>
  <si>
    <t>Planta productora en desarrollo - Costo</t>
  </si>
  <si>
    <t>Planta productora en desarrollo - Revaluación</t>
  </si>
  <si>
    <t>Planta productora en desarrollo - Costo de financiación</t>
  </si>
  <si>
    <t>Planta productora en desarrollo - Valor razonable</t>
  </si>
  <si>
    <t>Edificaciones - Costo</t>
  </si>
  <si>
    <t>Edificaciones - Revaluación</t>
  </si>
  <si>
    <t>Edificaciones - Costo de financiación</t>
  </si>
  <si>
    <t>Instalaciones - Costo</t>
  </si>
  <si>
    <t>Instalaciones - Revaluación</t>
  </si>
  <si>
    <t>Instalaciones - Costo de financiación</t>
  </si>
  <si>
    <t>Mejoras en locales arrendados - Costo</t>
  </si>
  <si>
    <t>Mejoras en locales arrendados - Revaluación</t>
  </si>
  <si>
    <t>Mejoras en locales arrendados - Costo de financiación</t>
  </si>
  <si>
    <t>Herramientas - Costo</t>
  </si>
  <si>
    <t>Herramientas - Revaluación</t>
  </si>
  <si>
    <t>Unidades de reemplazo - costo</t>
  </si>
  <si>
    <t>Unidades de reemplazo - Revaluación</t>
  </si>
  <si>
    <t>Desvalorización de intangibles</t>
  </si>
  <si>
    <t>Desvalorización de activos biológicos</t>
  </si>
  <si>
    <t>Desvalorización de inversiones mobiliarias</t>
  </si>
  <si>
    <t>Inversiones financieras representativas de derecho patrimonial</t>
  </si>
  <si>
    <t>ACTIVO DIFERIDO</t>
  </si>
  <si>
    <t>Impuesto a la renta diferido</t>
  </si>
  <si>
    <t>Impuesto a la renta diferido – Patrimonio</t>
  </si>
  <si>
    <t>Impuesto a la renta diferido – Resultados</t>
  </si>
  <si>
    <t>Participaciones de los trabajadores diferidas</t>
  </si>
  <si>
    <t>Participaciones de los trabajadores diferidas – Patrimonio</t>
  </si>
  <si>
    <t>Participaciones de los trabajadores diferidas – Resultados</t>
  </si>
  <si>
    <t>Intereses diferidos</t>
  </si>
  <si>
    <t>Intereses no devengados en transacciones con terceros</t>
  </si>
  <si>
    <t>Intereses de proveedores</t>
  </si>
  <si>
    <t>Intereses no devengados en medición a valor descontado</t>
  </si>
  <si>
    <t>OTROS ACTIVOS</t>
  </si>
  <si>
    <t>Bienes de arte y cultura</t>
  </si>
  <si>
    <t>Obras de arte</t>
  </si>
  <si>
    <t>Biblioteca</t>
  </si>
  <si>
    <t>Otros</t>
  </si>
  <si>
    <t>Diversos</t>
  </si>
  <si>
    <t>Monedas y joyas</t>
  </si>
  <si>
    <t>Bienes entregados en comodato</t>
  </si>
  <si>
    <t>Bienes recibidos en pago (adjudicados y realizables)</t>
  </si>
  <si>
    <t>DEPRECIACIÓN y AMORTIZACIÓN ACUMULADOS</t>
  </si>
  <si>
    <t>Depreciación acumulada propiedades de inversión</t>
  </si>
  <si>
    <t>Depreciación acumulada propiedades de inversión - Arrendamiento financiero</t>
  </si>
  <si>
    <t>Depreciación acumulada propiedad, planta y equipo - Arrendamiento financiero</t>
  </si>
  <si>
    <t>Depreciación acumulada - Arrendamiento operativo</t>
  </si>
  <si>
    <t>Activos por derecho de uso - arrendamiento operativo</t>
  </si>
  <si>
    <t>Plantas productoras</t>
  </si>
  <si>
    <t>Depreciación acumulada de propiedad, planta y equipo</t>
  </si>
  <si>
    <t>Depreciación acumulada - Costo</t>
  </si>
  <si>
    <t>Mejoras en locales arrendados</t>
  </si>
  <si>
    <t>Propiedad, planta y equipo - Revaluación</t>
  </si>
  <si>
    <t>Propiedad, planta y equipo - Costo de financiación</t>
  </si>
  <si>
    <t>Propiedad, planta y equipo - Valor razonable</t>
  </si>
  <si>
    <t>Amortización acumulada</t>
  </si>
  <si>
    <t>Intangibles – Costo</t>
  </si>
  <si>
    <t>Intangibles – Revaluación</t>
  </si>
  <si>
    <t>Intangibles – Costos de financiación</t>
  </si>
  <si>
    <t>Programas de computadora</t>
  </si>
  <si>
    <t>Depreciación acumulada - Activos biológicos en producción</t>
  </si>
  <si>
    <t>Activos biológicos en producción - Costo</t>
  </si>
  <si>
    <t>TRIBUTOS, CONTRAPRESTACIONES Y APORTES AL SISTEMA PÚBLICO DE
PENSIONES Y DE SALUD POR PAGAR</t>
  </si>
  <si>
    <t>Pasivo</t>
  </si>
  <si>
    <t>Gobierno nacional</t>
  </si>
  <si>
    <t>Impuesto general a las ventas</t>
  </si>
  <si>
    <t>IGV – Cuenta propia</t>
  </si>
  <si>
    <t>IGV – Servicios prestados por no domiciliados</t>
  </si>
  <si>
    <t>IGV – Régimen de percepciones</t>
  </si>
  <si>
    <t>Impuesto selectivo al consumo</t>
  </si>
  <si>
    <t>Derechos aduaneros</t>
  </si>
  <si>
    <t>Derechos arancelarios</t>
  </si>
  <si>
    <t>Otros derechos arancelarios</t>
  </si>
  <si>
    <t>Impuesto a la renta</t>
  </si>
  <si>
    <t>Renta de tercera categoría</t>
  </si>
  <si>
    <t>Renta de cuarta categoría</t>
  </si>
  <si>
    <t>Renta de quinta categoría</t>
  </si>
  <si>
    <t>Renta de no domiciliados</t>
  </si>
  <si>
    <t>Otras retenciones</t>
  </si>
  <si>
    <t>Otros impuestos y contraprestaciones</t>
  </si>
  <si>
    <t>Impuesto a las transacciones financieras</t>
  </si>
  <si>
    <t>Impuesto a los juegos de casino y tragamonedas</t>
  </si>
  <si>
    <t>Tasas por la prestación de servicios públicos</t>
  </si>
  <si>
    <t>Impuesto a los dividendos</t>
  </si>
  <si>
    <t>Impuesto temporal a los activos netos</t>
  </si>
  <si>
    <t>Otros impuestos</t>
  </si>
  <si>
    <t>Certificados tributarios</t>
  </si>
  <si>
    <t>Instituciones públicas</t>
  </si>
  <si>
    <t>Contribución al SENATI</t>
  </si>
  <si>
    <t>Contribución al SENCICO</t>
  </si>
  <si>
    <t>Otras instituciones</t>
  </si>
  <si>
    <t>Gobiernos regionales</t>
  </si>
  <si>
    <t>Gobiernos locales</t>
  </si>
  <si>
    <t>Impuestos</t>
  </si>
  <si>
    <t>Impuesto al patrimonio vehicular</t>
  </si>
  <si>
    <t>Impuesto a las apuestas</t>
  </si>
  <si>
    <t>Impuesto a los juegos</t>
  </si>
  <si>
    <t>Impuesto de alcabala</t>
  </si>
  <si>
    <t>Impuesto predial</t>
  </si>
  <si>
    <t>Impuesto a los espectáculos públicos no deportivos</t>
  </si>
  <si>
    <t>Contribuciones</t>
  </si>
  <si>
    <t>Tasas</t>
  </si>
  <si>
    <t>Licencia de apertura de establecimientos</t>
  </si>
  <si>
    <t>Transporte público</t>
  </si>
  <si>
    <t>Estacionamiento de vehículos</t>
  </si>
  <si>
    <t>Servicios públicos o arbitrios</t>
  </si>
  <si>
    <t>Servicios administrativos o derechos</t>
  </si>
  <si>
    <t>Otros costos administrativos e intereses</t>
  </si>
  <si>
    <t>Remuneraciones por pagar</t>
  </si>
  <si>
    <t>Sueldos y salarios por pagar</t>
  </si>
  <si>
    <t>Comisiones por pagar</t>
  </si>
  <si>
    <t>Remuneraciones en especie por pagar</t>
  </si>
  <si>
    <t>Gratificaciones por pagar</t>
  </si>
  <si>
    <t>Vacaciones por pagar</t>
  </si>
  <si>
    <t>Participaciones de los trabajadores por pagar</t>
  </si>
  <si>
    <t>Beneficios sociales de los trabajadores por pagar</t>
  </si>
  <si>
    <t>Compensación por tiempo de servicios</t>
  </si>
  <si>
    <t>CTS - empleados</t>
  </si>
  <si>
    <t>CTS - obreros</t>
  </si>
  <si>
    <t>Adelanto de compensación por tiempo de servicios</t>
  </si>
  <si>
    <t>Pensiones y jubilaciones</t>
  </si>
  <si>
    <t>Administradoras de fondos de pensiones</t>
  </si>
  <si>
    <t>AFP Habitat</t>
  </si>
  <si>
    <t>cuenta sugerida</t>
  </si>
  <si>
    <t>AFP Integra</t>
  </si>
  <si>
    <t xml:space="preserve">AFP Prima </t>
  </si>
  <si>
    <t>AFP Profuturo</t>
  </si>
  <si>
    <t>Otras remuneraciones y participaciones por pagar</t>
  </si>
  <si>
    <t>Facturas, boletas y otros comprobantes por pagar</t>
  </si>
  <si>
    <t>Emitidas</t>
  </si>
  <si>
    <t>Anticipos a proveedores</t>
  </si>
  <si>
    <t>Letras por pagar</t>
  </si>
  <si>
    <t>Honorarios por pagar</t>
  </si>
  <si>
    <t>CUENTAS POR PAGAR COMERCIALES RELACIONADAS</t>
  </si>
  <si>
    <t>Anticipos otorgados</t>
  </si>
  <si>
    <t>CUENTAS POR PAGAR A LOS ACCIONISTAS (SOCIOS, PARTÍCIPES) Y
DIRECTORES</t>
  </si>
  <si>
    <t>Accionistas ( socios, partícipes)</t>
  </si>
  <si>
    <t>Otras cuentas por pagar</t>
  </si>
  <si>
    <t>Dietas</t>
  </si>
  <si>
    <t>OBLIGACIONES FINANCIERAS</t>
  </si>
  <si>
    <t>Préstamos de instituciones financieras y otras entidades</t>
  </si>
  <si>
    <t>Instituciones financieras</t>
  </si>
  <si>
    <t>Otras entidades</t>
  </si>
  <si>
    <t>Contratos de arrendamiento financiero</t>
  </si>
  <si>
    <t>Obligaciones emitidas</t>
  </si>
  <si>
    <t>Bonos emitidos</t>
  </si>
  <si>
    <t>Bonos titulizados</t>
  </si>
  <si>
    <t>Papeles comerciales</t>
  </si>
  <si>
    <t>Otras obligaciones</t>
  </si>
  <si>
    <t>Otros Instrumentos financieros por pagar</t>
  </si>
  <si>
    <t>Letras</t>
  </si>
  <si>
    <t>Bonos</t>
  </si>
  <si>
    <t>Pagarés</t>
  </si>
  <si>
    <t>Facturas conformadas</t>
  </si>
  <si>
    <t>Otras obligaciones financieras</t>
  </si>
  <si>
    <t>Costos de financiación por pagar</t>
  </si>
  <si>
    <t>Otros instrumentos financieros por pagar</t>
  </si>
  <si>
    <t>Préstamos con compromisos de recompra</t>
  </si>
  <si>
    <t>CUENTAS POR PAGAR DIVERSAS – TERCEROS</t>
  </si>
  <si>
    <t>Reclamaciones de terceros</t>
  </si>
  <si>
    <t>Pasivos por instrumentos financieros</t>
  </si>
  <si>
    <t>Cartera de negociación</t>
  </si>
  <si>
    <t>Instrumentos de cobertura</t>
  </si>
  <si>
    <t>Pasivos por compra de activo inmovilizado</t>
  </si>
  <si>
    <t>Inversiones mobiliarias</t>
  </si>
  <si>
    <t>Activos adquiridos en arrendamiento financiero</t>
  </si>
  <si>
    <t>Participación de terceros en acuerdos conjuntos</t>
  </si>
  <si>
    <t>Depósitos recibidos en garantía</t>
  </si>
  <si>
    <t>Otras cuentas por pagar diversas</t>
  </si>
  <si>
    <t>Subsidios gubernamentales</t>
  </si>
  <si>
    <t>Donaciones condicionadas</t>
  </si>
  <si>
    <t>CUENTAS POR PAGAR DIVERSAS – RELACIONADAS</t>
  </si>
  <si>
    <t>Pasivo por compra de activo inmovilizado</t>
  </si>
  <si>
    <t>Inversiones inmobiliarias</t>
  </si>
  <si>
    <t>PROVISIONES</t>
  </si>
  <si>
    <t>Provisión para litigios</t>
  </si>
  <si>
    <t>Provisión por desmantelamiento, retiro o rehabilitación del inmovilizado</t>
  </si>
  <si>
    <t>Provisión para reestructuraciones</t>
  </si>
  <si>
    <t>Provisión para protección y remediación del medio ambiente</t>
  </si>
  <si>
    <t>Provisión para gastos de responsabilidad social</t>
  </si>
  <si>
    <t>Provisión para garantías</t>
  </si>
  <si>
    <t>Provisión por activos por derecho de uso</t>
  </si>
  <si>
    <t>Otras provisiones</t>
  </si>
  <si>
    <t>PASIVO DIFERIDO</t>
  </si>
  <si>
    <t>Ganancia en venta con arrendamiento financiero paralelo</t>
  </si>
  <si>
    <t>Subsidios recibidos diferidos</t>
  </si>
  <si>
    <t>Ingresos diferidos</t>
  </si>
  <si>
    <t>Costos diferidos</t>
  </si>
  <si>
    <t>Patrimonio</t>
  </si>
  <si>
    <t>Capital social</t>
  </si>
  <si>
    <t>Acciones</t>
  </si>
  <si>
    <t>Participaciones</t>
  </si>
  <si>
    <t>Acciones en tesorería</t>
  </si>
  <si>
    <t>ACCIONES DE INVERSIÓN</t>
  </si>
  <si>
    <t>Acciones de inversión en tesorería</t>
  </si>
  <si>
    <t>Primas (descuento) de acciones</t>
  </si>
  <si>
    <t>Capitalizaciones en trámite</t>
  </si>
  <si>
    <t>Aportes</t>
  </si>
  <si>
    <t>Reservas</t>
  </si>
  <si>
    <t>Acreencias</t>
  </si>
  <si>
    <t>Utilidades</t>
  </si>
  <si>
    <t>Reducciones de capital pendientes de formalización</t>
  </si>
  <si>
    <t>RESULTADOS NO REALIZADOS</t>
  </si>
  <si>
    <t>Diferencia en cambio de inversiones permanentes en entidades extranjeras</t>
  </si>
  <si>
    <t>Instrumentos financieros – Coberturas</t>
  </si>
  <si>
    <t>Resultado en activos o pasivos financieros mantenidos para negociación</t>
  </si>
  <si>
    <t>Ganancia</t>
  </si>
  <si>
    <t>Pérdida</t>
  </si>
  <si>
    <t>Resultado en otros activos o pasivos por inversiones financieras</t>
  </si>
  <si>
    <t>Resultado en activos o pasivos financieros mantenidos para negociación – Compra
o venta convencional fecha de liquidación</t>
  </si>
  <si>
    <t>EXCEDENTE DE REVALUACIÓN</t>
  </si>
  <si>
    <t>Excedente de revaluación</t>
  </si>
  <si>
    <t>Adquisición directa</t>
  </si>
  <si>
    <t>Arrendamiento financiero</t>
  </si>
  <si>
    <t>Excedente de revaluación – Acciones liberadas recibidas</t>
  </si>
  <si>
    <t>Participación en excedente de revaluación – Inversiones en entidades relacionadas</t>
  </si>
  <si>
    <t>RESERVAS</t>
  </si>
  <si>
    <t>Reinversión</t>
  </si>
  <si>
    <t>Legal</t>
  </si>
  <si>
    <t>Contractuales</t>
  </si>
  <si>
    <t>Estatutarias</t>
  </si>
  <si>
    <t>Facultativas</t>
  </si>
  <si>
    <t>Otras reservas</t>
  </si>
  <si>
    <t>Utilidades no distribuidas</t>
  </si>
  <si>
    <t>Utilidades acumuladas</t>
  </si>
  <si>
    <t>Ingresos de años anteriores</t>
  </si>
  <si>
    <t>Pérdidas acumuladas</t>
  </si>
  <si>
    <t>Gastos de años anteriores</t>
  </si>
  <si>
    <t>COMPRAS</t>
  </si>
  <si>
    <t>Gastos por Naturaleza</t>
  </si>
  <si>
    <t>Costos vinculados con las compras</t>
  </si>
  <si>
    <t>Costos vinculados con las compras de mercaderías</t>
  </si>
  <si>
    <t>Transporte</t>
  </si>
  <si>
    <t>Comisiones</t>
  </si>
  <si>
    <t>Otros costos</t>
  </si>
  <si>
    <t>Costos vinculados con las compras de materias primas</t>
  </si>
  <si>
    <t>Costos vinculados con las compras de materiales, suministros y repuestos</t>
  </si>
  <si>
    <t>Costos vinculados con las compras de envases y embalajes</t>
  </si>
  <si>
    <t>VARIACIÓN DE INVENTARIOS</t>
  </si>
  <si>
    <t>GASTOS DE PERSONAL Y DIRECTORES</t>
  </si>
  <si>
    <t>Remuneraciones</t>
  </si>
  <si>
    <t>Sueldos y salarios</t>
  </si>
  <si>
    <t>Remuneraciones en especie</t>
  </si>
  <si>
    <t>Gratificaciones</t>
  </si>
  <si>
    <t>Vacaciones</t>
  </si>
  <si>
    <t>Otras remuneraciones</t>
  </si>
  <si>
    <t>Asig. Familiar</t>
  </si>
  <si>
    <t>H. Extras_25%</t>
  </si>
  <si>
    <t>Bonif. Extraord. Gratificación</t>
  </si>
  <si>
    <t>Indemnizaciones al personal</t>
  </si>
  <si>
    <t>Capacitación</t>
  </si>
  <si>
    <t>Atención al personal</t>
  </si>
  <si>
    <t>Seguridad, previsión social y otras contribuciones</t>
  </si>
  <si>
    <t>Régimen de prestaciones de salud</t>
  </si>
  <si>
    <t>Régimen de pensiones - Aporte de empresa</t>
  </si>
  <si>
    <t>Seguro complementario de trabajo de riesgo, accidentes de trabajo y
enfermedades profesionales</t>
  </si>
  <si>
    <t>Seguro de vida</t>
  </si>
  <si>
    <t>Seguros particulares de prestaciones de salud – EPS y otros particulares</t>
  </si>
  <si>
    <t>Caja de beneficios de seguridad social del pescador</t>
  </si>
  <si>
    <t>Contribuciones al SENATI</t>
  </si>
  <si>
    <t>Retribuciones al directorio</t>
  </si>
  <si>
    <t>Beneficios sociales de los trabajadores</t>
  </si>
  <si>
    <t>Compensación por tiempo de servicio</t>
  </si>
  <si>
    <t>Otros beneficios post-empleo</t>
  </si>
  <si>
    <t>Participación en las utilidades</t>
  </si>
  <si>
    <t>Participación corriente</t>
  </si>
  <si>
    <t>Participación diferida</t>
  </si>
  <si>
    <t>GASTOS DE SERVICIOS PRESTADOS POR TERCEROS</t>
  </si>
  <si>
    <t>Transporte, correos y gastos de viaje</t>
  </si>
  <si>
    <t>De carga</t>
  </si>
  <si>
    <t>De pasajeros</t>
  </si>
  <si>
    <t>De pasajeros - boleto de viaje</t>
  </si>
  <si>
    <t>De pasajeros - movilidad local</t>
  </si>
  <si>
    <t>Correos</t>
  </si>
  <si>
    <t>Alojamiento</t>
  </si>
  <si>
    <t>Alimentación</t>
  </si>
  <si>
    <t>Otros gastos de viaje</t>
  </si>
  <si>
    <t>Asesoría y consultoría</t>
  </si>
  <si>
    <t>Administrativa</t>
  </si>
  <si>
    <t>Legal y tributaria</t>
  </si>
  <si>
    <t>Auditoría y contable</t>
  </si>
  <si>
    <t>Mercadotecnia</t>
  </si>
  <si>
    <t>Medioambiental</t>
  </si>
  <si>
    <t>Investigación y desarrollo</t>
  </si>
  <si>
    <t>Producción</t>
  </si>
  <si>
    <t>Producción encargada a terceros</t>
  </si>
  <si>
    <t>Mantenimiento y reparaciones</t>
  </si>
  <si>
    <t>Activos por derecho de uso</t>
  </si>
  <si>
    <t>Financiero</t>
  </si>
  <si>
    <t>Operativo</t>
  </si>
  <si>
    <t>Servicios básicos</t>
  </si>
  <si>
    <t>Energía eléctrica</t>
  </si>
  <si>
    <t>Gas</t>
  </si>
  <si>
    <t>Agua</t>
  </si>
  <si>
    <t>Teléfono</t>
  </si>
  <si>
    <t>Internet</t>
  </si>
  <si>
    <t>Radio</t>
  </si>
  <si>
    <t>Cable</t>
  </si>
  <si>
    <t>Publicidad, publicaciones, relaciones públicas</t>
  </si>
  <si>
    <t>Publicidad</t>
  </si>
  <si>
    <t>Publicaciones</t>
  </si>
  <si>
    <t>Relaciones públicas</t>
  </si>
  <si>
    <t>Servicios de contratistas</t>
  </si>
  <si>
    <t>Otros servicios prestados por terceros</t>
  </si>
  <si>
    <t>Gastos bancarios</t>
  </si>
  <si>
    <t>Gastos de laboratorio</t>
  </si>
  <si>
    <t>GASTOS POR TRIBUTOS</t>
  </si>
  <si>
    <t>Impuesto general a las ventas y selectivo al consumo</t>
  </si>
  <si>
    <t>Impuesto a los juegos de casino y máquinas tragamonedas</t>
  </si>
  <si>
    <t>Regalías mineras</t>
  </si>
  <si>
    <t>Cánones</t>
  </si>
  <si>
    <t>Gobierno regional</t>
  </si>
  <si>
    <t>Gobierno local</t>
  </si>
  <si>
    <t>Arbitrios municipales y seguridad ciudadana</t>
  </si>
  <si>
    <t>Licencia de funcionamiento</t>
  </si>
  <si>
    <t>Otros gastos por tributos</t>
  </si>
  <si>
    <t>Gastos en deuda tributaria</t>
  </si>
  <si>
    <t>intereses - fraccionamiento</t>
  </si>
  <si>
    <t>Multas</t>
  </si>
  <si>
    <t>Costas y otros</t>
  </si>
  <si>
    <t>OTROS GASTOS DE GESTION</t>
  </si>
  <si>
    <t>Suscripciones</t>
  </si>
  <si>
    <t>Licencias y derechos de vigencia</t>
  </si>
  <si>
    <t>Costo neto de enajenación de activos inmovilizados y operaciones discontinuadas</t>
  </si>
  <si>
    <t>Costo neto de enajenación de activos inmovilizados</t>
  </si>
  <si>
    <t>Activos por derecho de uso - arrendamiento financiero</t>
  </si>
  <si>
    <t>Operaciones discontinuadas – Abandono de activos</t>
  </si>
  <si>
    <t>Activos por derecho de uso - Arrendamiento financiero</t>
  </si>
  <si>
    <t>Gestión medioambiental</t>
  </si>
  <si>
    <t>Otros gastos de gestión</t>
  </si>
  <si>
    <t>Donaciones</t>
  </si>
  <si>
    <t>Sanciones administrativas</t>
  </si>
  <si>
    <t>Faltantes de inventarios</t>
  </si>
  <si>
    <t>PERDIDA POR MEDICIÓN DE ACTIVOS NO FINANCIEROS AL VALOR RAZONABLE</t>
  </si>
  <si>
    <t>Activo realizable</t>
  </si>
  <si>
    <t>Activos no corrientes mantenidos para la venta</t>
  </si>
  <si>
    <t>Activo inmovilizado</t>
  </si>
  <si>
    <t>GASTOS FINANCIEROS</t>
  </si>
  <si>
    <t>Gastos en operaciones de endeudamiento y otros</t>
  </si>
  <si>
    <t>Emisión y colocación de instrumentos representativos de deuda y
patrimonio</t>
  </si>
  <si>
    <t>Documentos vendidos o descontados</t>
  </si>
  <si>
    <t>Pérdida por instrumentos financieros derivados</t>
  </si>
  <si>
    <t>Intereses por préstamos y otras obligaciones</t>
  </si>
  <si>
    <t>Obligaciones comerciales</t>
  </si>
  <si>
    <t>Gastos en operaciones de factoraje (factoring)</t>
  </si>
  <si>
    <t>Pérdida en instrumentos vendidos</t>
  </si>
  <si>
    <t>Descuentos concedidos por pronto pago</t>
  </si>
  <si>
    <t>Diferencia de cambio</t>
  </si>
  <si>
    <t>Pérdida por medición de activos y pasivos financieros al valor razonable</t>
  </si>
  <si>
    <t>Participación en resultados de entidades relacionadas</t>
  </si>
  <si>
    <t>Participación en los resultados de subsidiarias y asociadas bajo el método
del valor patrimonial</t>
  </si>
  <si>
    <t>Participaciones en negocios conjuntos</t>
  </si>
  <si>
    <t>Otros gastos financieros</t>
  </si>
  <si>
    <t>Primas por opciones</t>
  </si>
  <si>
    <t>Gastos financieros en medición a valor descontado</t>
  </si>
  <si>
    <t>Gastos financieros en actualización de activos por derecho de uso</t>
  </si>
  <si>
    <t>VALUACIÓN Y DETERIORO DE ACTIVOS Y PROVISIONES</t>
  </si>
  <si>
    <t>Depreciación de propiedades de inversión</t>
  </si>
  <si>
    <t>Depreciación de activos por derecho de uso - arrendamiento financiero</t>
  </si>
  <si>
    <t>Depreciación de activos por derecho de uso - arrendamiento operativo</t>
  </si>
  <si>
    <t>Depreciación de propiedad, planta y equipo</t>
  </si>
  <si>
    <t>Depreciación de propiedad, planta y equipo - Costo</t>
  </si>
  <si>
    <t>Depreciación de propiedad, planta y equipo - Revaluación</t>
  </si>
  <si>
    <t>Depreciación de propiedad, planta y equipo - Costos de financiación</t>
  </si>
  <si>
    <t>Depreciación de activos biológicos en producción</t>
  </si>
  <si>
    <t>Depreciación de activos biológicos en producción - costo</t>
  </si>
  <si>
    <t>Activos biológicos de origen animal</t>
  </si>
  <si>
    <t>Activos biológicos de origen vegetal</t>
  </si>
  <si>
    <t>Depreciación de activos biológicos en producción - costo de financiación</t>
  </si>
  <si>
    <t>Amortización de intangibles</t>
  </si>
  <si>
    <t>Amortización de intangibles – Costo</t>
  </si>
  <si>
    <t>Amortización de intangibles – Revaluación</t>
  </si>
  <si>
    <t>Valuación de activos</t>
  </si>
  <si>
    <t>Estimación de cuentas de cobranza dudosa</t>
  </si>
  <si>
    <t>Cuentas por cobrar al personal, a los accionistas (socios) y
directores</t>
  </si>
  <si>
    <t>Instrumentos financieros representativos de derecho
patrimonial</t>
  </si>
  <si>
    <t>Deterioro del valor de los activos</t>
  </si>
  <si>
    <t>Desvalorización de propiedad de inversión</t>
  </si>
  <si>
    <t>Desvalorización de activos por derecho de uso - arrendamiento financiero</t>
  </si>
  <si>
    <t>Desvalorización de activos biológicos en producción</t>
  </si>
  <si>
    <t>Provisiones</t>
  </si>
  <si>
    <t>Provisión para litigios – Costo</t>
  </si>
  <si>
    <t>Provisión para litigios – Actualización financiera</t>
  </si>
  <si>
    <t>Provisión por desmantelamiento, retiro o rehabilitación del
inmovilizado – Costo</t>
  </si>
  <si>
    <t>Provisión por desmantelamiento, retiro o rehabilitación del
inmovilizado – Actualización financiera</t>
  </si>
  <si>
    <t>Provisión para protección y remediación del medio ambiente –
Costo</t>
  </si>
  <si>
    <t>Provisión para protección y remediación del medio ambiente –
Actualización financiera</t>
  </si>
  <si>
    <t>Provisión para garantías – Costo</t>
  </si>
  <si>
    <t>Provisión para garantías – Actualización financiera</t>
  </si>
  <si>
    <t>Provisión por activos por derecho de uso arrendamiento
operativo</t>
  </si>
  <si>
    <t>Provisión por activos por derecho de uso arrendamiento
operativo - actualización financiera</t>
  </si>
  <si>
    <t>COSTO DE VENTAS</t>
  </si>
  <si>
    <t>Mercaderías - exportación</t>
  </si>
  <si>
    <t>Terceros</t>
  </si>
  <si>
    <t>Relacionadas</t>
  </si>
  <si>
    <t>Mercaderías - venta local</t>
  </si>
  <si>
    <t>Productos terminados - Exportación</t>
  </si>
  <si>
    <t>Productos terminados - Venta local</t>
  </si>
  <si>
    <t>Costos de financiación – Productos terminados</t>
  </si>
  <si>
    <t>Costos de producción no absorbido – Productos terminados</t>
  </si>
  <si>
    <t>Costo de ineficiencia – Productos terminados</t>
  </si>
  <si>
    <t>Servicios – Exportación</t>
  </si>
  <si>
    <t>Servicios – local</t>
  </si>
  <si>
    <t>Gastos por desvalorización de inventarios al costo</t>
  </si>
  <si>
    <t>Inventarios por recibir</t>
  </si>
  <si>
    <t>VENTAS</t>
  </si>
  <si>
    <t>Ingresos</t>
  </si>
  <si>
    <t>Mercaderías - venta de exportación</t>
  </si>
  <si>
    <t>Productos terminados - venta de exportación</t>
  </si>
  <si>
    <t>Productos terminados - venta local</t>
  </si>
  <si>
    <t>Servicios – exportación</t>
  </si>
  <si>
    <t>Devoluciones sobre ventas</t>
  </si>
  <si>
    <t>Mercaderías - Venta de exportación</t>
  </si>
  <si>
    <t>Mercaderías - Venta local</t>
  </si>
  <si>
    <t>Productos terminados - Venta de exportación</t>
  </si>
  <si>
    <t>Inventarios de servicios rechazados</t>
  </si>
  <si>
    <t>VARIACIÓN DE LA PRODUCCIÓN ALMACENADA</t>
  </si>
  <si>
    <t>Variación de productos terminados</t>
  </si>
  <si>
    <t>Variación de subproductos, desechos y desperdicios</t>
  </si>
  <si>
    <t>Variación de productos en proceso</t>
  </si>
  <si>
    <t>Productos en proceso de manufactura</t>
  </si>
  <si>
    <t>Variación de envases y embalajes</t>
  </si>
  <si>
    <t>Variación de inventarios de servicios</t>
  </si>
  <si>
    <t xml:space="preserve"> Inventarios de servicios en proceso</t>
  </si>
  <si>
    <t>PRODUCCIÓN DE ACTIVO INMOVILIZADO</t>
  </si>
  <si>
    <t>Maquinarias y otros equipos de explotación</t>
  </si>
  <si>
    <t>Activos biológicos en desarrollo de origen animal</t>
  </si>
  <si>
    <t>Activos biológicos en desarrollo de origen vegetal</t>
  </si>
  <si>
    <t>Costos de financiación capitalizados</t>
  </si>
  <si>
    <t>Costos de financiación – Propiedades de inversión</t>
  </si>
  <si>
    <t>Plantas productoras en desarrollo</t>
  </si>
  <si>
    <t>Costos de financiación – Propiedad, planta y equipo</t>
  </si>
  <si>
    <t>Costos de financiación – Intangibles</t>
  </si>
  <si>
    <t>Costos de financiación – Activos biológicos en desarrollo</t>
  </si>
  <si>
    <t>DESCUENTOS, REBAJAS Y BONIFICACIONES OBTENIDOS</t>
  </si>
  <si>
    <t>Descuentos, rebajas y bonificaciones obtenidos</t>
  </si>
  <si>
    <t>DESCUENTOS, REBAJAS y BONIFICACIONES CONCEDIDOS</t>
  </si>
  <si>
    <t>Descuentos, rebajas y bonificaciones concedidos</t>
  </si>
  <si>
    <t>OTROS INGRESOS DE GESTIÓN</t>
  </si>
  <si>
    <t>Servicios en beneficio del personal</t>
  </si>
  <si>
    <t>Comisiones y corretajes</t>
  </si>
  <si>
    <t>Recuperación de cuentas de valuación</t>
  </si>
  <si>
    <t>Recuperación – Cuentas de cobranza dudosa</t>
  </si>
  <si>
    <t>Recuperación – Desvalorización de inventarios</t>
  </si>
  <si>
    <t>Recuperación – Desvalorización de inversiones mobiliarias</t>
  </si>
  <si>
    <t>Enajenación de activos inmovilizados</t>
  </si>
  <si>
    <t>Recuperación de deterioro de cuentas de activos inmovilizados</t>
  </si>
  <si>
    <t>Recuperación de deterioro de propiedades de inversión</t>
  </si>
  <si>
    <t>Recuperación de deterioro de propiedad, planta y equipo</t>
  </si>
  <si>
    <t>Recuperación de deterioro de intangibles</t>
  </si>
  <si>
    <t>Recuperación de deterioro de activos biológicos</t>
  </si>
  <si>
    <t>Otros ingresos de gestión</t>
  </si>
  <si>
    <t>Reclamos al seguro</t>
  </si>
  <si>
    <t>Devoluciones tributarias</t>
  </si>
  <si>
    <t xml:space="preserve">Flete - clientes </t>
  </si>
  <si>
    <t>GANANCIA POR MEDICIÓN DE ACTIVOS NO FINANCIEROS AL VALOR RAZONABLE</t>
  </si>
  <si>
    <t>INGRESOS FINANCIEROS</t>
  </si>
  <si>
    <t>Ganancia por instrumento financiero derivado</t>
  </si>
  <si>
    <t>Rendimientos ganados</t>
  </si>
  <si>
    <t>Cuentas por cobrar comerciales</t>
  </si>
  <si>
    <t>Préstamos otorgados</t>
  </si>
  <si>
    <t>Ingresos en operaciones de factoraje (factoring)</t>
  </si>
  <si>
    <t>Descuentos obtenidos por pronto pago</t>
  </si>
  <si>
    <t>Diferencia en cambio</t>
  </si>
  <si>
    <t>Ganancia por medición de activos y pasivos financieros al valor razonable</t>
  </si>
  <si>
    <t>Otras inversiones</t>
  </si>
  <si>
    <t>Ingresos por participaciones en negocios conjuntos</t>
  </si>
  <si>
    <t>Otros ingresos financieros</t>
  </si>
  <si>
    <t>Ingresos financieros en medición a valor descontado</t>
  </si>
  <si>
    <t>CARGAS CUBIERTAS POR PROVISIONES</t>
  </si>
  <si>
    <t>Cargas cubiertas por provisiones</t>
  </si>
  <si>
    <t>CARGAS IMPUTABLES A CUENTAS DE COSTOS Y GASTOS</t>
  </si>
  <si>
    <t>Cargas imputables a cuentas de costos y gastos</t>
  </si>
  <si>
    <t>Gastos financieros imputables a cuentas de inventarios</t>
  </si>
  <si>
    <t>MARGEN COMERCIAL</t>
  </si>
  <si>
    <t>Saldos intermediarios de gestión</t>
  </si>
  <si>
    <t>Margen comercial</t>
  </si>
  <si>
    <t>PRODUCCIÓN DEL EJERCICIO</t>
  </si>
  <si>
    <t>Producción de bienes</t>
  </si>
  <si>
    <t>Producción de servicios</t>
  </si>
  <si>
    <t>Producción de activo inmovilizado</t>
  </si>
  <si>
    <t>VALOR AGREGADO</t>
  </si>
  <si>
    <t>Valor agregado</t>
  </si>
  <si>
    <t>EXCEDENTE BRUTO (INSUFICIENCIA BRUTA) DE EXPLOTACIÓN</t>
  </si>
  <si>
    <t>Excedente bruto (insuficiencia bruta) de explotación</t>
  </si>
  <si>
    <t>RESULTADO DE EXPLOTACIÓN</t>
  </si>
  <si>
    <t>Resultado de explotación</t>
  </si>
  <si>
    <t>RESULTADO ANTES DE PARTICIPACIONES E IMPUESTOS</t>
  </si>
  <si>
    <t>Resultado antes del impuesto a las ganancias</t>
  </si>
  <si>
    <t>Impuesto a las ganancias – Corriente</t>
  </si>
  <si>
    <t>Impuesto a las ganancias – Diferido</t>
  </si>
  <si>
    <t>DETERMINACIÓN DEL RESULTADO DEL EJERCICIO</t>
  </si>
  <si>
    <t>Utilidad</t>
  </si>
  <si>
    <t>OTROS COSTOS</t>
  </si>
  <si>
    <t>Cuentas analíticas o de explotación</t>
  </si>
  <si>
    <t>COSTOS POR DISTRIBUIR</t>
  </si>
  <si>
    <t>consumo de materiales indirectos</t>
  </si>
  <si>
    <t>mano de obra indirecta</t>
  </si>
  <si>
    <t>otros costos indirectos</t>
  </si>
  <si>
    <t>electricidad</t>
  </si>
  <si>
    <t>seguros</t>
  </si>
  <si>
    <t>depreciación AF</t>
  </si>
  <si>
    <t>COSTO DE PRODUCCIÓN</t>
  </si>
  <si>
    <t>consumo de materias primas</t>
  </si>
  <si>
    <t>mano de obra directa</t>
  </si>
  <si>
    <t>servicios prestados por terceros</t>
  </si>
  <si>
    <t>tributos</t>
  </si>
  <si>
    <t>cargas diversas de gestión</t>
  </si>
  <si>
    <t>redistribuido</t>
  </si>
  <si>
    <t>provisiones del ejercicio</t>
  </si>
  <si>
    <t>CENTRO DE COSTOS</t>
  </si>
  <si>
    <t>GASTOS ADMINISTRATIVOS</t>
  </si>
  <si>
    <t>consumo de materiales</t>
  </si>
  <si>
    <t>gastos de personal</t>
  </si>
  <si>
    <t xml:space="preserve">intereses y gastos de préstamos </t>
  </si>
  <si>
    <t>intereses y gastos de sobregiros</t>
  </si>
  <si>
    <t>intereses relativos a bonos emitidos y otros</t>
  </si>
  <si>
    <t>intereses y gastos de documentos descontados</t>
  </si>
  <si>
    <t>descuentos concedidos por pronto pago</t>
  </si>
  <si>
    <t>pérdidas por diferencia de cambio</t>
  </si>
  <si>
    <t>BIENES Y VALORES ENTREGADOS</t>
  </si>
  <si>
    <t>Cuentas de orden Deudoras</t>
  </si>
  <si>
    <t>DERECHOS SOBRE INSTRUMENTOS FINANCIEROS</t>
  </si>
  <si>
    <t>OTRAS CUENTAS DE ORDEN DEUDORAS</t>
  </si>
  <si>
    <t>CONTRAPARTIDA DE CUENTAS DE ORDEN DEUDORAS</t>
  </si>
  <si>
    <t>BIENES Y VALORES RECIBIDOS</t>
  </si>
  <si>
    <t>Cuentas de orden Acreedoras</t>
  </si>
  <si>
    <t>COMPROMISOS SOBRE INSTRUMENTOS FINANCIEROS</t>
  </si>
  <si>
    <t>OTRAS CUENTAS DE ORDEN ACREEDORAS</t>
  </si>
  <si>
    <t>CONTRAPARTIDA DE CUENTAS DE ORDEN ACREEDORAS</t>
  </si>
  <si>
    <t>Formato 5.1_LIBRO DIARIO</t>
  </si>
  <si>
    <t>PERÍODO:</t>
  </si>
  <si>
    <t>enero.2021</t>
  </si>
  <si>
    <t xml:space="preserve">RUC: </t>
  </si>
  <si>
    <t xml:space="preserve">APELLIDOS Y NOMBRES, DENOMINACIÓN O RAZÓN SOCIAL: </t>
  </si>
  <si>
    <t>DESCRIPCIÓN DE LA OPERACIÓN</t>
  </si>
  <si>
    <t>REF. OPERACIÓN</t>
  </si>
  <si>
    <t>CUENTA CONTABLE ASOCIADA A LA OPERACIÓN</t>
  </si>
  <si>
    <t>MOVIMIENTO</t>
  </si>
  <si>
    <t>Código</t>
  </si>
  <si>
    <t>DENOMINACION</t>
  </si>
  <si>
    <t>SUB</t>
  </si>
  <si>
    <t>diferencia</t>
  </si>
  <si>
    <t>Mayor</t>
  </si>
  <si>
    <t>N°</t>
  </si>
  <si>
    <t>FECHA</t>
  </si>
  <si>
    <t xml:space="preserve">GLOSA </t>
  </si>
  <si>
    <t>Cta.</t>
  </si>
  <si>
    <t>DE LA CUENTA CONTABLE</t>
  </si>
  <si>
    <t>TOTALES</t>
  </si>
  <si>
    <t>.------------- 001 --------------------------</t>
  </si>
  <si>
    <t>.------------- 002 --------------------------</t>
  </si>
  <si>
    <t>Control</t>
  </si>
  <si>
    <t>Visa Interbank</t>
  </si>
  <si>
    <t>FORMATO 6.1: "LIBRO MAYOR"</t>
  </si>
  <si>
    <t>RUC:</t>
  </si>
  <si>
    <t>APELLIDOS Y NOMBRES, DENOMINACIÓN O RAZÓN SOCIAL:</t>
  </si>
  <si>
    <t>Descripción o Glosa</t>
  </si>
  <si>
    <t>Saldo y Movimientos</t>
  </si>
  <si>
    <t>de la operación</t>
  </si>
  <si>
    <t>Deudor</t>
  </si>
  <si>
    <t>Acreedor</t>
  </si>
  <si>
    <t>SUMAS</t>
  </si>
  <si>
    <t>SALDOS</t>
  </si>
  <si>
    <t>DEUDOR</t>
  </si>
  <si>
    <t>ACRREDOR</t>
  </si>
  <si>
    <t>BALANCE DE COMPROBACIÓN - HOJA DE TRABAJO</t>
  </si>
  <si>
    <r>
      <rPr>
        <b/>
        <sz val="7"/>
        <rFont val="Arial"/>
        <family val="2"/>
      </rPr>
      <t>COD.</t>
    </r>
  </si>
  <si>
    <r>
      <rPr>
        <b/>
        <sz val="7"/>
        <rFont val="Arial"/>
        <family val="2"/>
      </rPr>
      <t>DETALLE DE LAS CUENTAS  PCGE</t>
    </r>
  </si>
  <si>
    <r>
      <rPr>
        <b/>
        <sz val="7"/>
        <rFont val="Arial"/>
        <family val="2"/>
      </rPr>
      <t>Sumas del Mayor</t>
    </r>
  </si>
  <si>
    <r>
      <rPr>
        <b/>
        <i/>
        <sz val="8.5"/>
        <rFont val="Times New Roman"/>
        <family val="1"/>
      </rPr>
      <t>Saldos</t>
    </r>
  </si>
  <si>
    <r>
      <rPr>
        <b/>
        <i/>
        <sz val="8.5"/>
        <rFont val="Times New Roman"/>
        <family val="1"/>
      </rPr>
      <t>Ajustes</t>
    </r>
  </si>
  <si>
    <r>
      <rPr>
        <b/>
        <i/>
        <sz val="8.5"/>
        <rFont val="Times New Roman"/>
        <family val="1"/>
      </rPr>
      <t>Inventario</t>
    </r>
  </si>
  <si>
    <r>
      <rPr>
        <b/>
        <i/>
        <sz val="8.5"/>
        <rFont val="Times New Roman"/>
        <family val="1"/>
      </rPr>
      <t>Resultado x Naturaleza</t>
    </r>
  </si>
  <si>
    <r>
      <rPr>
        <b/>
        <i/>
        <sz val="8.5"/>
        <rFont val="Times New Roman"/>
        <family val="1"/>
      </rPr>
      <t>Resultado x Función</t>
    </r>
  </si>
  <si>
    <r>
      <rPr>
        <b/>
        <sz val="7"/>
        <rFont val="Arial"/>
        <family val="2"/>
      </rPr>
      <t>DEBE</t>
    </r>
  </si>
  <si>
    <r>
      <rPr>
        <b/>
        <sz val="7"/>
        <rFont val="Arial"/>
        <family val="2"/>
      </rPr>
      <t>HABER</t>
    </r>
  </si>
  <si>
    <r>
      <rPr>
        <b/>
        <i/>
        <sz val="8.5"/>
        <rFont val="Times New Roman"/>
        <family val="1"/>
      </rPr>
      <t>Deudor</t>
    </r>
  </si>
  <si>
    <r>
      <rPr>
        <b/>
        <i/>
        <sz val="8.5"/>
        <rFont val="Times New Roman"/>
        <family val="1"/>
      </rPr>
      <t>Acreedor</t>
    </r>
  </si>
  <si>
    <r>
      <rPr>
        <b/>
        <i/>
        <sz val="8.5"/>
        <rFont val="Times New Roman"/>
        <family val="1"/>
      </rPr>
      <t>Debe</t>
    </r>
  </si>
  <si>
    <r>
      <rPr>
        <b/>
        <i/>
        <sz val="8.5"/>
        <rFont val="Times New Roman"/>
        <family val="1"/>
      </rPr>
      <t>Haber</t>
    </r>
  </si>
  <si>
    <r>
      <rPr>
        <b/>
        <i/>
        <sz val="8.5"/>
        <rFont val="Times New Roman"/>
        <family val="1"/>
      </rPr>
      <t>Activo</t>
    </r>
  </si>
  <si>
    <r>
      <rPr>
        <b/>
        <i/>
        <sz val="8.5"/>
        <rFont val="Times New Roman"/>
        <family val="1"/>
      </rPr>
      <t>Pasivo</t>
    </r>
  </si>
  <si>
    <r>
      <rPr>
        <b/>
        <i/>
        <sz val="8.5"/>
        <rFont val="Times New Roman"/>
        <family val="1"/>
      </rPr>
      <t>Pérdidas</t>
    </r>
  </si>
  <si>
    <r>
      <rPr>
        <b/>
        <i/>
        <sz val="8.5"/>
        <rFont val="Times New Roman"/>
        <family val="1"/>
      </rPr>
      <t>Ganancias</t>
    </r>
  </si>
  <si>
    <t>totales</t>
  </si>
  <si>
    <t>NOMBRE DE LA EMPRESA</t>
  </si>
  <si>
    <t>ESTADO DE SITUACIÓN FINANCIERA</t>
  </si>
  <si>
    <t>AL 31 DE DICIEMBRE DEL 20</t>
  </si>
  <si>
    <t>(EN SOLES)</t>
  </si>
  <si>
    <t>ACTIVOS</t>
  </si>
  <si>
    <t>PASIVO Y PATRIMONIO</t>
  </si>
  <si>
    <t>Activos Corrientes</t>
  </si>
  <si>
    <t>Pasivos Corrientes</t>
  </si>
  <si>
    <t>Efectivo y Equivalente de efectivo</t>
  </si>
  <si>
    <t>A</t>
  </si>
  <si>
    <t>Otros Pasivos Financieros</t>
  </si>
  <si>
    <t>Otros Activos Financieros</t>
  </si>
  <si>
    <t>B</t>
  </si>
  <si>
    <t>Cuentas porpagar comerciales y otras cuentas por pagar</t>
  </si>
  <si>
    <t>B.1+B.2+B.3+B.4</t>
  </si>
  <si>
    <t>Cuentas por Cobrar comerciales y otras cuentas por cobrar</t>
  </si>
  <si>
    <t>C</t>
  </si>
  <si>
    <t xml:space="preserve"> (c.1+c.2+c.3+c.4)</t>
  </si>
  <si>
    <t>Cuentas por Pagar Comerciales</t>
  </si>
  <si>
    <t>B.1</t>
  </si>
  <si>
    <t>Cuentas por Cobrar Comerciales</t>
  </si>
  <si>
    <t>c.1</t>
  </si>
  <si>
    <t>12-(19.1)</t>
  </si>
  <si>
    <t>Cuentas por Pagar a Entidades Relacionadas</t>
  </si>
  <si>
    <t>B.2</t>
  </si>
  <si>
    <t>43+47</t>
  </si>
  <si>
    <t>Cuentas por Cobrar a Entidades realacionadas</t>
  </si>
  <si>
    <t>c.2</t>
  </si>
  <si>
    <t>13+17-(19.5)</t>
  </si>
  <si>
    <t>Otras Cuentas por Pagar</t>
  </si>
  <si>
    <t>B.3</t>
  </si>
  <si>
    <t>12.2+40+41+44+46</t>
  </si>
  <si>
    <t>Otras Cuentas por Cobrar</t>
  </si>
  <si>
    <t>c.3</t>
  </si>
  <si>
    <t>14+16-(19.3)</t>
  </si>
  <si>
    <t>Ingresos Diferidos</t>
  </si>
  <si>
    <t>B.4</t>
  </si>
  <si>
    <t>Anticipos</t>
  </si>
  <si>
    <t>c.4</t>
  </si>
  <si>
    <t>Provisión por Beneficios a los Empleados</t>
  </si>
  <si>
    <t>Inventarios</t>
  </si>
  <si>
    <t>D</t>
  </si>
  <si>
    <t>(20,21,22,23,24,25,26,28)-(29)</t>
  </si>
  <si>
    <t>Otras Provisiones</t>
  </si>
  <si>
    <t>Activos Biológicos</t>
  </si>
  <si>
    <t>E</t>
  </si>
  <si>
    <t>Pasivos por impuestos a las Ganancias</t>
  </si>
  <si>
    <t>40,17</t>
  </si>
  <si>
    <t>Activos por impuestos a las Ganancias</t>
  </si>
  <si>
    <t>F</t>
  </si>
  <si>
    <t>Otros Pasivos no Financieros</t>
  </si>
  <si>
    <t>otros activos no Financieros</t>
  </si>
  <si>
    <t>G</t>
  </si>
  <si>
    <t>42.2+401</t>
  </si>
  <si>
    <t>Total Pasivos Corrientes Distintos de los mantenidos para la Venta</t>
  </si>
  <si>
    <t>O1</t>
  </si>
  <si>
    <t>Suma(A+…+F)</t>
  </si>
  <si>
    <t>Total Activos Corrientes Distintos de los Mantenidos para la Venta</t>
  </si>
  <si>
    <t>Suma(A+…+G)</t>
  </si>
  <si>
    <t>Pasivos corrientes dispuestos como Mantenidos para la Venta</t>
  </si>
  <si>
    <t>Actinos no Corrientes mantenidos para la Venta</t>
  </si>
  <si>
    <t>H</t>
  </si>
  <si>
    <t xml:space="preserve">Total Pasivos Corrientes </t>
  </si>
  <si>
    <t>O2</t>
  </si>
  <si>
    <t>Suma O1+G</t>
  </si>
  <si>
    <t xml:space="preserve">Total Activos Corrientes </t>
  </si>
  <si>
    <t>Suma O1+H</t>
  </si>
  <si>
    <t>Activos no Corrientes</t>
  </si>
  <si>
    <t>Pasivos No Corrientes</t>
  </si>
  <si>
    <t>otros Activos Financieros</t>
  </si>
  <si>
    <t>J</t>
  </si>
  <si>
    <t>Inversiones Contabilizadas Aplicando el Método de la Participación</t>
  </si>
  <si>
    <t>K</t>
  </si>
  <si>
    <t>Cuentas por pagar comerciales y otras cuentas por pagar</t>
  </si>
  <si>
    <t>I</t>
  </si>
  <si>
    <t>(I.1+I.2)</t>
  </si>
  <si>
    <t>Cuentas por Cobrar Comerciales y otras cuentas por cobrar</t>
  </si>
  <si>
    <t>L</t>
  </si>
  <si>
    <t>(L.1+L.2+L.3+L.4)</t>
  </si>
  <si>
    <t>I.1</t>
  </si>
  <si>
    <t xml:space="preserve"> </t>
  </si>
  <si>
    <t>Cuentas por cobrar Comerciales</t>
  </si>
  <si>
    <t>L.1</t>
  </si>
  <si>
    <t>I.2</t>
  </si>
  <si>
    <t>40+41+44+46</t>
  </si>
  <si>
    <t>Cuentas por Cobrar a Entidades Relacionadas</t>
  </si>
  <si>
    <t>L.2</t>
  </si>
  <si>
    <t>13+17</t>
  </si>
  <si>
    <t>Otras cuentas por Cobrar</t>
  </si>
  <si>
    <t>L.3</t>
  </si>
  <si>
    <t>14+16</t>
  </si>
  <si>
    <t>Total Pasivos No Corrientes</t>
  </si>
  <si>
    <t>O3</t>
  </si>
  <si>
    <t>Suma(H+…+J)</t>
  </si>
  <si>
    <t>L.4</t>
  </si>
  <si>
    <t>M</t>
  </si>
  <si>
    <t>(20,21,22,23,24,25,26,28)</t>
  </si>
  <si>
    <t>Total Pasivos</t>
  </si>
  <si>
    <t>O4</t>
  </si>
  <si>
    <t>Suma O2+O3</t>
  </si>
  <si>
    <t>N</t>
  </si>
  <si>
    <t>Propiedades de Inversión</t>
  </si>
  <si>
    <t>O</t>
  </si>
  <si>
    <t>Propiedades, Planta y Equipo</t>
  </si>
  <si>
    <t>P</t>
  </si>
  <si>
    <t>(32+33)-(36)-(39)</t>
  </si>
  <si>
    <t>Capital Emitido</t>
  </si>
  <si>
    <t>activos Intangibles distintos de la Plusvalia</t>
  </si>
  <si>
    <t>Q</t>
  </si>
  <si>
    <t>Acciones de Inversión</t>
  </si>
  <si>
    <t>Activos por Impuestos Diferidos</t>
  </si>
  <si>
    <t>R</t>
  </si>
  <si>
    <t>Capital Adicional</t>
  </si>
  <si>
    <t>Activos por Impuestos corrientes, no corrientes</t>
  </si>
  <si>
    <t>S</t>
  </si>
  <si>
    <t>Resultados no Realizados</t>
  </si>
  <si>
    <t>Otros Activos no Financieros</t>
  </si>
  <si>
    <t>T</t>
  </si>
  <si>
    <t>Total Activos No Corrientes</t>
  </si>
  <si>
    <t>Suma(J+…+T)</t>
  </si>
  <si>
    <t>Resultados Acumulados</t>
  </si>
  <si>
    <t>Resultados del Ejercicio</t>
  </si>
  <si>
    <t>TOTAL PATRIMONIO</t>
  </si>
  <si>
    <t>O5</t>
  </si>
  <si>
    <t>Suma(K+…+R)</t>
  </si>
  <si>
    <t>TOTAL ACTIVO</t>
  </si>
  <si>
    <t>TOTAL PASIVO Y PATRIMONIO</t>
  </si>
  <si>
    <t>O6</t>
  </si>
  <si>
    <t>Suma O4+O5</t>
  </si>
  <si>
    <t>Materia prima</t>
  </si>
  <si>
    <t>CÓD.</t>
  </si>
  <si>
    <t>LIB.(T8)</t>
  </si>
  <si>
    <t>NÚM.</t>
  </si>
  <si>
    <t>CORR.</t>
  </si>
  <si>
    <t>D/SUST.</t>
  </si>
  <si>
    <t>AUTOMOTRIZ SAC</t>
  </si>
  <si>
    <t>Invertir formula de Saldos de mayor</t>
  </si>
  <si>
    <t>.--------- ASIENTO DE APERTURA ---------------</t>
  </si>
  <si>
    <t>ASIENTO</t>
  </si>
  <si>
    <t>ESTADO DE RESULTADOS INTEGRALES</t>
  </si>
  <si>
    <t>POR NATURALEZA</t>
  </si>
  <si>
    <t>Al 31 DICIEMBRE DEL 202_</t>
  </si>
  <si>
    <t>(EXPRESADO EN SOLES)</t>
  </si>
  <si>
    <t>VENTA DE BIENES Y SERVICOS</t>
  </si>
  <si>
    <t>(701+704)-(7091+7093)</t>
  </si>
  <si>
    <t>(-) Descuentos, rebajas y bonificaciones</t>
  </si>
  <si>
    <t>VENTAS NETAS DE MERCADERÍAS</t>
  </si>
  <si>
    <t>(-) Compras de mercaderías</t>
  </si>
  <si>
    <t>(+) Variación de existencias</t>
  </si>
  <si>
    <t>(-) Variación de existencias</t>
  </si>
  <si>
    <t>VENTAS DE PRODUCTOS TERMINADOS</t>
  </si>
  <si>
    <t>(702+703)-(7093+7094+7095+7096)</t>
  </si>
  <si>
    <t>(+) Producción alamcenada ( o desalmacenada)</t>
  </si>
  <si>
    <t>(-) Producción almacenada ( o desalmacenada)</t>
  </si>
  <si>
    <t>Producción Inmovilizada</t>
  </si>
  <si>
    <t>TOTAL VENTA NETAS DE PRODUCTOS TERMINADOS</t>
  </si>
  <si>
    <t>CONSUMO:</t>
  </si>
  <si>
    <t>(-) Compras de materías primas y auxiliares</t>
  </si>
  <si>
    <t>(-) Compra de suministros</t>
  </si>
  <si>
    <t>(-) Compras de envases y embalajes</t>
  </si>
  <si>
    <t>(+) Variación: Materías primas y auxiliares</t>
  </si>
  <si>
    <t>(-) Variación: Materías primas y auxiliares</t>
  </si>
  <si>
    <t>(-) Gastos de servicios prestados por terceros</t>
  </si>
  <si>
    <t>TOTAL CONSUMO PARA PRODUCCIÓN</t>
  </si>
  <si>
    <t>(-) Gastos de personal, Directores y Gerente</t>
  </si>
  <si>
    <t>(-) Gastos por tributos</t>
  </si>
  <si>
    <t>EXCEDENTE (O INSUF) BRUTA DE EXPLOTACIÓN</t>
  </si>
  <si>
    <t>(-) Otros gastos de gestión</t>
  </si>
  <si>
    <t>(-) Valuación y deterioro de activos y provisiones.</t>
  </si>
  <si>
    <t>(+)Descuentos,rebajas y bonificaciones obtenidos</t>
  </si>
  <si>
    <t>(+) otros ingresos de gestión</t>
  </si>
  <si>
    <t>(+/-) Ganancia (pérdida) por medición de activos al valor razonable</t>
  </si>
  <si>
    <t xml:space="preserve"> 76 - 66</t>
  </si>
  <si>
    <t>(-) Gastos financieros</t>
  </si>
  <si>
    <t xml:space="preserve">      Ingresos financieros</t>
  </si>
  <si>
    <t>(-) Participaciones de los trabajadores</t>
  </si>
  <si>
    <t>(-) Impuesto a la Renta</t>
  </si>
  <si>
    <t>RESULTADO DEL EJERCICIO</t>
  </si>
  <si>
    <t>POR FUNCIÓN</t>
  </si>
  <si>
    <t>INGRESOS OPERACIONALES</t>
  </si>
  <si>
    <t>Ventas Netas</t>
  </si>
  <si>
    <t>(701+702)-(7091+7092+7093+7094+74)</t>
  </si>
  <si>
    <t>Otros Ingresos</t>
  </si>
  <si>
    <t>(703+704)-(7095+7096)</t>
  </si>
  <si>
    <t>Total Ingresos Brutos</t>
  </si>
  <si>
    <t>Costo de Ventas</t>
  </si>
  <si>
    <t xml:space="preserve"> -(691+692)</t>
  </si>
  <si>
    <t>Otros costos operacionales</t>
  </si>
  <si>
    <t xml:space="preserve"> -(693+694+695)</t>
  </si>
  <si>
    <t>Total costos operacionales</t>
  </si>
  <si>
    <t>UTILIDAD BRUTA</t>
  </si>
  <si>
    <t>Gastos de venta</t>
  </si>
  <si>
    <t>Gastos de Administración</t>
  </si>
  <si>
    <t>Otros ingresos</t>
  </si>
  <si>
    <t xml:space="preserve"> 73+75</t>
  </si>
  <si>
    <t>Otros gastos</t>
  </si>
  <si>
    <t>UTILIDAD OPERATIVA</t>
  </si>
  <si>
    <t>Ganancia (pérdida) por venta de Activos</t>
  </si>
  <si>
    <t>77-66</t>
  </si>
  <si>
    <t>Ingresos financieros</t>
  </si>
  <si>
    <t>Gastos financieros</t>
  </si>
  <si>
    <t>GANANCIA (PÉRDIDA)ANTES DE IMPUESTOS</t>
  </si>
  <si>
    <t>Ingreso (gasto) por impuesto</t>
  </si>
  <si>
    <t xml:space="preserve">GANANCIA (pérdida) NETA DE OPERACIONES CONTINUADAS </t>
  </si>
  <si>
    <t>Ganancia (pérdida) procedente de operaciones discontinuadas, neta de impuesto.</t>
  </si>
  <si>
    <t>GANACIA (pérdida) NETA DE L EJERCICIO</t>
  </si>
  <si>
    <t>ESTADO DE COSTO DE PRODUCCIÓN Y VENTAS</t>
  </si>
  <si>
    <t>Materias Primas</t>
  </si>
  <si>
    <t>Inv. Inicial de Matería Prima</t>
  </si>
  <si>
    <t xml:space="preserve">                 (+)</t>
  </si>
  <si>
    <t>Compras</t>
  </si>
  <si>
    <t>Dipónible</t>
  </si>
  <si>
    <t xml:space="preserve">                 (-)</t>
  </si>
  <si>
    <t>Inv. Final de Materia Prima</t>
  </si>
  <si>
    <t>Mano de Obra</t>
  </si>
  <si>
    <t>Costos Indirectos de Fabricación</t>
  </si>
  <si>
    <t>Costo de Producción procesada</t>
  </si>
  <si>
    <t xml:space="preserve">                   (+)</t>
  </si>
  <si>
    <t>Inv. Inicial de Productos en Proceso</t>
  </si>
  <si>
    <t>Producción en Proceso Disponible</t>
  </si>
  <si>
    <t xml:space="preserve">                    (-)</t>
  </si>
  <si>
    <t>Inv. Final de Productos en Proceso</t>
  </si>
  <si>
    <t>Costo de la Producción terminada</t>
  </si>
  <si>
    <t>Inv. Inicial de productos Terminados</t>
  </si>
  <si>
    <t>Costo de la Producción terminada disponible</t>
  </si>
  <si>
    <t>Inv. Final de Productos Terminados</t>
  </si>
  <si>
    <t>Costo de la Producción Vendida</t>
  </si>
  <si>
    <t>FORMATO 1.1</t>
  </si>
  <si>
    <t>LIBRO CAJA Y BANCOS-DETALLE DE LOS MOVIMIENTOS DE EFECTIVO</t>
  </si>
  <si>
    <t>ASIENTO POR OPERACIÓN:</t>
  </si>
  <si>
    <t xml:space="preserve">DENOMINACIÓN O RAZÓN SOCIAL: </t>
  </si>
  <si>
    <t>Control:</t>
  </si>
  <si>
    <t>CTA. / SUB CTA.</t>
  </si>
  <si>
    <t>DESCRIP.</t>
  </si>
  <si>
    <t>PARCIAL</t>
  </si>
  <si>
    <t>Nº CORRELATIVO</t>
  </si>
  <si>
    <t>FECHA OPERAC.</t>
  </si>
  <si>
    <t>DESCRIPCION DE LA OPERACIÒN</t>
  </si>
  <si>
    <t>CUENTA CONTABLE ASOCIADA</t>
  </si>
  <si>
    <t>INGRESOS</t>
  </si>
  <si>
    <t>CODIGO</t>
  </si>
  <si>
    <t>DENOMINACIÒN</t>
  </si>
  <si>
    <t>ACREEDOR</t>
  </si>
  <si>
    <t>SALDO INICIAL</t>
  </si>
  <si>
    <t>EGRESOS</t>
  </si>
  <si>
    <t>Saldo final</t>
  </si>
  <si>
    <t>VAN_S/</t>
  </si>
  <si>
    <t>FORMATO 1.2</t>
  </si>
  <si>
    <t>LIBRO CAJA Y BANCOS-DETALLE DE LOS MOVIMIENTOS DE LA CUENTA CORRIENTE</t>
  </si>
  <si>
    <t>Apellidos y nombres:</t>
  </si>
  <si>
    <t>………………………………………………</t>
  </si>
  <si>
    <t>ENTIDAD FINANCIERA</t>
  </si>
  <si>
    <t>BCP - BANCO DE CRÉDITO DEL PERÚ</t>
  </si>
  <si>
    <t xml:space="preserve">        </t>
  </si>
  <si>
    <t>CÓDIGO DE CUENTA CORRIENTE</t>
  </si>
  <si>
    <t>215 – 9400135 – 0 – 31</t>
  </si>
  <si>
    <t>OPERACIONES BANCARIAS</t>
  </si>
  <si>
    <t>MOVIMIENTOS</t>
  </si>
  <si>
    <t>MEDIO DE PAGO (T.1)</t>
  </si>
  <si>
    <t>DENOMINACION O RAZON SOCIAL</t>
  </si>
  <si>
    <t>Nº TRANSF. BANC., DOC. SUST. O CONTROL INT. OP.</t>
  </si>
  <si>
    <t xml:space="preserve">                                                            </t>
  </si>
  <si>
    <t>FORMATO 14.1 REGISTRO DE VENTAS e INGRESOS</t>
  </si>
  <si>
    <t>INFORMACIÓN RESPECTO AL COMPROBANTE DE PAGO UTILIZADO</t>
  </si>
  <si>
    <t>INFORMACIÓN DEL CLIENTE</t>
  </si>
  <si>
    <t>VALOR FACTUR. EXPORT.</t>
  </si>
  <si>
    <t>BI OPERACIONES GRAVADAS</t>
  </si>
  <si>
    <t>OPER. EXON. o INAFEC.</t>
  </si>
  <si>
    <t>ISC</t>
  </si>
  <si>
    <t>IGV y/o IPM</t>
  </si>
  <si>
    <t>OTROS TRIB. Y/O CARGOS</t>
  </si>
  <si>
    <t>IMPORTE TOTAL CdP</t>
  </si>
  <si>
    <t>CÓD. MON.
(T.4)</t>
  </si>
  <si>
    <t>TC</t>
  </si>
  <si>
    <t>REF. CDP ORIGINAL QUE MODIFICA</t>
  </si>
  <si>
    <t>F. EMI.</t>
  </si>
  <si>
    <t>F. VTO.</t>
  </si>
  <si>
    <t>TIPO (T.10)</t>
  </si>
  <si>
    <t>SER</t>
  </si>
  <si>
    <t>DOC. TIPO (T.2)</t>
  </si>
  <si>
    <t>DENOMIN. o RAZÓN SOCIAL</t>
  </si>
  <si>
    <t>EXONER.</t>
  </si>
  <si>
    <t>INAFECT.</t>
  </si>
  <si>
    <t>DUA (T.29)</t>
  </si>
  <si>
    <t>PEN</t>
  </si>
  <si>
    <t>Op.</t>
  </si>
  <si>
    <t>ASIENTO RESUMEN:</t>
  </si>
  <si>
    <t>L.DIARIO</t>
  </si>
  <si>
    <t>FORMATO 8.1 REGISTRO DE COMPRAS y GASTOS - DOMICILIADOS</t>
  </si>
  <si>
    <t>NUMERO DE OPERACIÓN</t>
  </si>
  <si>
    <t>INFORMACIÓN DEL PROVEEDOR</t>
  </si>
  <si>
    <t>ADQUIS. GRAV. DESTINADAS A OPER. GRAV. Y/O DE EXPORT.</t>
  </si>
  <si>
    <t>ADQUIS. GRAV. DESTIN. A OPER. GRAV. Y/O DE EXPORT. Y A OPER. NO GRAV.</t>
  </si>
  <si>
    <t>ADQUIS. GRAV. DESTINADAS A OPER. NO GRAV.</t>
  </si>
  <si>
    <t>VALOR DE LAS ADQUIS. NO GRAV.</t>
  </si>
  <si>
    <t>OTROS TRIBUTOS Y CARGOS</t>
  </si>
  <si>
    <t>IMPORTE TOTAL SEGÚN CDP</t>
  </si>
  <si>
    <t>CÓD. MON. (T.4)</t>
  </si>
  <si>
    <t>REFERENCIA DEL COMPROBANTE DE PAGO ORIGINAL QUE SE MODIFICA</t>
  </si>
  <si>
    <t>FECHA EMI.</t>
  </si>
  <si>
    <t>FECHA VTO.</t>
  </si>
  <si>
    <t>TIPO
(T.10)</t>
  </si>
  <si>
    <t>SER / COD. DUA</t>
  </si>
  <si>
    <t>AÑO EMIS. DUA O DSI</t>
  </si>
  <si>
    <t>NUM.</t>
  </si>
  <si>
    <t>TIPO (T.2)</t>
  </si>
  <si>
    <t>NÚM. RUC PROVEEDOR</t>
  </si>
  <si>
    <t>DENOMINACIÓN O RAZÓN SOCIAL (Apellidos y Nombres)</t>
  </si>
  <si>
    <t>DUA
(T.29)</t>
  </si>
  <si>
    <t>BASE IMP.</t>
  </si>
  <si>
    <t>FORMATO 13.1 REGISTRO DE INVENTARIO PERMANENTE VALORIZADO-DETALLE DEL INVENTARIO</t>
  </si>
  <si>
    <t>Periodo:</t>
  </si>
  <si>
    <t>R.U.C.</t>
  </si>
  <si>
    <t>Razon social</t>
  </si>
  <si>
    <t>Codigo de la existencia</t>
  </si>
  <si>
    <t>Tipo (T.5)</t>
  </si>
  <si>
    <t>Descripciòn</t>
  </si>
  <si>
    <t>Madera de 1"</t>
  </si>
  <si>
    <t>Codigo de la unidad de medida (T.6)</t>
  </si>
  <si>
    <t>FTK Pies Cuadrados</t>
  </si>
  <si>
    <t>Metodo de Valuacion (T.14)</t>
  </si>
  <si>
    <t>Promedio ponderado</t>
  </si>
  <si>
    <t>DOC. TRASLADO, CDP, DOC. INT. O SIMILAR</t>
  </si>
  <si>
    <t>TIPO DE OPERACIÒN</t>
  </si>
  <si>
    <t>ENTRADAS</t>
  </si>
  <si>
    <t>SALIDAS</t>
  </si>
  <si>
    <t>SALDO FINAL</t>
  </si>
  <si>
    <t>OP.</t>
  </si>
  <si>
    <t>(T.12)</t>
  </si>
  <si>
    <t>DESCRIPCIÓN</t>
  </si>
  <si>
    <t>CANT.</t>
  </si>
  <si>
    <t>COSTO UNIT.</t>
  </si>
  <si>
    <t>COSTO TOTAL</t>
  </si>
  <si>
    <t>COSTO UNIT. PROMEDIO</t>
  </si>
  <si>
    <t>INV. INICIAL</t>
  </si>
  <si>
    <t>Compra Nacional</t>
  </si>
  <si>
    <t>Tubos de 3/4</t>
  </si>
  <si>
    <t>KGM KILOGRAMO</t>
  </si>
  <si>
    <t>Lamina de acero 1/16"</t>
  </si>
  <si>
    <t>FTK PIES CUADRADOS</t>
  </si>
  <si>
    <t>Cuero Negro</t>
  </si>
  <si>
    <t>Espuma de Jebe</t>
  </si>
  <si>
    <t>Pintura</t>
  </si>
  <si>
    <t xml:space="preserve">Planilla </t>
  </si>
  <si>
    <t>n° trabaj.</t>
  </si>
  <si>
    <t>REMUNER. BÁSICA</t>
  </si>
  <si>
    <t>ASIG. FAM.</t>
  </si>
  <si>
    <t>OTROS ING.</t>
  </si>
  <si>
    <t>HORAS EXTRAS (HE)</t>
  </si>
  <si>
    <t>(-) FNJ</t>
  </si>
  <si>
    <t>REMUNER.  ASEGURABLE</t>
  </si>
  <si>
    <t>DESCUENTO SISTEMA DE PENSIONES</t>
  </si>
  <si>
    <t>ADELAN. 40%</t>
  </si>
  <si>
    <t>RET. IR 5TA. CAT.</t>
  </si>
  <si>
    <t>OTROS DCTOS.</t>
  </si>
  <si>
    <t>TOTAL DSCTOS.</t>
  </si>
  <si>
    <t>NETO A PAGAR</t>
  </si>
  <si>
    <t>APORTES DEL EMPLEADOR</t>
  </si>
  <si>
    <t>TOTAL COSTO POR PLANILLAS</t>
  </si>
  <si>
    <t>PROVISIÓN DE BENEFICIOS LABORALES - SALARIOS</t>
  </si>
  <si>
    <t>Hrs. 25%</t>
  </si>
  <si>
    <t>s/</t>
  </si>
  <si>
    <t>Hrs. 35%</t>
  </si>
  <si>
    <t>Hrs. 100%</t>
  </si>
  <si>
    <t>TOTAL HE</t>
  </si>
  <si>
    <t>Días</t>
  </si>
  <si>
    <t>(-) Dscto. s/</t>
  </si>
  <si>
    <t>SIST. PENS.</t>
  </si>
  <si>
    <t>Com. AFP (1.69%)</t>
  </si>
  <si>
    <t>Prima Seg. AFP (1.70%)</t>
  </si>
  <si>
    <t>Ap.Oblig. AFP (10.0%)</t>
  </si>
  <si>
    <t>TOTAL PENSIÓN</t>
  </si>
  <si>
    <t>ESSALUD 9.0%</t>
  </si>
  <si>
    <t>SEG. VIDA LEY 0.83%</t>
  </si>
  <si>
    <t>SCTR 1.04%</t>
  </si>
  <si>
    <t>SENATI 0.75%</t>
  </si>
  <si>
    <t>TOTAL APORTES</t>
  </si>
  <si>
    <t>Vacaciones (8.33%)</t>
  </si>
  <si>
    <t>Gratif. Ord. (16.67%)</t>
  </si>
  <si>
    <t>Bonif. Ext. (1.5%)</t>
  </si>
  <si>
    <t>CTS (9.72%)</t>
  </si>
  <si>
    <t>Total sobrecostos laborales</t>
  </si>
  <si>
    <t>PRODUCCIÓN</t>
  </si>
  <si>
    <t>INTEGRA</t>
  </si>
  <si>
    <t xml:space="preserve">PRIMA </t>
  </si>
  <si>
    <t>P`RIMA</t>
  </si>
  <si>
    <t>Planilla Mensual de SUELDOS (EMPLEADOS):</t>
  </si>
  <si>
    <t>REMUNERACIÓN  ASEGURABLE</t>
  </si>
  <si>
    <t>PROVISIÓN DE BENEFICIOS LABORALES - SUELDOS</t>
  </si>
  <si>
    <t>Dscto. s/</t>
  </si>
  <si>
    <t>Prima Seg. AFP (1.74%)</t>
  </si>
  <si>
    <t>COSTOS INDIRECTOS</t>
  </si>
  <si>
    <t xml:space="preserve">Conserje de planta </t>
  </si>
  <si>
    <t xml:space="preserve">AFP PROFUTURO </t>
  </si>
  <si>
    <t xml:space="preserve">Jefe de planta </t>
  </si>
  <si>
    <t>ADMINISTRACIÓN</t>
  </si>
  <si>
    <t xml:space="preserve">Gerente </t>
  </si>
  <si>
    <t>Contable 1 Jefe</t>
  </si>
  <si>
    <t>Contable 2 Asistente</t>
  </si>
  <si>
    <t xml:space="preserve">VENTAS </t>
  </si>
  <si>
    <t>Jefe de Ventas</t>
  </si>
  <si>
    <t>Distribución de la MANO DE OBRA DIRECTA:</t>
  </si>
  <si>
    <t>OP.101</t>
  </si>
  <si>
    <t>OP.102</t>
  </si>
  <si>
    <t>OP.103</t>
  </si>
  <si>
    <t xml:space="preserve">BASE: </t>
  </si>
  <si>
    <t>Horas directas trabajadas:</t>
  </si>
  <si>
    <t>COSTO MOD</t>
  </si>
  <si>
    <t>ASIENTO RESUMEN DE PLANILLA:</t>
  </si>
  <si>
    <t>ASIENTO RESUMEN DE BEN. SOCIALES:</t>
  </si>
  <si>
    <t>SUB CTA</t>
  </si>
  <si>
    <t>FACTORES DE DISTRIBUCION DE MOD = COSTO MOD / HORAS DIRECTAS TRABAJADAS</t>
  </si>
  <si>
    <t xml:space="preserve">FACTOR DE DISTRIBUCION DE MOD = </t>
  </si>
  <si>
    <t xml:space="preserve">FORMATO 13.1: Registro de inventario permanente valorizado - detalle del inventario valorizado </t>
  </si>
  <si>
    <t>PERIODO:</t>
  </si>
  <si>
    <t xml:space="preserve">DETERMINACION DEL COSTO </t>
  </si>
  <si>
    <t xml:space="preserve">inventario inicial </t>
  </si>
  <si>
    <t>APELLIDOS Y NOMBRES, DENOMINACION O RAZON SOCIAL:</t>
  </si>
  <si>
    <t xml:space="preserve"> + compras </t>
  </si>
  <si>
    <t>ESTABLECIMIENTO (1):</t>
  </si>
  <si>
    <t xml:space="preserve"> disponible </t>
  </si>
  <si>
    <t>CODIGO DE LA EXISTENCIA:</t>
  </si>
  <si>
    <t xml:space="preserve"> - inv final </t>
  </si>
  <si>
    <t>TIPO (TABLA 5):</t>
  </si>
  <si>
    <t xml:space="preserve">Costo de ventas </t>
  </si>
  <si>
    <t>DESCRIPCION:</t>
  </si>
  <si>
    <t>CODIGO DE LA UNIDAD DE MEDIDA (TABLA 6):</t>
  </si>
  <si>
    <t>METODO DE VALUACION:</t>
  </si>
  <si>
    <t xml:space="preserve">DOCUMENTO DE TRASLADO, COMPROBANTE DE PAGO, DOCUMENTO INTERNO O SIMILAR </t>
  </si>
  <si>
    <t>TIPO DE OPERACIÓN (TABLA12)</t>
  </si>
  <si>
    <t xml:space="preserve">ENTRADAS </t>
  </si>
  <si>
    <t xml:space="preserve">CANTIDAD </t>
  </si>
  <si>
    <t>COSTO UNITARIO</t>
  </si>
  <si>
    <t xml:space="preserve">COSTO TOTAL </t>
  </si>
  <si>
    <t xml:space="preserve">COSTO UNITARIO </t>
  </si>
  <si>
    <t xml:space="preserve">FECHA </t>
  </si>
  <si>
    <t>TIPO (TABLA10)</t>
  </si>
  <si>
    <t>SERIE</t>
  </si>
  <si>
    <t>NUMERO</t>
  </si>
  <si>
    <t xml:space="preserve">Totales </t>
  </si>
  <si>
    <t>ABRIL 2022</t>
  </si>
  <si>
    <t>Estilos SAC</t>
  </si>
  <si>
    <t>principal</t>
  </si>
  <si>
    <t xml:space="preserve">Televisores plasma samsumg de 53 pulgadas </t>
  </si>
  <si>
    <t>PEPS</t>
  </si>
  <si>
    <t xml:space="preserve">TOTALES </t>
  </si>
  <si>
    <t>IGV – Importaciones</t>
  </si>
  <si>
    <t>IGV – Destinado a operaciones gravadas</t>
  </si>
  <si>
    <t>IGV - Destinado a operaciones comunes</t>
  </si>
  <si>
    <t>IGV – Régimen de retenciones</t>
  </si>
  <si>
    <t>MONOGRAFIA N°4</t>
  </si>
  <si>
    <t>1.-</t>
  </si>
  <si>
    <t>LA SOCIEDAD CAPRICHOS SA, SE HA CONSTITUIDO CON 4 SOCIOS,QUIENES SUSCRIBIERON</t>
  </si>
  <si>
    <t>ACCIONES DE LA SIGUIENTE MANERA:</t>
  </si>
  <si>
    <t>SOCIOS</t>
  </si>
  <si>
    <t>ACCION</t>
  </si>
  <si>
    <t>VALOR DE CADA</t>
  </si>
  <si>
    <t>MEJIA JUAN</t>
  </si>
  <si>
    <t>ROBLES CARLOS</t>
  </si>
  <si>
    <t>MAMANI LEON</t>
  </si>
  <si>
    <t>COAGUILA RAUL</t>
  </si>
  <si>
    <t>2.-</t>
  </si>
  <si>
    <t>LOS SOCIOS CANCELAN SUS APORTES EN EFECTIVO,DEPOSITANDO EN BANCOS A EXCEPCIÓN DE</t>
  </si>
  <si>
    <t>COAGUILA RAUL QUE ENTREGO MUEBLES QUE SE HAN REGISTRADO AL VALOR DE SUS APORTES.</t>
  </si>
  <si>
    <t>3.-</t>
  </si>
  <si>
    <t>SE COMPRARON UTILES DE LIMPIEZA POR S/. 3 500,00 MAS IGV A NUESTRO PROVEEDOR ANREA</t>
  </si>
  <si>
    <t>SAC AL CONTADO CON GIRO DE CHEQUE.</t>
  </si>
  <si>
    <t>4-</t>
  </si>
  <si>
    <t>SE COMPRA MERCADERIAS POR S/. 26 000,00 EXONERADO DE IGV AL CREDITO A NUESTRO</t>
  </si>
  <si>
    <t>PROVEEDOR CANAZAS SAC SEGÚN FACTURA 002-126689.</t>
  </si>
  <si>
    <t>5.-</t>
  </si>
  <si>
    <t>SE REGISTRA Y SE PAGA UNA PLANILLA DE SUELDOS POR S/.8 900,00 SE REGISTTRA TAMBIEN LAS</t>
  </si>
  <si>
    <t xml:space="preserve">CUOTAS PATRONALES Y DESCUENTOS DE LEY, SE DISTRIBUYE LOS GASTOS EN 80% PARA </t>
  </si>
  <si>
    <t>ADMINISTRACION Y 20% PARA VENTAS.</t>
  </si>
  <si>
    <t>6.-</t>
  </si>
  <si>
    <t>SE PAGA ALQUILERES POR S/. 3 100,00 CON GIRO DE CHEQUE A NOMBRE DE NANCY TALAVERA,</t>
  </si>
  <si>
    <t>LA PROPIETARIA,SE DISTRIBUYE EL GASTO 70% PARA ADMINISTRACION Y 30% PARA VENTAS.</t>
  </si>
  <si>
    <t>7.-</t>
  </si>
  <si>
    <t>SE VENDE MERCADERIAS POR S/. 50 000,00 MAS IGV A NUESTRO CLIENTE RAUL PEÑA, AL</t>
  </si>
  <si>
    <t>CREDITO.</t>
  </si>
  <si>
    <t>8.-</t>
  </si>
  <si>
    <t>SE CANCELA LA FACTURA 002-126689 CON GIRO DE CHEQUE ANTES DE SU VENCIMIENTO POR LO</t>
  </si>
  <si>
    <t>QUE NOS HACEN UN DESCUENTO DEL 10%.</t>
  </si>
  <si>
    <t>9.-</t>
  </si>
  <si>
    <t>CON GIRO DE CHEQUE SE PAGA A CUENTA DEL IMPUESTO A LA RENTA S/. 3 500,00.</t>
  </si>
  <si>
    <t>10.-</t>
  </si>
  <si>
    <t xml:space="preserve">SE COMPRAN MUEBLES Y ENSERES A NUESTRO PROVEEDOR MUEBLES JOAQUIN SA, SEGÚN </t>
  </si>
  <si>
    <t>FACTURA N° 005- 45689 AL CREDITO POR S/. 12 600,00 MAS IGV.</t>
  </si>
  <si>
    <t>11.-</t>
  </si>
  <si>
    <t>SEGÚN FACTURA N° 008- 7756891 SE HA PAGADO S/. 3 300,00 MAS IGV EL TRANSPORTE DE MUEBLES</t>
  </si>
  <si>
    <t>Y ENSERES.</t>
  </si>
  <si>
    <t>12.-</t>
  </si>
  <si>
    <t>SE REALIZA UNA ESTIMACION POR DEPRECIACION DE ACTIVOS FIJOS POR S/. 7 800,00</t>
  </si>
  <si>
    <t>DISTRIBUYENDO EL GASTO EN 60% PARA ADMINISTRACION Y 40% PARA VENTAS.</t>
  </si>
  <si>
    <t>13.-</t>
  </si>
  <si>
    <t>SE TIENE UN INVENTARIO FINAL DE S/. 10 600,00.</t>
  </si>
  <si>
    <t>14.-</t>
  </si>
  <si>
    <t>SE TIENE UN INVENTARIO FINAL DE SUMINISTROS DE S/. 1 900,00 SE DISTRIBUYE EL GASTO</t>
  </si>
  <si>
    <t>EN 40% PARA ADMINISTRACION Y 60% PARA VENTAS.</t>
  </si>
  <si>
    <t xml:space="preserve">ELABORAR EL LIBRO DIARIO, MAYOR Y HOJA DE TRABAJO ESTADOS FINANCIEROS(ESTADO DE SITUACION FINANCIERA, </t>
  </si>
  <si>
    <t>ESTADO DE RESULTADOS POR FUNCION Y POR NATURALEZA)</t>
  </si>
  <si>
    <t>ASIENTO N°01</t>
  </si>
  <si>
    <t>Por la suscripción de las acciones de la sociedad</t>
  </si>
  <si>
    <t>ASIENTO N°03</t>
  </si>
  <si>
    <t>Por la compra de utiles de limpieza al contado</t>
  </si>
  <si>
    <t>ASIENTO N°04</t>
  </si>
  <si>
    <t>Por el destino de los suministros a los almacenes</t>
  </si>
  <si>
    <t>ASIENTO N°05</t>
  </si>
  <si>
    <t>ASIENTO N°06</t>
  </si>
  <si>
    <t>Por el destino de la compra de Mercaderias al crédito</t>
  </si>
  <si>
    <t>Por la compra de Mercaderias al crédito</t>
  </si>
  <si>
    <t>SUELDOS</t>
  </si>
  <si>
    <t>ASIENTO N°07</t>
  </si>
  <si>
    <t>Por el canje de Factura 002-126689</t>
  </si>
  <si>
    <t>ASIENTO N°08</t>
  </si>
  <si>
    <t>ASIENTO N°09</t>
  </si>
  <si>
    <t>Por el registro de la provision de planilla de sueldos</t>
  </si>
  <si>
    <t>Por el destino del gasto de planilla de sueldos</t>
  </si>
  <si>
    <t>ASIENTO N°10</t>
  </si>
  <si>
    <t>Por el pago de la planilla de sueldos</t>
  </si>
  <si>
    <t>ADM</t>
  </si>
  <si>
    <t>VALOR</t>
  </si>
  <si>
    <t>COMPRA</t>
  </si>
  <si>
    <t>EXONERADO</t>
  </si>
  <si>
    <t>Por el destino del pago de alquileres</t>
  </si>
  <si>
    <t>Por el pago de alquileres a la Sra Nancy Talavera</t>
  </si>
  <si>
    <t>ASIENTO N°11</t>
  </si>
  <si>
    <t>ASIENTO N°12</t>
  </si>
  <si>
    <t>ASIENTO N°13</t>
  </si>
  <si>
    <t>VENTA</t>
  </si>
  <si>
    <t>ASIENTO N°14</t>
  </si>
  <si>
    <t>Por la venta de mercaderias al crédito mas IGV</t>
  </si>
  <si>
    <t>Por el canje de la factura</t>
  </si>
  <si>
    <t>ASIENTO N°15</t>
  </si>
  <si>
    <t>DESCUENTO</t>
  </si>
  <si>
    <t>DESCTO</t>
  </si>
  <si>
    <t>Por el pago del impuesto a la renta</t>
  </si>
  <si>
    <t>ASIENTO N°16</t>
  </si>
  <si>
    <t>ASIENTO N°17</t>
  </si>
  <si>
    <t>ASIENTO N°18</t>
  </si>
  <si>
    <t>ASIENTO N°20</t>
  </si>
  <si>
    <t>ASIENTO N°21</t>
  </si>
  <si>
    <t>DEPRECIACION</t>
  </si>
  <si>
    <t>Por el destino de la depreciación</t>
  </si>
  <si>
    <t>Por el registro de la estimacion de depreciación</t>
  </si>
  <si>
    <t>Por el pago de servicio de transporte según factura 008-7756891</t>
  </si>
  <si>
    <t>Por el costo de ventas de las mercaderias vendidas</t>
  </si>
  <si>
    <t>ASIENTO N°22</t>
  </si>
  <si>
    <t>ASIENTO N°23</t>
  </si>
  <si>
    <t>ASIENTO N°24</t>
  </si>
  <si>
    <t>Por la Suscripción de las acciones de la sociedad</t>
  </si>
  <si>
    <t>Por la cancelacion de los aportes de los socios</t>
  </si>
  <si>
    <t>.--------- Op.1 Cancelación de aportes  ---------------</t>
  </si>
  <si>
    <t>.--------- Op.2 Compra de Utiles  ---------------</t>
  </si>
  <si>
    <t>Por al compra de útiles de limpieza al contado</t>
  </si>
  <si>
    <t>.------------- 003 --------------------------</t>
  </si>
  <si>
    <t>.------------- 004 --------------------------</t>
  </si>
  <si>
    <t>Por la compra de mercaderias al crédito</t>
  </si>
  <si>
    <t>.------------- 005 --------------------------</t>
  </si>
  <si>
    <t>.------------- 006 --------------------------</t>
  </si>
  <si>
    <t>.------------- 007 --------------------------</t>
  </si>
  <si>
    <t>Por el canje de la Factura 002-126689</t>
  </si>
  <si>
    <t>.------------- 008 --------------------------</t>
  </si>
  <si>
    <t>.--------- Op.3 Compra de Mercaderias  ---------------</t>
  </si>
  <si>
    <t>.--------- Op.4 Registro de Planilla  ---------------</t>
  </si>
  <si>
    <t>Por el registro de la provisión de planilla de sueldos</t>
  </si>
  <si>
    <t>.------------- 009 --------------------------</t>
  </si>
  <si>
    <t>Por el destino del gasto de planilla de Sueldos</t>
  </si>
  <si>
    <t>.------------- 010 --------------------------</t>
  </si>
  <si>
    <t>Por el pago de la planilla de Sueldos</t>
  </si>
  <si>
    <t>.------------- 011 --------------------------</t>
  </si>
  <si>
    <t>Por el pago de alquileres a la Sra Nacy Talavera</t>
  </si>
  <si>
    <t>.------------- 012 --------------------------</t>
  </si>
  <si>
    <t>.------------- 013 --------------------------</t>
  </si>
  <si>
    <t>.--------- Op.5 Pago de Alquileres  ---------------</t>
  </si>
  <si>
    <t>.--------- Op.6 Venta de Mercaderias  ---------------</t>
  </si>
  <si>
    <t>.------------- 014 --------------------------</t>
  </si>
  <si>
    <t>Por la venta de Mercaderias al crédito mas IGV</t>
  </si>
  <si>
    <t>.------------- 015 --------------------------</t>
  </si>
  <si>
    <t>Por la cancelación de la factura 002-126689</t>
  </si>
  <si>
    <t>.------------- 016 --------------------------</t>
  </si>
  <si>
    <t>.--------- Op.7 Cancelación de Factura  ---------------</t>
  </si>
  <si>
    <t>.------------- 017 --------------------------</t>
  </si>
  <si>
    <t>.--------- Op.8 Venta de Mercaderias  ---------------</t>
  </si>
  <si>
    <t>.------------- 018 --------------------------</t>
  </si>
  <si>
    <t>.------------- 019 --------------------------</t>
  </si>
  <si>
    <t>Por el pago de servicios de transporte según Factura 008-7756891</t>
  </si>
  <si>
    <t>.------------- 020 --------------------------</t>
  </si>
  <si>
    <t>.--------- Op.10 Pago de servicios  ---------------</t>
  </si>
  <si>
    <t>Por el registro de la estimación de depreciación</t>
  </si>
  <si>
    <t>.------------- 021 --------------------------</t>
  </si>
  <si>
    <t>.------------- 022 --------------------------</t>
  </si>
  <si>
    <t>.------------- 023 --------------------------</t>
  </si>
  <si>
    <t>.------------- 024 --------------------------</t>
  </si>
  <si>
    <t>Por el destino de</t>
  </si>
  <si>
    <t>.--------- Op.13 Pago de servicios  ---------------</t>
  </si>
  <si>
    <t>.--------- Op.9 Compra de Mercaderias  ---------------</t>
  </si>
  <si>
    <t>.--------- Op.11 Depreciacion  ---------------</t>
  </si>
  <si>
    <t>.--------- Op.12 Costo de Ventas  ---------------</t>
  </si>
  <si>
    <t>ASIENTO N°25</t>
  </si>
  <si>
    <t>comercial 8%</t>
  </si>
  <si>
    <t>industrial 10%</t>
  </si>
  <si>
    <t>servicios 5%</t>
  </si>
  <si>
    <t>ASIENTO N°19</t>
  </si>
  <si>
    <t>ASIENTO N°26</t>
  </si>
  <si>
    <t>Por el pago con giro de cheque de la compra de utiles de limpieza</t>
  </si>
  <si>
    <t>Por el registro de pago de alquileres a la Sra Nacy Talavera</t>
  </si>
  <si>
    <t>.------------- 025 --------------------------</t>
  </si>
  <si>
    <t>.------------- 026 --------------------------</t>
  </si>
  <si>
    <t>RESULTADOS DEL EJERCICIO</t>
  </si>
  <si>
    <t>RESULTADOS DESPUES DE LAS PARTICIPACIONES</t>
  </si>
  <si>
    <t>08% PARTICIPACIONE DE LOS TRABAJADORES</t>
  </si>
  <si>
    <t>calculación de utilidades</t>
  </si>
  <si>
    <t>Por la participación de los trabajadores de acuerdo a la NIC 19</t>
  </si>
  <si>
    <t>ASIENTO N°27</t>
  </si>
  <si>
    <t>Por el destino de los gastos de las participaciones de los trabajadores</t>
  </si>
  <si>
    <t>ASIENTO N°28</t>
  </si>
  <si>
    <t>.------------- 027 --------------------------</t>
  </si>
  <si>
    <t>.------------- 028 --------------------------</t>
  </si>
  <si>
    <t>.--------- Op.14  Calculo de particip. Del result. Del ejer. ---------------</t>
  </si>
  <si>
    <t>.--------- Op.15  Resgistro de particp. De Result del ejer. ---------------</t>
  </si>
  <si>
    <t>Para trasladar el saldo de la cuenta 69 a la cuenta 61</t>
  </si>
  <si>
    <t>Por el cierre de las cuentas de elemento 9 y cargo a la 79</t>
  </si>
  <si>
    <t>Por la cancelación de la cuenta de ventas</t>
  </si>
  <si>
    <t>Por la cancelación de la cuenta Descuentos, rebajas y Bonificaciones concedidos</t>
  </si>
  <si>
    <t>Por la cancelación de la cuenta de compras</t>
  </si>
  <si>
    <t>Por la cancelación de la cuenta Variación de existencias</t>
  </si>
  <si>
    <t>ASIENTO N°xx</t>
  </si>
  <si>
    <t>Por el traslado de la cuenta Margen comercial a la cuenta valor agregado</t>
  </si>
  <si>
    <t>Por la cancelación de la cuenta Gastos de servicios prestados a terceros</t>
  </si>
  <si>
    <t>Por el traslado de la cuenta Valor agregado a excedente bruito de explotación</t>
  </si>
  <si>
    <t>Por la cancelación de la cuenta 62</t>
  </si>
  <si>
    <t>Por la cancelación de la cuenta Gastos por tributos</t>
  </si>
  <si>
    <t>Por la transferencia del saldo de exedentes bruta de explotación a resultados de explotación</t>
  </si>
  <si>
    <t>xx</t>
  </si>
  <si>
    <t>Por el trraslado de las cta´s 68 y 65 a resultados de explotación</t>
  </si>
  <si>
    <t>Por la transferencia de las cta´s 73 y 75 a Resultados de explotación</t>
  </si>
  <si>
    <t>Por la cancelación de la cta 75 a resultados de explotación</t>
  </si>
  <si>
    <t>Por la transferencia de la cta 84 a la cta 85</t>
  </si>
  <si>
    <t>Por la cancelación de la cta 77 a resultado antes de participaciones e imp´s</t>
  </si>
  <si>
    <t>Sub total</t>
  </si>
  <si>
    <t>(-)Participaciones de los trabajadores</t>
  </si>
  <si>
    <t>(-) Imp a la Renta</t>
  </si>
  <si>
    <t>Para contabilizar el calculo de las participaciones de los trabajadores e IMP a la Renta</t>
  </si>
  <si>
    <t>Por las participaciones de los trabajadores e IMP a la Renta por pagar</t>
  </si>
  <si>
    <t>Por la transferencia de la cta 89 a la la cta 59</t>
  </si>
  <si>
    <t>Por el cierre de las cuentas del Patrimonio, Pasivo y 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</si>
</sst>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(* #,##0.00_);_(* \(#,##0.00\);_(* &quot;-&quot;??_);_(@_)"/>
    <numFmt numFmtId="164" formatCode="_-* #,##0.00_-;\-* #,##0.00_-;_-* &quot;-&quot;??_-;_-@_-"/>
    <numFmt numFmtId="165" formatCode="_-* #,##0.00\ _€_-;\-* #,##0.00\ _€_-;_-* &quot;-&quot;??\ _€_-;_-@_-"/>
    <numFmt numFmtId="166" formatCode="00"/>
    <numFmt numFmtId="167" formatCode="_-&quot;S/&quot;* #,##0.00_-;\-&quot;S/&quot;* #,##0.00_-;_-&quot;S/&quot;* &quot;-&quot;??_-;_-@_-"/>
    <numFmt numFmtId="168" formatCode="_ &quot;S/&quot;* #,##0.00_ ;_ &quot;S/&quot;* \-#,##0.00_ ;_ &quot;S/&quot;* &quot;-&quot;??_ ;_ @_ "/>
    <numFmt numFmtId="169" formatCode="_ &quot;S/.&quot;* #,##0.00_ ;_ &quot;S/.&quot;* \-#,##0.00_ ;_ &quot;S/.&quot;* &quot;-&quot;??_ ;_ @_ "/>
    <numFmt numFmtId="170" formatCode="000"/>
    <numFmt numFmtId="171" formatCode="_-[$S/-280A]\ * #,##0.00_-;\-[$S/-280A]\ * #,##0.00_-;_-[$S/-280A]\ * &quot;-&quot;??_-;_-@_-"/>
    <numFmt numFmtId="172" formatCode="#,##0.00_ ;\-#,##0.00\ "/>
    <numFmt numFmtId="173" formatCode="dd/mm/yyyy;@"/>
    <numFmt numFmtId="174" formatCode="&quot;S/&quot;#,##0.00;&quot;S/&quot;\-#,##0.00"/>
    <numFmt numFmtId="175" formatCode="&quot;S/&quot;#,##0.00"/>
    <numFmt numFmtId="176" formatCode="000000"/>
    <numFmt numFmtId="177" formatCode="#,##0.0"/>
    <numFmt numFmtId="178" formatCode="#,##0.000000"/>
    <numFmt numFmtId="179" formatCode="[$-280A]d&quot; de &quot;mmmm&quot; de &quot;yyyy;@"/>
    <numFmt numFmtId="180" formatCode="_(&quot;$&quot;\ * #,##0.00_);_(&quot;$&quot;\ * \(#,##0.00\);_(&quot;$&quot;\ * &quot;-&quot;??_);_(@_)"/>
    <numFmt numFmtId="181" formatCode="#,##0.000"/>
    <numFmt numFmtId="182" formatCode="0.0"/>
    <numFmt numFmtId="183" formatCode="_ * #,##0.00_ ;_ * \-#,##0.00_ ;_ * &quot;-&quot;??_ ;_ @_ "/>
  </numFmts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7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u/>
      <sz val="9"/>
      <name val="Arial Narrow"/>
      <family val="2"/>
    </font>
    <font>
      <sz val="9"/>
      <color theme="0"/>
      <name val="Arial Narrow"/>
      <family val="2"/>
    </font>
    <font>
      <b/>
      <sz val="9"/>
      <color theme="0"/>
      <name val="Arial Narrow"/>
      <family val="2"/>
    </font>
    <font>
      <sz val="9"/>
      <color rgb="FFFF0000"/>
      <name val="Arial Narrow"/>
      <family val="2"/>
    </font>
    <font>
      <sz val="7"/>
      <color rgb="FF000000"/>
      <name val="Arial Narrow"/>
      <family val="2"/>
    </font>
    <font>
      <b/>
      <sz val="7"/>
      <color rgb="FF000000"/>
      <name val="Arial Narrow"/>
      <family val="2"/>
    </font>
    <font>
      <u/>
      <sz val="9"/>
      <name val="Arial Narrow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7"/>
      <name val="Arial"/>
      <family val="2"/>
    </font>
    <font>
      <b/>
      <i/>
      <sz val="8.5"/>
      <name val="Times New Roman"/>
      <family val="1"/>
    </font>
    <font>
      <sz val="10"/>
      <color rgb="FF000000"/>
      <name val="Arial"/>
      <family val="2"/>
    </font>
    <font>
      <sz val="9"/>
      <color rgb="FF000000"/>
      <name val="Arial Narrow"/>
      <family val="2"/>
    </font>
    <font>
      <b/>
      <sz val="9"/>
      <color theme="1"/>
      <name val="Arial Narrow"/>
      <family val="2"/>
    </font>
    <font>
      <b/>
      <u/>
      <sz val="9"/>
      <color theme="1"/>
      <name val="Arial Narrow"/>
      <family val="2"/>
    </font>
    <font>
      <b/>
      <sz val="9"/>
      <color rgb="FF000000"/>
      <name val="Arial Narrow"/>
      <family val="2"/>
    </font>
    <font>
      <sz val="9"/>
      <color theme="1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10"/>
      <color theme="0"/>
      <name val="Arial Narrow"/>
      <family val="2"/>
    </font>
    <font>
      <b/>
      <u/>
      <sz val="10"/>
      <color theme="0"/>
      <name val="Arial Narrow"/>
      <family val="2"/>
    </font>
    <font>
      <b/>
      <u/>
      <sz val="9"/>
      <color theme="0"/>
      <name val="Arial Narrow"/>
      <family val="2"/>
    </font>
    <font>
      <b/>
      <sz val="9"/>
      <color rgb="FFFF0000"/>
      <name val="Arial Narrow"/>
      <family val="2"/>
    </font>
    <font>
      <b/>
      <u/>
      <sz val="9"/>
      <color rgb="FFFF0000"/>
      <name val="Arial Narrow"/>
      <family val="2"/>
    </font>
    <font>
      <sz val="14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u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medium">
        <color rgb="FFFF0000"/>
      </left>
      <right style="thin">
        <color theme="8" tint="0.59996337778862885"/>
      </right>
      <top style="medium">
        <color rgb="FFFF0000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medium">
        <color rgb="FFFF0000"/>
      </top>
      <bottom style="thin">
        <color theme="8" tint="0.59996337778862885"/>
      </bottom>
      <diagonal/>
    </border>
    <border>
      <left style="thin">
        <color theme="8" tint="0.59996337778862885"/>
      </left>
      <right style="medium">
        <color rgb="FFFF0000"/>
      </right>
      <top style="medium">
        <color rgb="FFFF0000"/>
      </top>
      <bottom style="thin">
        <color theme="8" tint="0.59996337778862885"/>
      </bottom>
      <diagonal/>
    </border>
    <border>
      <left style="medium">
        <color rgb="FFFF0000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medium">
        <color rgb="FFFF0000"/>
      </right>
      <top style="thin">
        <color theme="8" tint="0.59996337778862885"/>
      </top>
      <bottom style="thin">
        <color theme="8" tint="0.59996337778862885"/>
      </bottom>
      <diagonal/>
    </border>
    <border>
      <left style="medium">
        <color rgb="FFFF0000"/>
      </left>
      <right style="thin">
        <color theme="8" tint="0.59996337778862885"/>
      </right>
      <top style="thin">
        <color theme="8" tint="0.59996337778862885"/>
      </top>
      <bottom style="medium">
        <color rgb="FFFF0000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medium">
        <color rgb="FFFF0000"/>
      </bottom>
      <diagonal/>
    </border>
    <border>
      <left style="thin">
        <color theme="8" tint="0.59996337778862885"/>
      </left>
      <right style="medium">
        <color rgb="FFFF0000"/>
      </right>
      <top style="thin">
        <color theme="8" tint="0.59996337778862885"/>
      </top>
      <bottom style="medium">
        <color rgb="FFFF0000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5" fillId="0" borderId="0"/>
    <xf numFmtId="167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7" fillId="0" borderId="0"/>
    <xf numFmtId="0" fontId="30" fillId="0" borderId="0"/>
    <xf numFmtId="0" fontId="3" fillId="0" borderId="0"/>
    <xf numFmtId="180" fontId="5" fillId="0" borderId="0" applyFont="0" applyFill="0" applyBorder="0" applyAlignment="0" applyProtection="0"/>
    <xf numFmtId="0" fontId="30" fillId="0" borderId="0"/>
    <xf numFmtId="165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1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1"/>
    <xf numFmtId="0" fontId="1" fillId="0" borderId="2" xfId="1" applyFont="1" applyBorder="1" applyAlignment="1">
      <alignment horizontal="center"/>
    </xf>
    <xf numFmtId="165" fontId="0" fillId="0" borderId="0" xfId="2" applyFont="1"/>
    <xf numFmtId="0" fontId="1" fillId="0" borderId="0" xfId="1" applyFont="1"/>
    <xf numFmtId="164" fontId="3" fillId="0" borderId="5" xfId="1" applyNumberFormat="1" applyBorder="1"/>
    <xf numFmtId="164" fontId="3" fillId="0" borderId="6" xfId="1" applyNumberFormat="1" applyBorder="1"/>
    <xf numFmtId="0" fontId="8" fillId="0" borderId="0" xfId="4" applyFont="1" applyAlignment="1">
      <alignment vertical="center"/>
    </xf>
    <xf numFmtId="0" fontId="6" fillId="0" borderId="7" xfId="3" applyFont="1" applyBorder="1" applyAlignment="1">
      <alignment horizontal="left" vertical="center"/>
    </xf>
    <xf numFmtId="0" fontId="6" fillId="0" borderId="7" xfId="3" applyFont="1" applyBorder="1" applyAlignment="1">
      <alignment horizontal="center" vertical="center"/>
    </xf>
    <xf numFmtId="0" fontId="6" fillId="0" borderId="0" xfId="4" applyFont="1" applyAlignment="1">
      <alignment horizontal="left" vertical="center" indent="1"/>
    </xf>
    <xf numFmtId="0" fontId="9" fillId="0" borderId="8" xfId="4" applyFont="1" applyBorder="1" applyAlignment="1">
      <alignment horizontal="left" vertical="center"/>
    </xf>
    <xf numFmtId="0" fontId="9" fillId="0" borderId="8" xfId="4" applyFont="1" applyBorder="1" applyAlignment="1">
      <alignment horizontal="center" vertical="center"/>
    </xf>
    <xf numFmtId="0" fontId="9" fillId="0" borderId="8" xfId="4" applyFont="1" applyBorder="1" applyAlignment="1">
      <alignment vertical="center"/>
    </xf>
    <xf numFmtId="0" fontId="8" fillId="0" borderId="8" xfId="4" applyFont="1" applyBorder="1" applyAlignment="1">
      <alignment horizontal="left" vertical="center"/>
    </xf>
    <xf numFmtId="0" fontId="8" fillId="0" borderId="0" xfId="4" applyFont="1" applyAlignment="1">
      <alignment horizontal="left" vertical="center" indent="1"/>
    </xf>
    <xf numFmtId="0" fontId="8" fillId="0" borderId="8" xfId="4" applyFont="1" applyBorder="1" applyAlignment="1">
      <alignment horizontal="center" vertical="center"/>
    </xf>
    <xf numFmtId="0" fontId="8" fillId="0" borderId="8" xfId="4" applyFont="1" applyBorder="1" applyAlignment="1">
      <alignment vertical="center"/>
    </xf>
    <xf numFmtId="0" fontId="8" fillId="2" borderId="8" xfId="4" applyFont="1" applyFill="1" applyBorder="1" applyAlignment="1">
      <alignment horizontal="left" vertical="center"/>
    </xf>
    <xf numFmtId="0" fontId="8" fillId="2" borderId="8" xfId="4" applyFont="1" applyFill="1" applyBorder="1" applyAlignment="1">
      <alignment horizontal="center" vertical="center"/>
    </xf>
    <xf numFmtId="0" fontId="8" fillId="2" borderId="8" xfId="5" applyFont="1" applyFill="1" applyBorder="1" applyAlignment="1">
      <alignment vertical="center"/>
    </xf>
    <xf numFmtId="0" fontId="10" fillId="2" borderId="0" xfId="4" applyFont="1" applyFill="1" applyAlignment="1">
      <alignment horizontal="left" vertical="center" indent="1"/>
    </xf>
    <xf numFmtId="0" fontId="8" fillId="2" borderId="8" xfId="5" applyFont="1" applyFill="1" applyBorder="1" applyAlignment="1">
      <alignment horizontal="left" vertical="center"/>
    </xf>
    <xf numFmtId="0" fontId="8" fillId="2" borderId="8" xfId="4" applyFont="1" applyFill="1" applyBorder="1" applyAlignment="1">
      <alignment vertical="center"/>
    </xf>
    <xf numFmtId="0" fontId="11" fillId="2" borderId="0" xfId="4" applyFont="1" applyFill="1" applyAlignment="1">
      <alignment horizontal="left" vertical="center" indent="1"/>
    </xf>
    <xf numFmtId="0" fontId="8" fillId="0" borderId="10" xfId="4" applyFont="1" applyBorder="1" applyAlignment="1">
      <alignment horizontal="left" vertical="center"/>
    </xf>
    <xf numFmtId="0" fontId="8" fillId="0" borderId="10" xfId="4" applyFont="1" applyBorder="1" applyAlignment="1">
      <alignment horizontal="center" vertical="center"/>
    </xf>
    <xf numFmtId="0" fontId="8" fillId="0" borderId="10" xfId="4" applyFont="1" applyBorder="1" applyAlignment="1">
      <alignment vertical="center"/>
    </xf>
    <xf numFmtId="0" fontId="8" fillId="0" borderId="11" xfId="4" applyFont="1" applyBorder="1" applyAlignment="1">
      <alignment horizontal="left" vertical="center"/>
    </xf>
    <xf numFmtId="0" fontId="8" fillId="0" borderId="12" xfId="4" applyFont="1" applyBorder="1" applyAlignment="1">
      <alignment horizontal="center" vertical="center"/>
    </xf>
    <xf numFmtId="0" fontId="8" fillId="0" borderId="12" xfId="4" applyFont="1" applyBorder="1" applyAlignment="1">
      <alignment vertical="center"/>
    </xf>
    <xf numFmtId="0" fontId="8" fillId="0" borderId="13" xfId="4" applyFont="1" applyBorder="1" applyAlignment="1">
      <alignment horizontal="left" vertical="center"/>
    </xf>
    <xf numFmtId="0" fontId="8" fillId="0" borderId="14" xfId="4" applyFont="1" applyBorder="1" applyAlignment="1">
      <alignment horizontal="left" vertical="center"/>
    </xf>
    <xf numFmtId="0" fontId="8" fillId="0" borderId="15" xfId="4" applyFont="1" applyBorder="1" applyAlignment="1">
      <alignment horizontal="left" vertical="center"/>
    </xf>
    <xf numFmtId="0" fontId="8" fillId="0" borderId="16" xfId="4" applyFont="1" applyBorder="1" applyAlignment="1">
      <alignment horizontal="left" vertical="center"/>
    </xf>
    <xf numFmtId="0" fontId="8" fillId="0" borderId="17" xfId="4" applyFont="1" applyBorder="1" applyAlignment="1">
      <alignment horizontal="center" vertical="center"/>
    </xf>
    <xf numFmtId="0" fontId="8" fillId="0" borderId="17" xfId="4" applyFont="1" applyBorder="1" applyAlignment="1">
      <alignment vertical="center"/>
    </xf>
    <xf numFmtId="0" fontId="8" fillId="0" borderId="18" xfId="4" applyFont="1" applyBorder="1" applyAlignment="1">
      <alignment horizontal="left" vertical="center"/>
    </xf>
    <xf numFmtId="0" fontId="9" fillId="0" borderId="19" xfId="4" applyFont="1" applyBorder="1" applyAlignment="1">
      <alignment horizontal="left" vertical="center"/>
    </xf>
    <xf numFmtId="0" fontId="8" fillId="0" borderId="19" xfId="4" applyFont="1" applyBorder="1" applyAlignment="1">
      <alignment horizontal="center" vertical="center"/>
    </xf>
    <xf numFmtId="0" fontId="9" fillId="0" borderId="19" xfId="4" applyFont="1" applyBorder="1" applyAlignment="1">
      <alignment vertical="center"/>
    </xf>
    <xf numFmtId="0" fontId="8" fillId="0" borderId="19" xfId="4" applyFont="1" applyBorder="1" applyAlignment="1">
      <alignment horizontal="left" vertical="center"/>
    </xf>
    <xf numFmtId="0" fontId="9" fillId="0" borderId="8" xfId="4" applyFont="1" applyBorder="1" applyAlignment="1">
      <alignment vertical="center" wrapText="1"/>
    </xf>
    <xf numFmtId="0" fontId="9" fillId="3" borderId="8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center" vertical="center"/>
    </xf>
    <xf numFmtId="0" fontId="9" fillId="3" borderId="8" xfId="4" applyFont="1" applyFill="1" applyBorder="1" applyAlignment="1">
      <alignment vertical="center"/>
    </xf>
    <xf numFmtId="0" fontId="9" fillId="3" borderId="0" xfId="4" applyFont="1" applyFill="1" applyAlignment="1">
      <alignment horizontal="left" vertical="center" indent="1"/>
    </xf>
    <xf numFmtId="0" fontId="8" fillId="3" borderId="8" xfId="4" applyFont="1" applyFill="1" applyBorder="1" applyAlignment="1">
      <alignment horizontal="left" vertical="center"/>
    </xf>
    <xf numFmtId="0" fontId="8" fillId="3" borderId="8" xfId="4" applyFont="1" applyFill="1" applyBorder="1" applyAlignment="1">
      <alignment horizontal="center" vertical="center"/>
    </xf>
    <xf numFmtId="0" fontId="8" fillId="3" borderId="8" xfId="4" applyFont="1" applyFill="1" applyBorder="1" applyAlignment="1">
      <alignment vertical="center"/>
    </xf>
    <xf numFmtId="0" fontId="8" fillId="3" borderId="0" xfId="4" applyFont="1" applyFill="1" applyAlignment="1">
      <alignment horizontal="left" vertical="center" indent="1"/>
    </xf>
    <xf numFmtId="0" fontId="9" fillId="4" borderId="8" xfId="4" applyFont="1" applyFill="1" applyBorder="1" applyAlignment="1">
      <alignment horizontal="left" vertical="center"/>
    </xf>
    <xf numFmtId="0" fontId="9" fillId="4" borderId="8" xfId="4" applyFont="1" applyFill="1" applyBorder="1" applyAlignment="1">
      <alignment horizontal="center" vertical="center"/>
    </xf>
    <xf numFmtId="0" fontId="9" fillId="4" borderId="8" xfId="4" applyFont="1" applyFill="1" applyBorder="1" applyAlignment="1">
      <alignment vertical="center"/>
    </xf>
    <xf numFmtId="0" fontId="9" fillId="4" borderId="0" xfId="4" applyFont="1" applyFill="1" applyAlignment="1">
      <alignment horizontal="left" vertical="center" indent="1"/>
    </xf>
    <xf numFmtId="0" fontId="8" fillId="4" borderId="8" xfId="4" applyFont="1" applyFill="1" applyBorder="1" applyAlignment="1">
      <alignment horizontal="left" vertical="center"/>
    </xf>
    <xf numFmtId="0" fontId="8" fillId="4" borderId="8" xfId="4" applyFont="1" applyFill="1" applyBorder="1" applyAlignment="1">
      <alignment horizontal="center" vertical="center"/>
    </xf>
    <xf numFmtId="0" fontId="8" fillId="4" borderId="8" xfId="4" applyFont="1" applyFill="1" applyBorder="1" applyAlignment="1">
      <alignment vertical="center"/>
    </xf>
    <xf numFmtId="0" fontId="8" fillId="4" borderId="0" xfId="4" applyFont="1" applyFill="1" applyAlignment="1">
      <alignment horizontal="left" vertical="center" indent="1"/>
    </xf>
    <xf numFmtId="166" fontId="8" fillId="0" borderId="10" xfId="4" applyNumberFormat="1" applyFont="1" applyBorder="1" applyAlignment="1">
      <alignment horizontal="center" vertical="center"/>
    </xf>
    <xf numFmtId="0" fontId="8" fillId="0" borderId="9" xfId="4" applyFont="1" applyBorder="1" applyAlignment="1">
      <alignment horizontal="left" vertical="center"/>
    </xf>
    <xf numFmtId="0" fontId="8" fillId="0" borderId="0" xfId="4" applyFont="1" applyAlignment="1">
      <alignment horizontal="left" vertical="center" indent="2"/>
    </xf>
    <xf numFmtId="0" fontId="9" fillId="5" borderId="8" xfId="4" applyFont="1" applyFill="1" applyBorder="1" applyAlignment="1">
      <alignment horizontal="left" vertical="center"/>
    </xf>
    <xf numFmtId="0" fontId="9" fillId="5" borderId="8" xfId="4" applyFont="1" applyFill="1" applyBorder="1" applyAlignment="1">
      <alignment horizontal="center" vertical="center"/>
    </xf>
    <xf numFmtId="0" fontId="9" fillId="5" borderId="8" xfId="4" applyFont="1" applyFill="1" applyBorder="1" applyAlignment="1">
      <alignment vertical="center"/>
    </xf>
    <xf numFmtId="0" fontId="9" fillId="5" borderId="0" xfId="4" applyFont="1" applyFill="1" applyAlignment="1">
      <alignment horizontal="left" vertical="center" indent="1"/>
    </xf>
    <xf numFmtId="0" fontId="8" fillId="5" borderId="8" xfId="4" applyFont="1" applyFill="1" applyBorder="1" applyAlignment="1">
      <alignment horizontal="left" vertical="center"/>
    </xf>
    <xf numFmtId="0" fontId="8" fillId="5" borderId="8" xfId="4" applyFont="1" applyFill="1" applyBorder="1" applyAlignment="1">
      <alignment horizontal="center" vertical="center"/>
    </xf>
    <xf numFmtId="0" fontId="8" fillId="5" borderId="8" xfId="4" applyFont="1" applyFill="1" applyBorder="1" applyAlignment="1">
      <alignment vertical="center"/>
    </xf>
    <xf numFmtId="0" fontId="8" fillId="5" borderId="0" xfId="4" applyFont="1" applyFill="1" applyAlignment="1">
      <alignment horizontal="left" vertical="center" indent="1"/>
    </xf>
    <xf numFmtId="0" fontId="12" fillId="0" borderId="8" xfId="4" applyFont="1" applyBorder="1" applyAlignment="1">
      <alignment horizontal="left" vertical="center"/>
    </xf>
    <xf numFmtId="0" fontId="12" fillId="0" borderId="8" xfId="4" applyFont="1" applyBorder="1" applyAlignment="1">
      <alignment vertical="center"/>
    </xf>
    <xf numFmtId="0" fontId="11" fillId="0" borderId="8" xfId="4" applyFont="1" applyBorder="1" applyAlignment="1">
      <alignment horizontal="left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vertical="center"/>
    </xf>
    <xf numFmtId="0" fontId="11" fillId="0" borderId="0" xfId="4" applyFont="1" applyAlignment="1">
      <alignment horizontal="left" vertical="center" indent="1"/>
    </xf>
    <xf numFmtId="0" fontId="11" fillId="0" borderId="0" xfId="4" applyFont="1" applyAlignment="1">
      <alignment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center" vertical="center"/>
    </xf>
    <xf numFmtId="0" fontId="10" fillId="2" borderId="8" xfId="4" applyFont="1" applyFill="1" applyBorder="1" applyAlignment="1">
      <alignment vertical="center"/>
    </xf>
    <xf numFmtId="0" fontId="10" fillId="0" borderId="8" xfId="4" applyFont="1" applyBorder="1" applyAlignment="1">
      <alignment horizontal="left" vertical="center"/>
    </xf>
    <xf numFmtId="0" fontId="10" fillId="0" borderId="8" xfId="4" applyFont="1" applyBorder="1" applyAlignment="1">
      <alignment horizontal="center" vertical="center"/>
    </xf>
    <xf numFmtId="0" fontId="10" fillId="0" borderId="8" xfId="4" applyFont="1" applyBorder="1" applyAlignment="1">
      <alignment vertical="center"/>
    </xf>
    <xf numFmtId="0" fontId="10" fillId="0" borderId="0" xfId="4" applyFont="1" applyAlignment="1">
      <alignment horizontal="left" vertical="center" indent="1"/>
    </xf>
    <xf numFmtId="0" fontId="11" fillId="6" borderId="8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 indent="1"/>
    </xf>
    <xf numFmtId="0" fontId="8" fillId="3" borderId="10" xfId="4" applyFont="1" applyFill="1" applyBorder="1" applyAlignment="1">
      <alignment horizontal="center" vertical="center"/>
    </xf>
    <xf numFmtId="0" fontId="8" fillId="3" borderId="10" xfId="4" applyFont="1" applyFill="1" applyBorder="1" applyAlignment="1">
      <alignment horizontal="left" vertical="center"/>
    </xf>
    <xf numFmtId="0" fontId="8" fillId="3" borderId="8" xfId="4" applyFont="1" applyFill="1" applyBorder="1" applyAlignment="1">
      <alignment horizontal="left" vertical="center" indent="1"/>
    </xf>
    <xf numFmtId="0" fontId="8" fillId="5" borderId="10" xfId="4" applyFont="1" applyFill="1" applyBorder="1" applyAlignment="1">
      <alignment horizontal="left" vertical="center"/>
    </xf>
    <xf numFmtId="0" fontId="9" fillId="7" borderId="8" xfId="4" applyFont="1" applyFill="1" applyBorder="1" applyAlignment="1">
      <alignment horizontal="left" vertical="center"/>
    </xf>
    <xf numFmtId="0" fontId="8" fillId="7" borderId="8" xfId="4" applyFont="1" applyFill="1" applyBorder="1" applyAlignment="1">
      <alignment horizontal="center" vertical="center"/>
    </xf>
    <xf numFmtId="0" fontId="8" fillId="7" borderId="8" xfId="4" applyFont="1" applyFill="1" applyBorder="1" applyAlignment="1">
      <alignment horizontal="left" vertical="center"/>
    </xf>
    <xf numFmtId="0" fontId="8" fillId="7" borderId="0" xfId="4" applyFont="1" applyFill="1" applyAlignment="1">
      <alignment horizontal="left" vertical="center" indent="1"/>
    </xf>
    <xf numFmtId="0" fontId="8" fillId="7" borderId="10" xfId="4" applyFont="1" applyFill="1" applyBorder="1" applyAlignment="1">
      <alignment horizontal="left" vertical="center"/>
    </xf>
    <xf numFmtId="0" fontId="9" fillId="7" borderId="10" xfId="4" applyFont="1" applyFill="1" applyBorder="1" applyAlignment="1">
      <alignment horizontal="left" vertical="center"/>
    </xf>
    <xf numFmtId="0" fontId="8" fillId="7" borderId="10" xfId="4" applyFont="1" applyFill="1" applyBorder="1" applyAlignment="1">
      <alignment horizontal="center" vertical="center"/>
    </xf>
    <xf numFmtId="0" fontId="9" fillId="7" borderId="10" xfId="4" applyFont="1" applyFill="1" applyBorder="1" applyAlignment="1">
      <alignment vertical="center"/>
    </xf>
    <xf numFmtId="166" fontId="8" fillId="0" borderId="10" xfId="4" applyNumberFormat="1" applyFont="1" applyBorder="1" applyAlignment="1">
      <alignment horizontal="left" vertical="center"/>
    </xf>
    <xf numFmtId="0" fontId="9" fillId="0" borderId="10" xfId="4" applyFont="1" applyBorder="1" applyAlignment="1">
      <alignment vertical="center"/>
    </xf>
    <xf numFmtId="0" fontId="8" fillId="0" borderId="0" xfId="4" applyFont="1" applyAlignment="1">
      <alignment horizontal="left" vertical="center"/>
    </xf>
    <xf numFmtId="0" fontId="8" fillId="0" borderId="0" xfId="4" applyFont="1" applyAlignment="1">
      <alignment horizontal="center" vertical="center"/>
    </xf>
    <xf numFmtId="0" fontId="15" fillId="0" borderId="0" xfId="5" applyFont="1" applyAlignment="1" applyProtection="1">
      <alignment horizontal="left"/>
      <protection hidden="1"/>
    </xf>
    <xf numFmtId="0" fontId="16" fillId="0" borderId="20" xfId="5" applyFont="1" applyBorder="1" applyAlignment="1" applyProtection="1">
      <alignment horizontal="left"/>
      <protection locked="0"/>
    </xf>
    <xf numFmtId="0" fontId="16" fillId="0" borderId="21" xfId="5" applyFont="1" applyBorder="1" applyAlignment="1" applyProtection="1">
      <alignment horizontal="center"/>
      <protection locked="0"/>
    </xf>
    <xf numFmtId="0" fontId="16" fillId="0" borderId="21" xfId="5" applyFont="1" applyBorder="1" applyAlignment="1" applyProtection="1">
      <alignment horizontal="left"/>
      <protection locked="0"/>
    </xf>
    <xf numFmtId="0" fontId="17" fillId="0" borderId="21" xfId="5" applyFont="1" applyBorder="1" applyAlignment="1" applyProtection="1">
      <alignment horizontal="left"/>
      <protection locked="0"/>
    </xf>
    <xf numFmtId="4" fontId="17" fillId="0" borderId="21" xfId="5" applyNumberFormat="1" applyFont="1" applyBorder="1" applyAlignment="1" applyProtection="1">
      <alignment horizontal="right"/>
      <protection locked="0"/>
    </xf>
    <xf numFmtId="4" fontId="16" fillId="0" borderId="21" xfId="5" applyNumberFormat="1" applyFont="1" applyBorder="1" applyAlignment="1" applyProtection="1">
      <alignment horizontal="right"/>
      <protection locked="0"/>
    </xf>
    <xf numFmtId="4" fontId="16" fillId="0" borderId="22" xfId="5" applyNumberFormat="1" applyFont="1" applyBorder="1" applyAlignment="1" applyProtection="1">
      <alignment horizontal="right"/>
      <protection locked="0"/>
    </xf>
    <xf numFmtId="0" fontId="17" fillId="0" borderId="0" xfId="5" applyFont="1" applyAlignment="1" applyProtection="1">
      <alignment horizontal="left"/>
      <protection hidden="1"/>
    </xf>
    <xf numFmtId="0" fontId="18" fillId="0" borderId="23" xfId="1" applyFont="1" applyBorder="1" applyAlignment="1">
      <alignment horizontal="left"/>
    </xf>
    <xf numFmtId="0" fontId="17" fillId="0" borderId="0" xfId="1" applyFont="1" applyAlignment="1">
      <alignment horizontal="center"/>
    </xf>
    <xf numFmtId="43" fontId="17" fillId="0" borderId="0" xfId="1" applyNumberFormat="1" applyFont="1" applyAlignment="1">
      <alignment horizontal="left"/>
    </xf>
    <xf numFmtId="43" fontId="17" fillId="0" borderId="0" xfId="1" applyNumberFormat="1" applyFont="1" applyAlignment="1">
      <alignment horizontal="center"/>
    </xf>
    <xf numFmtId="0" fontId="17" fillId="0" borderId="0" xfId="1" applyFont="1" applyAlignment="1">
      <alignment horizontal="left"/>
    </xf>
    <xf numFmtId="4" fontId="17" fillId="0" borderId="0" xfId="5" applyNumberFormat="1" applyFont="1" applyAlignment="1" applyProtection="1">
      <alignment horizontal="right"/>
      <protection locked="0"/>
    </xf>
    <xf numFmtId="4" fontId="16" fillId="0" borderId="0" xfId="5" applyNumberFormat="1" applyFont="1" applyAlignment="1" applyProtection="1">
      <alignment horizontal="right"/>
      <protection locked="0"/>
    </xf>
    <xf numFmtId="4" fontId="16" fillId="0" borderId="24" xfId="5" applyNumberFormat="1" applyFont="1" applyBorder="1" applyAlignment="1" applyProtection="1">
      <alignment horizontal="right"/>
      <protection locked="0"/>
    </xf>
    <xf numFmtId="0" fontId="16" fillId="0" borderId="23" xfId="1" applyFont="1" applyBorder="1"/>
    <xf numFmtId="0" fontId="16" fillId="0" borderId="0" xfId="1" applyFont="1"/>
    <xf numFmtId="0" fontId="16" fillId="0" borderId="0" xfId="1" applyFont="1" applyAlignment="1">
      <alignment wrapText="1"/>
    </xf>
    <xf numFmtId="0" fontId="16" fillId="0" borderId="25" xfId="1" applyFont="1" applyBorder="1"/>
    <xf numFmtId="0" fontId="16" fillId="0" borderId="1" xfId="1" applyFont="1" applyBorder="1"/>
    <xf numFmtId="0" fontId="17" fillId="0" borderId="1" xfId="1" applyFont="1" applyBorder="1" applyAlignment="1">
      <alignment horizontal="left"/>
    </xf>
    <xf numFmtId="4" fontId="17" fillId="0" borderId="1" xfId="5" applyNumberFormat="1" applyFont="1" applyBorder="1" applyAlignment="1" applyProtection="1">
      <alignment horizontal="right"/>
      <protection locked="0"/>
    </xf>
    <xf numFmtId="4" fontId="16" fillId="0" borderId="1" xfId="5" applyNumberFormat="1" applyFont="1" applyBorder="1" applyAlignment="1" applyProtection="1">
      <alignment horizontal="right"/>
      <protection locked="0"/>
    </xf>
    <xf numFmtId="4" fontId="16" fillId="0" borderId="26" xfId="5" applyNumberFormat="1" applyFont="1" applyBorder="1" applyAlignment="1" applyProtection="1">
      <alignment horizontal="right"/>
      <protection locked="0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6" fillId="0" borderId="0" xfId="1" applyFont="1" applyAlignment="1">
      <alignment horizontal="right"/>
    </xf>
    <xf numFmtId="0" fontId="15" fillId="0" borderId="0" xfId="5" applyFont="1" applyAlignment="1" applyProtection="1">
      <alignment horizontal="center" vertical="center"/>
      <protection hidden="1"/>
    </xf>
    <xf numFmtId="0" fontId="17" fillId="0" borderId="0" xfId="5" applyFont="1" applyAlignment="1" applyProtection="1">
      <alignment horizontal="center" vertical="center"/>
      <protection hidden="1"/>
    </xf>
    <xf numFmtId="0" fontId="17" fillId="0" borderId="31" xfId="5" applyFont="1" applyBorder="1" applyAlignment="1" applyProtection="1">
      <alignment horizontal="center" vertical="center"/>
      <protection locked="0"/>
    </xf>
    <xf numFmtId="0" fontId="16" fillId="0" borderId="27" xfId="5" applyFont="1" applyBorder="1" applyAlignment="1" applyProtection="1">
      <alignment horizontal="center" vertical="center"/>
      <protection locked="0"/>
    </xf>
    <xf numFmtId="4" fontId="17" fillId="0" borderId="27" xfId="5" applyNumberFormat="1" applyFont="1" applyBorder="1" applyAlignment="1" applyProtection="1">
      <alignment horizontal="center" vertical="center" wrapText="1"/>
      <protection locked="0"/>
    </xf>
    <xf numFmtId="4" fontId="16" fillId="0" borderId="27" xfId="7" applyNumberFormat="1" applyFont="1" applyFill="1" applyBorder="1" applyAlignment="1" applyProtection="1">
      <alignment horizontal="right" vertical="center"/>
      <protection locked="0"/>
    </xf>
    <xf numFmtId="0" fontId="17" fillId="3" borderId="0" xfId="5" applyFont="1" applyFill="1" applyAlignment="1" applyProtection="1">
      <alignment horizontal="center" vertical="center"/>
      <protection hidden="1"/>
    </xf>
    <xf numFmtId="0" fontId="15" fillId="0" borderId="0" xfId="5" applyFont="1" applyAlignment="1" applyProtection="1">
      <alignment horizontal="center"/>
      <protection hidden="1"/>
    </xf>
    <xf numFmtId="0" fontId="16" fillId="3" borderId="27" xfId="5" applyFont="1" applyFill="1" applyBorder="1" applyAlignment="1" applyProtection="1">
      <alignment horizontal="center" vertical="center" wrapText="1"/>
      <protection locked="0"/>
    </xf>
    <xf numFmtId="14" fontId="17" fillId="0" borderId="27" xfId="5" applyNumberFormat="1" applyFont="1" applyBorder="1" applyAlignment="1" applyProtection="1">
      <alignment horizontal="center" vertical="center"/>
      <protection locked="0"/>
    </xf>
    <xf numFmtId="0" fontId="17" fillId="0" borderId="27" xfId="5" applyFont="1" applyBorder="1" applyAlignment="1" applyProtection="1">
      <alignment horizontal="center" vertical="center"/>
      <protection locked="0"/>
    </xf>
    <xf numFmtId="0" fontId="19" fillId="8" borderId="32" xfId="5" applyFont="1" applyFill="1" applyBorder="1" applyAlignment="1" applyProtection="1">
      <alignment horizontal="center" vertical="center"/>
      <protection locked="0"/>
    </xf>
    <xf numFmtId="168" fontId="20" fillId="9" borderId="27" xfId="7" applyNumberFormat="1" applyFont="1" applyFill="1" applyBorder="1" applyAlignment="1" applyProtection="1">
      <alignment horizontal="right"/>
    </xf>
    <xf numFmtId="168" fontId="17" fillId="3" borderId="0" xfId="5" applyNumberFormat="1" applyFont="1" applyFill="1" applyAlignment="1" applyProtection="1">
      <alignment horizontal="left"/>
      <protection hidden="1"/>
    </xf>
    <xf numFmtId="166" fontId="17" fillId="0" borderId="27" xfId="5" applyNumberFormat="1" applyFont="1" applyBorder="1" applyAlignment="1" applyProtection="1">
      <alignment horizontal="center"/>
      <protection locked="0"/>
    </xf>
    <xf numFmtId="14" fontId="17" fillId="0" borderId="27" xfId="5" applyNumberFormat="1" applyFont="1" applyBorder="1" applyAlignment="1" applyProtection="1">
      <alignment horizontal="center"/>
      <protection locked="0"/>
    </xf>
    <xf numFmtId="0" fontId="17" fillId="0" borderId="27" xfId="5" applyFont="1" applyBorder="1" applyAlignment="1" applyProtection="1">
      <alignment horizontal="left"/>
      <protection locked="0"/>
    </xf>
    <xf numFmtId="0" fontId="17" fillId="0" borderId="27" xfId="5" applyFont="1" applyBorder="1" applyAlignment="1" applyProtection="1">
      <alignment horizontal="center"/>
      <protection locked="0"/>
    </xf>
    <xf numFmtId="0" fontId="16" fillId="0" borderId="27" xfId="5" quotePrefix="1" applyFont="1" applyBorder="1" applyAlignment="1">
      <alignment horizontal="right" wrapText="1"/>
    </xf>
    <xf numFmtId="4" fontId="17" fillId="0" borderId="27" xfId="5" applyNumberFormat="1" applyFont="1" applyBorder="1" applyAlignment="1" applyProtection="1">
      <alignment horizontal="right"/>
      <protection locked="0"/>
    </xf>
    <xf numFmtId="4" fontId="16" fillId="0" borderId="27" xfId="7" applyNumberFormat="1" applyFont="1" applyFill="1" applyBorder="1" applyAlignment="1" applyProtection="1">
      <alignment horizontal="right"/>
      <protection locked="0"/>
    </xf>
    <xf numFmtId="0" fontId="22" fillId="0" borderId="27" xfId="1" applyFont="1" applyBorder="1" applyAlignment="1">
      <alignment horizontal="center" vertical="center"/>
    </xf>
    <xf numFmtId="4" fontId="16" fillId="0" borderId="27" xfId="8" applyNumberFormat="1" applyFont="1" applyFill="1" applyBorder="1" applyAlignment="1" applyProtection="1">
      <alignment horizontal="right"/>
      <protection locked="0"/>
    </xf>
    <xf numFmtId="0" fontId="17" fillId="0" borderId="27" xfId="5" quotePrefix="1" applyFont="1" applyBorder="1" applyAlignment="1">
      <alignment horizontal="right" wrapText="1"/>
    </xf>
    <xf numFmtId="0" fontId="17" fillId="0" borderId="27" xfId="5" quotePrefix="1" applyFont="1" applyBorder="1" applyAlignment="1">
      <alignment horizontal="left"/>
    </xf>
    <xf numFmtId="4" fontId="17" fillId="0" borderId="27" xfId="8" applyNumberFormat="1" applyFont="1" applyFill="1" applyBorder="1" applyAlignment="1" applyProtection="1">
      <alignment horizontal="right"/>
      <protection locked="0"/>
    </xf>
    <xf numFmtId="4" fontId="16" fillId="0" borderId="0" xfId="7" applyNumberFormat="1" applyFont="1" applyFill="1" applyAlignment="1" applyProtection="1">
      <alignment horizontal="right"/>
      <protection hidden="1"/>
    </xf>
    <xf numFmtId="0" fontId="23" fillId="0" borderId="27" xfId="1" applyFont="1" applyBorder="1" applyAlignment="1">
      <alignment horizontal="center" vertical="center"/>
    </xf>
    <xf numFmtId="0" fontId="16" fillId="0" borderId="27" xfId="5" applyFont="1" applyBorder="1" applyAlignment="1" applyProtection="1">
      <alignment horizontal="center"/>
      <protection locked="0"/>
    </xf>
    <xf numFmtId="0" fontId="16" fillId="0" borderId="27" xfId="5" applyFont="1" applyBorder="1" applyAlignment="1" applyProtection="1">
      <alignment horizontal="left"/>
      <protection locked="0"/>
    </xf>
    <xf numFmtId="0" fontId="17" fillId="0" borderId="27" xfId="5" applyFont="1" applyBorder="1" applyAlignment="1" applyProtection="1">
      <alignment horizontal="right"/>
      <protection locked="0"/>
    </xf>
    <xf numFmtId="0" fontId="17" fillId="10" borderId="27" xfId="5" applyFont="1" applyFill="1" applyBorder="1" applyAlignment="1" applyProtection="1">
      <alignment horizontal="right"/>
      <protection locked="0"/>
    </xf>
    <xf numFmtId="4" fontId="17" fillId="10" borderId="27" xfId="8" applyNumberFormat="1" applyFont="1" applyFill="1" applyBorder="1" applyAlignment="1" applyProtection="1">
      <alignment horizontal="right"/>
      <protection locked="0"/>
    </xf>
    <xf numFmtId="0" fontId="17" fillId="0" borderId="27" xfId="1" applyFont="1" applyBorder="1" applyAlignment="1">
      <alignment horizontal="right"/>
    </xf>
    <xf numFmtId="0" fontId="17" fillId="0" borderId="27" xfId="1" applyFont="1" applyBorder="1"/>
    <xf numFmtId="170" fontId="17" fillId="0" borderId="27" xfId="5" applyNumberFormat="1" applyFont="1" applyBorder="1" applyAlignment="1" applyProtection="1">
      <alignment horizontal="center"/>
      <protection locked="0"/>
    </xf>
    <xf numFmtId="0" fontId="21" fillId="0" borderId="27" xfId="5" applyFont="1" applyBorder="1" applyAlignment="1" applyProtection="1">
      <alignment horizontal="left"/>
      <protection locked="0"/>
    </xf>
    <xf numFmtId="0" fontId="17" fillId="0" borderId="27" xfId="3" applyFont="1" applyBorder="1" applyAlignment="1">
      <alignment horizontal="right"/>
    </xf>
    <xf numFmtId="170" fontId="24" fillId="0" borderId="27" xfId="5" applyNumberFormat="1" applyFont="1" applyBorder="1" applyAlignment="1" applyProtection="1">
      <alignment horizontal="center"/>
      <protection locked="0"/>
    </xf>
    <xf numFmtId="4" fontId="17" fillId="0" borderId="29" xfId="5" applyNumberFormat="1" applyFont="1" applyBorder="1" applyAlignment="1" applyProtection="1">
      <alignment horizontal="right"/>
      <protection hidden="1"/>
    </xf>
    <xf numFmtId="168" fontId="16" fillId="0" borderId="33" xfId="7" applyNumberFormat="1" applyFont="1" applyFill="1" applyBorder="1" applyAlignment="1">
      <alignment horizontal="right"/>
    </xf>
    <xf numFmtId="0" fontId="17" fillId="0" borderId="0" xfId="5" applyFont="1" applyAlignment="1" applyProtection="1">
      <alignment horizontal="center"/>
      <protection hidden="1"/>
    </xf>
    <xf numFmtId="14" fontId="17" fillId="0" borderId="0" xfId="5" applyNumberFormat="1" applyFont="1" applyAlignment="1" applyProtection="1">
      <alignment horizontal="center"/>
      <protection hidden="1"/>
    </xf>
    <xf numFmtId="0" fontId="17" fillId="0" borderId="0" xfId="5" applyFont="1" applyAlignment="1" applyProtection="1">
      <alignment horizontal="right"/>
      <protection hidden="1"/>
    </xf>
    <xf numFmtId="4" fontId="17" fillId="0" borderId="0" xfId="5" applyNumberFormat="1" applyFont="1" applyAlignment="1" applyProtection="1">
      <alignment horizontal="right"/>
      <protection hidden="1"/>
    </xf>
    <xf numFmtId="168" fontId="16" fillId="0" borderId="0" xfId="7" applyNumberFormat="1" applyFont="1" applyFill="1" applyAlignment="1" applyProtection="1">
      <alignment horizontal="right"/>
      <protection hidden="1"/>
    </xf>
    <xf numFmtId="0" fontId="25" fillId="2" borderId="8" xfId="4" applyFont="1" applyFill="1" applyBorder="1" applyAlignment="1">
      <alignment horizontal="left" vertical="center"/>
    </xf>
    <xf numFmtId="0" fontId="25" fillId="2" borderId="9" xfId="4" applyFont="1" applyFill="1" applyBorder="1" applyAlignment="1">
      <alignment horizontal="left" vertical="center"/>
    </xf>
    <xf numFmtId="0" fontId="26" fillId="2" borderId="0" xfId="4" applyFont="1" applyFill="1" applyAlignment="1">
      <alignment horizontal="left" vertical="center" indent="2"/>
    </xf>
    <xf numFmtId="0" fontId="25" fillId="3" borderId="8" xfId="4" applyFont="1" applyFill="1" applyBorder="1" applyAlignment="1">
      <alignment horizontal="left" vertical="center"/>
    </xf>
    <xf numFmtId="166" fontId="25" fillId="3" borderId="10" xfId="4" applyNumberFormat="1" applyFont="1" applyFill="1" applyBorder="1" applyAlignment="1">
      <alignment horizontal="center" vertical="center"/>
    </xf>
    <xf numFmtId="0" fontId="25" fillId="3" borderId="8" xfId="4" applyFont="1" applyFill="1" applyBorder="1" applyAlignment="1">
      <alignment vertical="center"/>
    </xf>
    <xf numFmtId="0" fontId="25" fillId="3" borderId="9" xfId="4" applyFont="1" applyFill="1" applyBorder="1" applyAlignment="1">
      <alignment horizontal="left" vertical="center"/>
    </xf>
    <xf numFmtId="0" fontId="25" fillId="3" borderId="0" xfId="4" applyFont="1" applyFill="1" applyAlignment="1">
      <alignment horizontal="left" vertical="center" indent="2"/>
    </xf>
    <xf numFmtId="0" fontId="25" fillId="3" borderId="0" xfId="4" applyFont="1" applyFill="1" applyAlignment="1">
      <alignment horizontal="left" vertical="center" indent="3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4" xfId="9" applyFont="1" applyBorder="1"/>
    <xf numFmtId="164" fontId="0" fillId="0" borderId="5" xfId="9" applyFont="1" applyBorder="1"/>
    <xf numFmtId="0" fontId="0" fillId="0" borderId="6" xfId="0" applyBorder="1" applyAlignment="1">
      <alignment horizontal="center"/>
    </xf>
    <xf numFmtId="164" fontId="0" fillId="0" borderId="6" xfId="9" applyFont="1" applyBorder="1"/>
    <xf numFmtId="0" fontId="0" fillId="0" borderId="0" xfId="0" applyAlignment="1">
      <alignment horizontal="center"/>
    </xf>
    <xf numFmtId="164" fontId="0" fillId="0" borderId="2" xfId="9" applyFont="1" applyBorder="1"/>
    <xf numFmtId="164" fontId="0" fillId="0" borderId="36" xfId="9" applyFont="1" applyBorder="1"/>
    <xf numFmtId="164" fontId="2" fillId="0" borderId="2" xfId="9" applyFont="1" applyBorder="1" applyAlignment="1">
      <alignment horizontal="center"/>
    </xf>
    <xf numFmtId="164" fontId="0" fillId="0" borderId="0" xfId="9" applyFont="1" applyBorder="1"/>
    <xf numFmtId="0" fontId="1" fillId="0" borderId="27" xfId="0" applyFont="1" applyBorder="1" applyAlignment="1">
      <alignment horizontal="center"/>
    </xf>
    <xf numFmtId="164" fontId="0" fillId="0" borderId="27" xfId="9" applyFont="1" applyBorder="1"/>
    <xf numFmtId="164" fontId="1" fillId="0" borderId="27" xfId="9" applyFont="1" applyBorder="1" applyAlignment="1">
      <alignment horizontal="center" vertical="center"/>
    </xf>
    <xf numFmtId="0" fontId="27" fillId="0" borderId="0" xfId="10" applyAlignment="1">
      <alignment horizontal="left" vertical="top"/>
    </xf>
    <xf numFmtId="0" fontId="28" fillId="0" borderId="27" xfId="10" applyFont="1" applyBorder="1" applyAlignment="1">
      <alignment horizontal="center" vertical="center" wrapText="1"/>
    </xf>
    <xf numFmtId="0" fontId="29" fillId="0" borderId="27" xfId="10" applyFont="1" applyBorder="1" applyAlignment="1">
      <alignment horizontal="center" vertical="center" wrapText="1"/>
    </xf>
    <xf numFmtId="0" fontId="27" fillId="0" borderId="27" xfId="10" applyBorder="1" applyAlignment="1">
      <alignment horizontal="center" wrapText="1"/>
    </xf>
    <xf numFmtId="0" fontId="27" fillId="0" borderId="27" xfId="10" applyBorder="1" applyAlignment="1">
      <alignment horizontal="left" wrapText="1"/>
    </xf>
    <xf numFmtId="2" fontId="27" fillId="0" borderId="0" xfId="10" applyNumberFormat="1" applyAlignment="1">
      <alignment horizontal="left" vertical="top"/>
    </xf>
    <xf numFmtId="2" fontId="0" fillId="0" borderId="27" xfId="0" applyNumberFormat="1" applyBorder="1"/>
    <xf numFmtId="0" fontId="0" fillId="0" borderId="27" xfId="0" applyBorder="1"/>
    <xf numFmtId="2" fontId="1" fillId="0" borderId="27" xfId="0" applyNumberFormat="1" applyFont="1" applyBorder="1"/>
    <xf numFmtId="0" fontId="1" fillId="0" borderId="27" xfId="0" applyFont="1" applyBorder="1"/>
    <xf numFmtId="0" fontId="0" fillId="0" borderId="31" xfId="0" applyBorder="1"/>
    <xf numFmtId="2" fontId="1" fillId="0" borderId="2" xfId="0" applyNumberFormat="1" applyFont="1" applyBorder="1"/>
    <xf numFmtId="0" fontId="1" fillId="0" borderId="6" xfId="0" applyFont="1" applyBorder="1"/>
    <xf numFmtId="0" fontId="1" fillId="0" borderId="2" xfId="0" applyFont="1" applyBorder="1"/>
    <xf numFmtId="2" fontId="0" fillId="0" borderId="31" xfId="0" applyNumberFormat="1" applyBorder="1"/>
    <xf numFmtId="0" fontId="27" fillId="0" borderId="27" xfId="10" applyBorder="1" applyAlignment="1">
      <alignment horizontal="left" vertical="top"/>
    </xf>
    <xf numFmtId="0" fontId="17" fillId="0" borderId="31" xfId="6" applyFont="1" applyBorder="1" applyAlignment="1">
      <alignment vertical="distributed"/>
    </xf>
    <xf numFmtId="0" fontId="17" fillId="0" borderId="32" xfId="6" applyFont="1" applyBorder="1" applyAlignment="1">
      <alignment vertical="distributed"/>
    </xf>
    <xf numFmtId="0" fontId="21" fillId="0" borderId="27" xfId="5" quotePrefix="1" applyFont="1" applyBorder="1" applyAlignment="1">
      <alignment horizontal="center"/>
    </xf>
    <xf numFmtId="4" fontId="24" fillId="0" borderId="27" xfId="8" applyNumberFormat="1" applyFont="1" applyFill="1" applyBorder="1" applyAlignment="1" applyProtection="1">
      <alignment horizontal="right"/>
      <protection locked="0"/>
    </xf>
    <xf numFmtId="0" fontId="17" fillId="3" borderId="0" xfId="5" applyFont="1" applyFill="1" applyAlignment="1" applyProtection="1">
      <alignment horizontal="left"/>
      <protection hidden="1"/>
    </xf>
    <xf numFmtId="4" fontId="16" fillId="10" borderId="27" xfId="7" applyNumberFormat="1" applyFont="1" applyFill="1" applyBorder="1" applyAlignment="1" applyProtection="1">
      <alignment horizontal="right"/>
      <protection locked="0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42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4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0" fillId="0" borderId="3" xfId="0" applyBorder="1"/>
    <xf numFmtId="2" fontId="0" fillId="0" borderId="3" xfId="0" applyNumberFormat="1" applyBorder="1"/>
    <xf numFmtId="2" fontId="1" fillId="0" borderId="43" xfId="0" applyNumberFormat="1" applyFont="1" applyBorder="1"/>
    <xf numFmtId="0" fontId="31" fillId="0" borderId="0" xfId="11" applyFont="1"/>
    <xf numFmtId="171" fontId="31" fillId="0" borderId="0" xfId="11" applyNumberFormat="1" applyFont="1"/>
    <xf numFmtId="0" fontId="33" fillId="0" borderId="20" xfId="11" applyFont="1" applyBorder="1" applyAlignment="1">
      <alignment horizontal="left" indent="1"/>
    </xf>
    <xf numFmtId="0" fontId="33" fillId="0" borderId="21" xfId="11" applyFont="1" applyBorder="1"/>
    <xf numFmtId="1" fontId="33" fillId="0" borderId="21" xfId="11" applyNumberFormat="1" applyFont="1" applyBorder="1"/>
    <xf numFmtId="0" fontId="33" fillId="0" borderId="21" xfId="11" applyFont="1" applyBorder="1" applyAlignment="1">
      <alignment horizontal="center"/>
    </xf>
    <xf numFmtId="0" fontId="33" fillId="0" borderId="2" xfId="11" applyFont="1" applyBorder="1"/>
    <xf numFmtId="0" fontId="16" fillId="0" borderId="23" xfId="11" applyFont="1" applyBorder="1" applyAlignment="1">
      <alignment horizontal="left" indent="1"/>
    </xf>
    <xf numFmtId="17" fontId="17" fillId="0" borderId="0" xfId="6" applyNumberFormat="1" applyFont="1" applyAlignment="1">
      <alignment horizontal="left" indent="1"/>
    </xf>
    <xf numFmtId="0" fontId="17" fillId="0" borderId="0" xfId="6" applyFont="1" applyAlignment="1">
      <alignment horizontal="left" indent="1"/>
    </xf>
    <xf numFmtId="0" fontId="31" fillId="0" borderId="0" xfId="11" applyFont="1" applyAlignment="1">
      <alignment horizontal="center"/>
    </xf>
    <xf numFmtId="165" fontId="31" fillId="0" borderId="0" xfId="2" applyFont="1" applyFill="1" applyBorder="1" applyAlignment="1">
      <alignment horizontal="left"/>
    </xf>
    <xf numFmtId="165" fontId="31" fillId="0" borderId="24" xfId="2" applyFont="1" applyFill="1" applyBorder="1"/>
    <xf numFmtId="0" fontId="16" fillId="0" borderId="23" xfId="11" applyFont="1" applyBorder="1" applyAlignment="1">
      <alignment horizontal="left" wrapText="1" indent="1"/>
    </xf>
    <xf numFmtId="1" fontId="17" fillId="0" borderId="0" xfId="6" applyNumberFormat="1" applyFont="1" applyAlignment="1">
      <alignment horizontal="left" indent="1"/>
    </xf>
    <xf numFmtId="0" fontId="19" fillId="9" borderId="0" xfId="11" applyFont="1" applyFill="1"/>
    <xf numFmtId="0" fontId="17" fillId="0" borderId="0" xfId="11" applyFont="1"/>
    <xf numFmtId="0" fontId="16" fillId="0" borderId="25" xfId="11" applyFont="1" applyBorder="1" applyAlignment="1">
      <alignment horizontal="left" indent="1"/>
    </xf>
    <xf numFmtId="0" fontId="31" fillId="0" borderId="1" xfId="11" applyFont="1" applyBorder="1"/>
    <xf numFmtId="17" fontId="17" fillId="0" borderId="1" xfId="6" applyNumberFormat="1" applyFont="1" applyBorder="1" applyAlignment="1">
      <alignment horizontal="left" indent="1"/>
    </xf>
    <xf numFmtId="0" fontId="17" fillId="0" borderId="1" xfId="6" applyFont="1" applyBorder="1" applyAlignment="1">
      <alignment horizontal="left" indent="1"/>
    </xf>
    <xf numFmtId="0" fontId="31" fillId="0" borderId="1" xfId="11" applyFont="1" applyBorder="1" applyAlignment="1">
      <alignment horizontal="center"/>
    </xf>
    <xf numFmtId="165" fontId="31" fillId="0" borderId="1" xfId="2" applyFont="1" applyFill="1" applyBorder="1" applyAlignment="1">
      <alignment horizontal="center"/>
    </xf>
    <xf numFmtId="165" fontId="31" fillId="0" borderId="26" xfId="2" applyFont="1" applyFill="1" applyBorder="1"/>
    <xf numFmtId="0" fontId="16" fillId="0" borderId="27" xfId="11" applyFont="1" applyBorder="1" applyAlignment="1">
      <alignment horizontal="center"/>
    </xf>
    <xf numFmtId="1" fontId="31" fillId="0" borderId="0" xfId="11" applyNumberFormat="1" applyFont="1"/>
    <xf numFmtId="165" fontId="31" fillId="0" borderId="0" xfId="2" applyFont="1" applyFill="1" applyAlignment="1">
      <alignment horizontal="center"/>
    </xf>
    <xf numFmtId="165" fontId="31" fillId="0" borderId="0" xfId="2" applyFont="1" applyFill="1"/>
    <xf numFmtId="4" fontId="32" fillId="0" borderId="27" xfId="11" applyNumberFormat="1" applyFont="1" applyBorder="1" applyAlignment="1">
      <alignment horizontal="center" vertical="center"/>
    </xf>
    <xf numFmtId="165" fontId="32" fillId="0" borderId="27" xfId="2" applyFont="1" applyFill="1" applyBorder="1" applyAlignment="1">
      <alignment horizontal="center" vertical="center"/>
    </xf>
    <xf numFmtId="165" fontId="32" fillId="11" borderId="27" xfId="2" applyFont="1" applyFill="1" applyBorder="1" applyAlignment="1">
      <alignment horizontal="center" vertical="center"/>
    </xf>
    <xf numFmtId="0" fontId="17" fillId="12" borderId="27" xfId="11" applyFont="1" applyFill="1" applyBorder="1"/>
    <xf numFmtId="168" fontId="17" fillId="12" borderId="27" xfId="11" applyNumberFormat="1" applyFont="1" applyFill="1" applyBorder="1"/>
    <xf numFmtId="172" fontId="17" fillId="12" borderId="27" xfId="11" applyNumberFormat="1" applyFont="1" applyFill="1" applyBorder="1"/>
    <xf numFmtId="1" fontId="32" fillId="0" borderId="27" xfId="11" applyNumberFormat="1" applyFont="1" applyBorder="1" applyAlignment="1">
      <alignment horizontal="center" vertical="center"/>
    </xf>
    <xf numFmtId="0" fontId="17" fillId="0" borderId="27" xfId="11" applyFont="1" applyBorder="1"/>
    <xf numFmtId="168" fontId="17" fillId="0" borderId="27" xfId="11" applyNumberFormat="1" applyFont="1" applyBorder="1"/>
    <xf numFmtId="172" fontId="17" fillId="0" borderId="27" xfId="11" applyNumberFormat="1" applyFont="1" applyBorder="1"/>
    <xf numFmtId="0" fontId="17" fillId="0" borderId="0" xfId="6" applyFont="1"/>
    <xf numFmtId="14" fontId="31" fillId="5" borderId="27" xfId="11" applyNumberFormat="1" applyFont="1" applyFill="1" applyBorder="1"/>
    <xf numFmtId="14" fontId="31" fillId="5" borderId="27" xfId="11" applyNumberFormat="1" applyFont="1" applyFill="1" applyBorder="1" applyAlignment="1">
      <alignment horizontal="center"/>
    </xf>
    <xf numFmtId="14" fontId="35" fillId="5" borderId="27" xfId="11" applyNumberFormat="1" applyFont="1" applyFill="1" applyBorder="1" applyAlignment="1">
      <alignment horizontal="left"/>
    </xf>
    <xf numFmtId="1" fontId="31" fillId="5" borderId="27" xfId="11" applyNumberFormat="1" applyFont="1" applyFill="1" applyBorder="1"/>
    <xf numFmtId="4" fontId="31" fillId="5" borderId="27" xfId="11" applyNumberFormat="1" applyFont="1" applyFill="1" applyBorder="1" applyAlignment="1">
      <alignment horizontal="left" indent="1"/>
    </xf>
    <xf numFmtId="4" fontId="31" fillId="5" borderId="27" xfId="11" applyNumberFormat="1" applyFont="1" applyFill="1" applyBorder="1" applyAlignment="1">
      <alignment horizontal="center"/>
    </xf>
    <xf numFmtId="172" fontId="31" fillId="5" borderId="27" xfId="2" applyNumberFormat="1" applyFont="1" applyFill="1" applyBorder="1" applyAlignment="1">
      <alignment horizontal="right"/>
    </xf>
    <xf numFmtId="172" fontId="31" fillId="11" borderId="27" xfId="2" applyNumberFormat="1" applyFont="1" applyFill="1" applyBorder="1" applyAlignment="1">
      <alignment horizontal="right"/>
    </xf>
    <xf numFmtId="170" fontId="31" fillId="0" borderId="27" xfId="2" applyNumberFormat="1" applyFont="1" applyFill="1" applyBorder="1" applyAlignment="1">
      <alignment horizontal="center"/>
    </xf>
    <xf numFmtId="173" fontId="31" fillId="0" borderId="27" xfId="2" applyNumberFormat="1" applyFont="1" applyFill="1" applyBorder="1" applyAlignment="1">
      <alignment horizontal="center"/>
    </xf>
    <xf numFmtId="1" fontId="31" fillId="0" borderId="27" xfId="11" applyNumberFormat="1" applyFont="1" applyBorder="1" applyAlignment="1">
      <alignment horizontal="left" indent="1"/>
    </xf>
    <xf numFmtId="1" fontId="31" fillId="0" borderId="27" xfId="2" applyNumberFormat="1" applyFont="1" applyFill="1" applyBorder="1"/>
    <xf numFmtId="4" fontId="31" fillId="0" borderId="27" xfId="11" applyNumberFormat="1" applyFont="1" applyBorder="1" applyAlignment="1">
      <alignment horizontal="center"/>
    </xf>
    <xf numFmtId="172" fontId="31" fillId="0" borderId="27" xfId="2" applyNumberFormat="1" applyFont="1" applyFill="1" applyBorder="1" applyAlignment="1">
      <alignment horizontal="right"/>
    </xf>
    <xf numFmtId="0" fontId="17" fillId="13" borderId="27" xfId="11" applyFont="1" applyFill="1" applyBorder="1"/>
    <xf numFmtId="168" fontId="17" fillId="13" borderId="27" xfId="11" applyNumberFormat="1" applyFont="1" applyFill="1" applyBorder="1"/>
    <xf numFmtId="172" fontId="17" fillId="13" borderId="27" xfId="11" applyNumberFormat="1" applyFont="1" applyFill="1" applyBorder="1"/>
    <xf numFmtId="2" fontId="31" fillId="0" borderId="27" xfId="2" applyNumberFormat="1" applyFont="1" applyFill="1" applyBorder="1"/>
    <xf numFmtId="0" fontId="17" fillId="0" borderId="27" xfId="11" applyFont="1" applyBorder="1" applyAlignment="1">
      <alignment horizontal="right"/>
    </xf>
    <xf numFmtId="170" fontId="21" fillId="0" borderId="27" xfId="2" applyNumberFormat="1" applyFont="1" applyFill="1" applyBorder="1" applyAlignment="1">
      <alignment horizontal="center"/>
    </xf>
    <xf numFmtId="173" fontId="21" fillId="0" borderId="27" xfId="2" applyNumberFormat="1" applyFont="1" applyFill="1" applyBorder="1" applyAlignment="1">
      <alignment horizontal="center"/>
    </xf>
    <xf numFmtId="1" fontId="21" fillId="0" borderId="27" xfId="11" applyNumberFormat="1" applyFont="1" applyBorder="1" applyAlignment="1">
      <alignment horizontal="left" indent="1"/>
    </xf>
    <xf numFmtId="1" fontId="21" fillId="0" borderId="27" xfId="2" applyNumberFormat="1" applyFont="1" applyFill="1" applyBorder="1"/>
    <xf numFmtId="172" fontId="21" fillId="0" borderId="27" xfId="2" applyNumberFormat="1" applyFont="1" applyFill="1" applyBorder="1" applyAlignment="1">
      <alignment horizontal="right"/>
    </xf>
    <xf numFmtId="170" fontId="31" fillId="14" borderId="27" xfId="2" applyNumberFormat="1" applyFont="1" applyFill="1" applyBorder="1" applyAlignment="1">
      <alignment horizontal="center"/>
    </xf>
    <xf numFmtId="173" fontId="31" fillId="14" borderId="27" xfId="2" applyNumberFormat="1" applyFont="1" applyFill="1" applyBorder="1" applyAlignment="1">
      <alignment horizontal="center"/>
    </xf>
    <xf numFmtId="1" fontId="31" fillId="14" borderId="27" xfId="11" applyNumberFormat="1" applyFont="1" applyFill="1" applyBorder="1" applyAlignment="1">
      <alignment horizontal="left" indent="1"/>
    </xf>
    <xf numFmtId="1" fontId="31" fillId="14" borderId="27" xfId="2" applyNumberFormat="1" applyFont="1" applyFill="1" applyBorder="1"/>
    <xf numFmtId="4" fontId="31" fillId="14" borderId="27" xfId="11" applyNumberFormat="1" applyFont="1" applyFill="1" applyBorder="1" applyAlignment="1">
      <alignment horizontal="left" indent="1"/>
    </xf>
    <xf numFmtId="4" fontId="31" fillId="14" borderId="27" xfId="11" applyNumberFormat="1" applyFont="1" applyFill="1" applyBorder="1" applyAlignment="1">
      <alignment horizontal="center"/>
    </xf>
    <xf numFmtId="172" fontId="31" fillId="14" borderId="27" xfId="2" applyNumberFormat="1" applyFont="1" applyFill="1" applyBorder="1" applyAlignment="1">
      <alignment horizontal="right"/>
    </xf>
    <xf numFmtId="1" fontId="17" fillId="0" borderId="27" xfId="11" applyNumberFormat="1" applyFont="1" applyBorder="1" applyAlignment="1">
      <alignment horizontal="left" indent="1"/>
    </xf>
    <xf numFmtId="0" fontId="16" fillId="0" borderId="44" xfId="11" applyFont="1" applyBorder="1" applyAlignment="1">
      <alignment horizontal="left" indent="1"/>
    </xf>
    <xf numFmtId="174" fontId="16" fillId="0" borderId="44" xfId="11" applyNumberFormat="1" applyFont="1" applyBorder="1"/>
    <xf numFmtId="168" fontId="17" fillId="0" borderId="0" xfId="11" applyNumberFormat="1" applyFont="1"/>
    <xf numFmtId="166" fontId="31" fillId="0" borderId="27" xfId="2" applyNumberFormat="1" applyFont="1" applyFill="1" applyBorder="1" applyAlignment="1">
      <alignment horizontal="center"/>
    </xf>
    <xf numFmtId="1" fontId="32" fillId="0" borderId="27" xfId="11" applyNumberFormat="1" applyFont="1" applyBorder="1" applyAlignment="1">
      <alignment horizontal="left"/>
    </xf>
    <xf numFmtId="4" fontId="32" fillId="0" borderId="45" xfId="11" applyNumberFormat="1" applyFont="1" applyBorder="1" applyAlignment="1">
      <alignment horizontal="right"/>
    </xf>
    <xf numFmtId="4" fontId="32" fillId="0" borderId="45" xfId="11" applyNumberFormat="1" applyFont="1" applyBorder="1" applyAlignment="1">
      <alignment horizontal="center"/>
    </xf>
    <xf numFmtId="175" fontId="32" fillId="0" borderId="45" xfId="2" applyNumberFormat="1" applyFont="1" applyFill="1" applyBorder="1" applyAlignment="1">
      <alignment horizontal="right"/>
    </xf>
    <xf numFmtId="175" fontId="31" fillId="0" borderId="0" xfId="11" applyNumberFormat="1" applyFont="1"/>
    <xf numFmtId="175" fontId="32" fillId="11" borderId="45" xfId="2" applyNumberFormat="1" applyFont="1" applyFill="1" applyBorder="1" applyAlignment="1">
      <alignment horizontal="right"/>
    </xf>
    <xf numFmtId="168" fontId="31" fillId="0" borderId="0" xfId="2" applyNumberFormat="1" applyFont="1" applyFill="1" applyAlignment="1"/>
    <xf numFmtId="165" fontId="31" fillId="0" borderId="0" xfId="2" applyFont="1" applyFill="1" applyAlignment="1"/>
    <xf numFmtId="0" fontId="17" fillId="0" borderId="0" xfId="11" applyFont="1" applyAlignment="1">
      <alignment horizontal="center"/>
    </xf>
    <xf numFmtId="165" fontId="17" fillId="0" borderId="0" xfId="2" applyFont="1" applyFill="1" applyBorder="1" applyAlignment="1"/>
    <xf numFmtId="0" fontId="16" fillId="0" borderId="0" xfId="11" applyFont="1" applyAlignment="1">
      <alignment horizontal="center"/>
    </xf>
    <xf numFmtId="0" fontId="18" fillId="0" borderId="20" xfId="11" applyFont="1" applyBorder="1"/>
    <xf numFmtId="0" fontId="16" fillId="0" borderId="21" xfId="11" applyFont="1" applyBorder="1" applyAlignment="1">
      <alignment horizontal="center"/>
    </xf>
    <xf numFmtId="0" fontId="16" fillId="0" borderId="21" xfId="11" applyFont="1" applyBorder="1"/>
    <xf numFmtId="0" fontId="16" fillId="0" borderId="2" xfId="11" applyFont="1" applyBorder="1"/>
    <xf numFmtId="0" fontId="16" fillId="0" borderId="23" xfId="11" applyFont="1" applyBorder="1"/>
    <xf numFmtId="49" fontId="17" fillId="0" borderId="0" xfId="11" applyNumberFormat="1" applyFont="1" applyAlignment="1">
      <alignment horizontal="center"/>
    </xf>
    <xf numFmtId="4" fontId="17" fillId="0" borderId="0" xfId="11" applyNumberFormat="1" applyFont="1"/>
    <xf numFmtId="165" fontId="17" fillId="0" borderId="0" xfId="2" applyFont="1" applyFill="1" applyBorder="1" applyAlignment="1">
      <alignment horizontal="center"/>
    </xf>
    <xf numFmtId="165" fontId="17" fillId="0" borderId="24" xfId="2" applyFont="1" applyFill="1" applyBorder="1"/>
    <xf numFmtId="0" fontId="16" fillId="0" borderId="23" xfId="11" applyFont="1" applyBorder="1" applyAlignment="1">
      <alignment wrapText="1"/>
    </xf>
    <xf numFmtId="0" fontId="17" fillId="0" borderId="0" xfId="11" applyFont="1" applyAlignment="1">
      <alignment horizontal="left"/>
    </xf>
    <xf numFmtId="165" fontId="17" fillId="0" borderId="0" xfId="2" applyFont="1" applyFill="1" applyBorder="1" applyAlignment="1">
      <alignment horizontal="left"/>
    </xf>
    <xf numFmtId="0" fontId="16" fillId="0" borderId="0" xfId="11" applyFont="1"/>
    <xf numFmtId="0" fontId="17" fillId="0" borderId="0" xfId="11" applyFont="1" applyAlignment="1">
      <alignment horizontal="left" indent="1"/>
    </xf>
    <xf numFmtId="0" fontId="16" fillId="0" borderId="25" xfId="11" applyFont="1" applyBorder="1"/>
    <xf numFmtId="0" fontId="16" fillId="0" borderId="1" xfId="11" applyFont="1" applyBorder="1" applyAlignment="1">
      <alignment horizontal="center"/>
    </xf>
    <xf numFmtId="0" fontId="16" fillId="0" borderId="1" xfId="11" applyFont="1" applyBorder="1"/>
    <xf numFmtId="0" fontId="16" fillId="0" borderId="1" xfId="6" applyFont="1" applyBorder="1" applyAlignment="1">
      <alignment horizontal="left" indent="1"/>
    </xf>
    <xf numFmtId="0" fontId="17" fillId="0" borderId="1" xfId="11" applyFont="1" applyBorder="1" applyAlignment="1">
      <alignment horizontal="left" indent="1"/>
    </xf>
    <xf numFmtId="49" fontId="17" fillId="0" borderId="1" xfId="11" applyNumberFormat="1" applyFont="1" applyBorder="1" applyAlignment="1">
      <alignment horizontal="center"/>
    </xf>
    <xf numFmtId="4" fontId="17" fillId="0" borderId="1" xfId="11" applyNumberFormat="1" applyFont="1" applyBorder="1"/>
    <xf numFmtId="0" fontId="17" fillId="0" borderId="1" xfId="11" applyFont="1" applyBorder="1"/>
    <xf numFmtId="165" fontId="17" fillId="0" borderId="1" xfId="2" applyFont="1" applyFill="1" applyBorder="1" applyAlignment="1">
      <alignment horizontal="center"/>
    </xf>
    <xf numFmtId="165" fontId="17" fillId="0" borderId="26" xfId="2" applyFont="1" applyFill="1" applyBorder="1"/>
    <xf numFmtId="165" fontId="17" fillId="0" borderId="0" xfId="2" applyFont="1" applyFill="1" applyAlignment="1">
      <alignment horizontal="center"/>
    </xf>
    <xf numFmtId="165" fontId="17" fillId="0" borderId="0" xfId="2" applyFont="1" applyFill="1"/>
    <xf numFmtId="0" fontId="36" fillId="0" borderId="32" xfId="11" applyFont="1" applyBorder="1" applyAlignment="1">
      <alignment horizontal="center" vertical="center" wrapText="1"/>
    </xf>
    <xf numFmtId="49" fontId="36" fillId="0" borderId="27" xfId="11" applyNumberFormat="1" applyFont="1" applyBorder="1" applyAlignment="1">
      <alignment horizontal="center" vertical="center" wrapText="1"/>
    </xf>
    <xf numFmtId="4" fontId="36" fillId="0" borderId="27" xfId="11" applyNumberFormat="1" applyFont="1" applyBorder="1" applyAlignment="1">
      <alignment horizontal="center" vertical="center" wrapText="1"/>
    </xf>
    <xf numFmtId="165" fontId="36" fillId="0" borderId="27" xfId="2" applyFont="1" applyFill="1" applyBorder="1" applyAlignment="1">
      <alignment horizontal="center" vertical="center" wrapText="1"/>
    </xf>
    <xf numFmtId="14" fontId="17" fillId="2" borderId="27" xfId="11" applyNumberFormat="1" applyFont="1" applyFill="1" applyBorder="1"/>
    <xf numFmtId="14" fontId="17" fillId="2" borderId="27" xfId="11" applyNumberFormat="1" applyFont="1" applyFill="1" applyBorder="1" applyAlignment="1">
      <alignment horizontal="center"/>
    </xf>
    <xf numFmtId="14" fontId="16" fillId="2" borderId="27" xfId="11" applyNumberFormat="1" applyFont="1" applyFill="1" applyBorder="1" applyAlignment="1">
      <alignment horizontal="left"/>
    </xf>
    <xf numFmtId="14" fontId="16" fillId="2" borderId="27" xfId="11" applyNumberFormat="1" applyFont="1" applyFill="1" applyBorder="1" applyAlignment="1">
      <alignment horizontal="right"/>
    </xf>
    <xf numFmtId="0" fontId="17" fillId="2" borderId="27" xfId="11" applyFont="1" applyFill="1" applyBorder="1" applyAlignment="1">
      <alignment horizontal="center"/>
    </xf>
    <xf numFmtId="4" fontId="17" fillId="2" borderId="27" xfId="11" applyNumberFormat="1" applyFont="1" applyFill="1" applyBorder="1" applyAlignment="1">
      <alignment horizontal="left" indent="1"/>
    </xf>
    <xf numFmtId="172" fontId="17" fillId="2" borderId="27" xfId="2" applyNumberFormat="1" applyFont="1" applyFill="1" applyBorder="1" applyAlignment="1">
      <alignment horizontal="right"/>
    </xf>
    <xf numFmtId="170" fontId="17" fillId="0" borderId="27" xfId="2" applyNumberFormat="1" applyFont="1" applyFill="1" applyBorder="1" applyAlignment="1">
      <alignment horizontal="center"/>
    </xf>
    <xf numFmtId="14" fontId="17" fillId="0" borderId="27" xfId="11" applyNumberFormat="1" applyFont="1" applyBorder="1" applyAlignment="1">
      <alignment horizontal="center"/>
    </xf>
    <xf numFmtId="14" fontId="17" fillId="0" borderId="27" xfId="11" applyNumberFormat="1" applyFont="1" applyBorder="1"/>
    <xf numFmtId="14" fontId="17" fillId="0" borderId="27" xfId="11" applyNumberFormat="1" applyFont="1" applyBorder="1" applyAlignment="1">
      <alignment horizontal="left" indent="1"/>
    </xf>
    <xf numFmtId="14" fontId="17" fillId="0" borderId="27" xfId="11" applyNumberFormat="1" applyFont="1" applyBorder="1" applyAlignment="1">
      <alignment horizontal="left"/>
    </xf>
    <xf numFmtId="0" fontId="17" fillId="0" borderId="27" xfId="11" applyFont="1" applyBorder="1" applyAlignment="1">
      <alignment horizontal="center"/>
    </xf>
    <xf numFmtId="1" fontId="17" fillId="0" borderId="27" xfId="11" applyNumberFormat="1" applyFont="1" applyBorder="1"/>
    <xf numFmtId="172" fontId="17" fillId="0" borderId="27" xfId="2" applyNumberFormat="1" applyFont="1" applyFill="1" applyBorder="1" applyAlignment="1">
      <alignment horizontal="right"/>
    </xf>
    <xf numFmtId="173" fontId="17" fillId="0" borderId="27" xfId="2" applyNumberFormat="1" applyFont="1" applyFill="1" applyBorder="1" applyAlignment="1">
      <alignment horizontal="center"/>
    </xf>
    <xf numFmtId="170" fontId="17" fillId="0" borderId="27" xfId="2" applyNumberFormat="1" applyFont="1" applyFill="1" applyBorder="1"/>
    <xf numFmtId="14" fontId="17" fillId="0" borderId="27" xfId="2" applyNumberFormat="1" applyFont="1" applyFill="1" applyBorder="1" applyAlignment="1">
      <alignment horizontal="center"/>
    </xf>
    <xf numFmtId="14" fontId="16" fillId="0" borderId="27" xfId="11" applyNumberFormat="1" applyFont="1" applyBorder="1"/>
    <xf numFmtId="4" fontId="16" fillId="0" borderId="33" xfId="11" applyNumberFormat="1" applyFont="1" applyBorder="1" applyAlignment="1">
      <alignment horizontal="right"/>
    </xf>
    <xf numFmtId="175" fontId="16" fillId="0" borderId="33" xfId="2" applyNumberFormat="1" applyFont="1" applyFill="1" applyBorder="1" applyAlignment="1">
      <alignment horizontal="right"/>
    </xf>
    <xf numFmtId="175" fontId="17" fillId="0" borderId="0" xfId="11" applyNumberFormat="1" applyFont="1"/>
    <xf numFmtId="165" fontId="17" fillId="0" borderId="0" xfId="2" applyFont="1" applyFill="1" applyAlignment="1"/>
    <xf numFmtId="168" fontId="17" fillId="0" borderId="0" xfId="2" applyNumberFormat="1" applyFont="1" applyFill="1" applyAlignment="1"/>
    <xf numFmtId="0" fontId="20" fillId="8" borderId="0" xfId="11" applyFont="1" applyFill="1"/>
    <xf numFmtId="43" fontId="19" fillId="8" borderId="0" xfId="11" applyNumberFormat="1" applyFont="1" applyFill="1"/>
    <xf numFmtId="0" fontId="19" fillId="8" borderId="0" xfId="11" applyFont="1" applyFill="1"/>
    <xf numFmtId="2" fontId="19" fillId="8" borderId="0" xfId="11" applyNumberFormat="1" applyFont="1" applyFill="1"/>
    <xf numFmtId="0" fontId="16" fillId="0" borderId="46" xfId="11" applyFont="1" applyBorder="1" applyAlignment="1">
      <alignment horizontal="left" vertical="center" indent="1"/>
    </xf>
    <xf numFmtId="0" fontId="16" fillId="0" borderId="47" xfId="11" applyFont="1" applyBorder="1" applyAlignment="1">
      <alignment vertical="center"/>
    </xf>
    <xf numFmtId="0" fontId="16" fillId="0" borderId="47" xfId="11" applyFont="1" applyBorder="1" applyAlignment="1">
      <alignment horizontal="left" vertical="center" indent="1"/>
    </xf>
    <xf numFmtId="0" fontId="17" fillId="0" borderId="47" xfId="11" applyFont="1" applyBorder="1"/>
    <xf numFmtId="0" fontId="16" fillId="0" borderId="47" xfId="11" applyFont="1" applyBorder="1" applyAlignment="1">
      <alignment horizontal="left" vertical="center"/>
    </xf>
    <xf numFmtId="43" fontId="17" fillId="0" borderId="47" xfId="11" applyNumberFormat="1" applyFont="1" applyBorder="1"/>
    <xf numFmtId="0" fontId="17" fillId="0" borderId="48" xfId="11" applyFont="1" applyBorder="1"/>
    <xf numFmtId="0" fontId="16" fillId="0" borderId="49" xfId="11" applyFont="1" applyBorder="1" applyAlignment="1">
      <alignment horizontal="left" vertical="center" wrapText="1" indent="1"/>
    </xf>
    <xf numFmtId="0" fontId="16" fillId="0" borderId="50" xfId="11" applyFont="1" applyBorder="1" applyAlignment="1">
      <alignment vertical="center" wrapText="1"/>
    </xf>
    <xf numFmtId="0" fontId="16" fillId="0" borderId="50" xfId="11" applyFont="1" applyBorder="1" applyAlignment="1">
      <alignment horizontal="left" vertical="center" indent="1"/>
    </xf>
    <xf numFmtId="0" fontId="17" fillId="0" borderId="50" xfId="11" applyFont="1" applyBorder="1"/>
    <xf numFmtId="0" fontId="16" fillId="0" borderId="50" xfId="11" applyFont="1" applyBorder="1" applyAlignment="1">
      <alignment vertical="center"/>
    </xf>
    <xf numFmtId="0" fontId="16" fillId="0" borderId="50" xfId="11" applyFont="1" applyBorder="1" applyAlignment="1">
      <alignment horizontal="left" vertical="center"/>
    </xf>
    <xf numFmtId="0" fontId="17" fillId="0" borderId="51" xfId="11" applyFont="1" applyBorder="1"/>
    <xf numFmtId="0" fontId="16" fillId="0" borderId="52" xfId="11" applyFont="1" applyBorder="1" applyAlignment="1">
      <alignment horizontal="left" vertical="center" indent="1"/>
    </xf>
    <xf numFmtId="0" fontId="16" fillId="0" borderId="53" xfId="11" applyFont="1" applyBorder="1" applyAlignment="1">
      <alignment vertical="center"/>
    </xf>
    <xf numFmtId="0" fontId="17" fillId="0" borderId="53" xfId="11" applyFont="1" applyBorder="1"/>
    <xf numFmtId="0" fontId="17" fillId="0" borderId="54" xfId="11" applyFont="1" applyBorder="1"/>
    <xf numFmtId="3" fontId="16" fillId="0" borderId="55" xfId="11" applyNumberFormat="1" applyFont="1" applyBorder="1" applyAlignment="1" applyProtection="1">
      <alignment horizontal="center" vertical="center" textRotation="90" wrapText="1"/>
      <protection locked="0"/>
    </xf>
    <xf numFmtId="0" fontId="17" fillId="0" borderId="0" xfId="11" applyFont="1" applyAlignment="1">
      <alignment wrapText="1"/>
    </xf>
    <xf numFmtId="3" fontId="16" fillId="0" borderId="26" xfId="11" applyNumberFormat="1" applyFont="1" applyBorder="1" applyAlignment="1" applyProtection="1">
      <alignment horizontal="center" vertical="center" textRotation="90" wrapText="1"/>
      <protection locked="0"/>
    </xf>
    <xf numFmtId="173" fontId="36" fillId="14" borderId="31" xfId="11" applyNumberFormat="1" applyFont="1" applyFill="1" applyBorder="1" applyAlignment="1" applyProtection="1">
      <alignment horizontal="center" vertical="center" wrapText="1"/>
      <protection locked="0"/>
    </xf>
    <xf numFmtId="49" fontId="36" fillId="14" borderId="31" xfId="11" applyNumberFormat="1" applyFont="1" applyFill="1" applyBorder="1" applyAlignment="1" applyProtection="1">
      <alignment horizontal="center" vertical="center" wrapText="1"/>
      <protection locked="0"/>
    </xf>
    <xf numFmtId="0" fontId="36" fillId="15" borderId="27" xfId="11" applyFont="1" applyFill="1" applyBorder="1" applyAlignment="1" applyProtection="1">
      <alignment horizontal="center" vertical="center" wrapText="1"/>
      <protection locked="0"/>
    </xf>
    <xf numFmtId="49" fontId="36" fillId="15" borderId="27" xfId="11" applyNumberFormat="1" applyFont="1" applyFill="1" applyBorder="1" applyAlignment="1" applyProtection="1">
      <alignment horizontal="center" vertical="center" wrapText="1"/>
      <protection locked="0"/>
    </xf>
    <xf numFmtId="49" fontId="36" fillId="15" borderId="31" xfId="11" applyNumberFormat="1" applyFont="1" applyFill="1" applyBorder="1" applyAlignment="1" applyProtection="1">
      <alignment horizontal="center" vertical="center" wrapText="1"/>
      <protection locked="0"/>
    </xf>
    <xf numFmtId="49" fontId="16" fillId="0" borderId="27" xfId="11" applyNumberFormat="1" applyFont="1" applyBorder="1" applyAlignment="1" applyProtection="1">
      <alignment horizontal="center" vertical="center" wrapText="1"/>
      <protection locked="0"/>
    </xf>
    <xf numFmtId="173" fontId="36" fillId="0" borderId="31" xfId="11" applyNumberFormat="1" applyFont="1" applyBorder="1" applyAlignment="1" applyProtection="1">
      <alignment horizontal="center" vertical="center" wrapText="1"/>
      <protection locked="0"/>
    </xf>
    <xf numFmtId="49" fontId="36" fillId="0" borderId="31" xfId="11" applyNumberFormat="1" applyFont="1" applyBorder="1" applyAlignment="1" applyProtection="1">
      <alignment horizontal="center" vertical="center" wrapText="1"/>
      <protection locked="0"/>
    </xf>
    <xf numFmtId="3" fontId="17" fillId="0" borderId="27" xfId="11" applyNumberFormat="1" applyFont="1" applyBorder="1" applyAlignment="1" applyProtection="1">
      <alignment horizontal="center"/>
      <protection locked="0"/>
    </xf>
    <xf numFmtId="14" fontId="17" fillId="0" borderId="27" xfId="11" applyNumberFormat="1" applyFont="1" applyBorder="1" applyAlignment="1" applyProtection="1">
      <alignment horizontal="center"/>
      <protection locked="0"/>
    </xf>
    <xf numFmtId="49" fontId="17" fillId="0" borderId="27" xfId="11" quotePrefix="1" applyNumberFormat="1" applyFont="1" applyBorder="1" applyAlignment="1" applyProtection="1">
      <alignment horizontal="center" vertical="center"/>
      <protection locked="0"/>
    </xf>
    <xf numFmtId="49" fontId="17" fillId="0" borderId="27" xfId="11" applyNumberFormat="1" applyFont="1" applyBorder="1" applyAlignment="1" applyProtection="1">
      <alignment horizontal="center"/>
      <protection locked="0"/>
    </xf>
    <xf numFmtId="176" fontId="17" fillId="0" borderId="27" xfId="11" applyNumberFormat="1" applyFont="1" applyBorder="1" applyAlignment="1" applyProtection="1">
      <alignment horizontal="center"/>
      <protection locked="0"/>
    </xf>
    <xf numFmtId="0" fontId="17" fillId="0" borderId="27" xfId="11" applyFont="1" applyBorder="1" applyAlignment="1" applyProtection="1">
      <alignment horizontal="center" vertical="center"/>
      <protection locked="0"/>
    </xf>
    <xf numFmtId="0" fontId="17" fillId="0" borderId="27" xfId="11" applyFont="1" applyBorder="1" applyAlignment="1" applyProtection="1">
      <alignment horizontal="center" vertical="center" wrapText="1"/>
      <protection locked="0"/>
    </xf>
    <xf numFmtId="0" fontId="17" fillId="0" borderId="27" xfId="11" applyFont="1" applyBorder="1" applyAlignment="1">
      <alignment horizontal="left" indent="1"/>
    </xf>
    <xf numFmtId="4" fontId="17" fillId="0" borderId="27" xfId="11" applyNumberFormat="1" applyFont="1" applyBorder="1" applyAlignment="1" applyProtection="1">
      <alignment horizontal="right"/>
      <protection locked="0"/>
    </xf>
    <xf numFmtId="4" fontId="17" fillId="16" borderId="27" xfId="11" applyNumberFormat="1" applyFont="1" applyFill="1" applyBorder="1" applyAlignment="1">
      <alignment horizontal="right"/>
    </xf>
    <xf numFmtId="4" fontId="16" fillId="16" borderId="27" xfId="11" applyNumberFormat="1" applyFont="1" applyFill="1" applyBorder="1" applyAlignment="1">
      <alignment horizontal="right"/>
    </xf>
    <xf numFmtId="4" fontId="17" fillId="0" borderId="27" xfId="11" applyNumberFormat="1" applyFont="1" applyBorder="1" applyAlignment="1" applyProtection="1">
      <alignment horizontal="center" vertical="center"/>
      <protection locked="0"/>
    </xf>
    <xf numFmtId="4" fontId="17" fillId="0" borderId="27" xfId="11" applyNumberFormat="1" applyFont="1" applyBorder="1" applyAlignment="1" applyProtection="1">
      <alignment horizontal="center"/>
      <protection locked="0"/>
    </xf>
    <xf numFmtId="43" fontId="17" fillId="0" borderId="27" xfId="11" applyNumberFormat="1" applyFont="1" applyBorder="1" applyAlignment="1" applyProtection="1">
      <alignment horizontal="center"/>
      <protection locked="0"/>
    </xf>
    <xf numFmtId="0" fontId="17" fillId="0" borderId="27" xfId="11" applyFont="1" applyBorder="1" applyAlignment="1" applyProtection="1">
      <alignment horizontal="center"/>
      <protection locked="0"/>
    </xf>
    <xf numFmtId="49" fontId="17" fillId="0" borderId="31" xfId="11" quotePrefix="1" applyNumberFormat="1" applyFont="1" applyBorder="1" applyAlignment="1" applyProtection="1">
      <alignment horizontal="center" vertical="center"/>
      <protection locked="0"/>
    </xf>
    <xf numFmtId="4" fontId="17" fillId="16" borderId="27" xfId="11" applyNumberFormat="1" applyFont="1" applyFill="1" applyBorder="1" applyAlignment="1" applyProtection="1">
      <alignment horizontal="right"/>
      <protection locked="0"/>
    </xf>
    <xf numFmtId="49" fontId="17" fillId="0" borderId="27" xfId="11" applyNumberFormat="1" applyFont="1" applyBorder="1" applyAlignment="1">
      <alignment horizontal="center"/>
    </xf>
    <xf numFmtId="176" fontId="17" fillId="0" borderId="27" xfId="11" applyNumberFormat="1" applyFont="1" applyBorder="1" applyAlignment="1">
      <alignment horizontal="center"/>
    </xf>
    <xf numFmtId="4" fontId="17" fillId="0" borderId="27" xfId="11" applyNumberFormat="1" applyFont="1" applyBorder="1" applyAlignment="1">
      <alignment horizontal="right"/>
    </xf>
    <xf numFmtId="171" fontId="16" fillId="0" borderId="33" xfId="11" applyNumberFormat="1" applyFont="1" applyBorder="1" applyAlignment="1">
      <alignment horizontal="right"/>
    </xf>
    <xf numFmtId="171" fontId="16" fillId="16" borderId="33" xfId="11" applyNumberFormat="1" applyFont="1" applyFill="1" applyBorder="1" applyAlignment="1">
      <alignment horizontal="right"/>
    </xf>
    <xf numFmtId="0" fontId="17" fillId="0" borderId="0" xfId="11" applyFont="1" applyAlignment="1">
      <alignment horizontal="right"/>
    </xf>
    <xf numFmtId="168" fontId="21" fillId="0" borderId="27" xfId="11" applyNumberFormat="1" applyFont="1" applyBorder="1"/>
    <xf numFmtId="0" fontId="21" fillId="0" borderId="0" xfId="11" applyFont="1"/>
    <xf numFmtId="4" fontId="21" fillId="0" borderId="0" xfId="11" applyNumberFormat="1" applyFont="1"/>
    <xf numFmtId="0" fontId="16" fillId="0" borderId="30" xfId="11" applyFont="1" applyBorder="1" applyAlignment="1">
      <alignment horizontal="left" indent="1"/>
    </xf>
    <xf numFmtId="168" fontId="16" fillId="0" borderId="30" xfId="11" applyNumberFormat="1" applyFont="1" applyBorder="1"/>
    <xf numFmtId="43" fontId="17" fillId="0" borderId="0" xfId="11" applyNumberFormat="1" applyFont="1"/>
    <xf numFmtId="2" fontId="17" fillId="0" borderId="0" xfId="11" applyNumberFormat="1" applyFont="1"/>
    <xf numFmtId="0" fontId="16" fillId="0" borderId="0" xfId="11" applyFont="1" applyAlignment="1">
      <alignment horizontal="left" vertical="center" indent="1"/>
    </xf>
    <xf numFmtId="0" fontId="16" fillId="0" borderId="0" xfId="11" applyFont="1" applyAlignment="1">
      <alignment vertical="center"/>
    </xf>
    <xf numFmtId="0" fontId="17" fillId="0" borderId="0" xfId="11" applyFont="1" applyAlignment="1">
      <alignment horizontal="left" vertical="center" indent="1"/>
    </xf>
    <xf numFmtId="43" fontId="16" fillId="14" borderId="27" xfId="11" applyNumberFormat="1" applyFont="1" applyFill="1" applyBorder="1" applyAlignment="1" applyProtection="1">
      <alignment horizontal="center" vertical="center" wrapText="1"/>
      <protection locked="0"/>
    </xf>
    <xf numFmtId="43" fontId="16" fillId="11" borderId="27" xfId="11" applyNumberFormat="1" applyFont="1" applyFill="1" applyBorder="1" applyAlignment="1" applyProtection="1">
      <alignment horizontal="center" vertical="center" wrapText="1"/>
      <protection locked="0"/>
    </xf>
    <xf numFmtId="4" fontId="17" fillId="0" borderId="27" xfId="11" applyNumberFormat="1" applyFont="1" applyBorder="1"/>
    <xf numFmtId="43" fontId="16" fillId="16" borderId="27" xfId="11" applyNumberFormat="1" applyFont="1" applyFill="1" applyBorder="1" applyAlignment="1" applyProtection="1">
      <alignment horizontal="center" vertical="center"/>
      <protection locked="0"/>
    </xf>
    <xf numFmtId="43" fontId="16" fillId="14" borderId="27" xfId="11" applyNumberFormat="1" applyFont="1" applyFill="1" applyBorder="1" applyAlignment="1" applyProtection="1">
      <alignment horizontal="center" vertical="center"/>
      <protection locked="0"/>
    </xf>
    <xf numFmtId="43" fontId="16" fillId="11" borderId="27" xfId="11" applyNumberFormat="1" applyFont="1" applyFill="1" applyBorder="1" applyAlignment="1" applyProtection="1">
      <alignment horizontal="center" vertical="center"/>
      <protection locked="0"/>
    </xf>
    <xf numFmtId="172" fontId="17" fillId="16" borderId="27" xfId="2" applyNumberFormat="1" applyFont="1" applyFill="1" applyBorder="1" applyAlignment="1" applyProtection="1">
      <alignment horizontal="right"/>
    </xf>
    <xf numFmtId="172" fontId="17" fillId="14" borderId="27" xfId="2" applyNumberFormat="1" applyFont="1" applyFill="1" applyBorder="1" applyAlignment="1"/>
    <xf numFmtId="172" fontId="17" fillId="11" borderId="27" xfId="2" applyNumberFormat="1" applyFont="1" applyFill="1" applyBorder="1" applyAlignment="1" applyProtection="1">
      <alignment horizontal="right"/>
      <protection locked="0"/>
    </xf>
    <xf numFmtId="172" fontId="17" fillId="0" borderId="27" xfId="2" applyNumberFormat="1" applyFont="1" applyFill="1" applyBorder="1" applyAlignment="1" applyProtection="1">
      <alignment horizontal="right"/>
      <protection locked="0"/>
    </xf>
    <xf numFmtId="172" fontId="17" fillId="0" borderId="27" xfId="2" applyNumberFormat="1" applyFont="1" applyFill="1" applyBorder="1" applyAlignment="1" applyProtection="1">
      <alignment horizontal="center"/>
      <protection locked="0"/>
    </xf>
    <xf numFmtId="172" fontId="16" fillId="16" borderId="27" xfId="2" applyNumberFormat="1" applyFont="1" applyFill="1" applyBorder="1" applyAlignment="1" applyProtection="1">
      <alignment horizontal="right"/>
    </xf>
    <xf numFmtId="172" fontId="17" fillId="14" borderId="27" xfId="2" applyNumberFormat="1" applyFont="1" applyFill="1" applyBorder="1" applyAlignment="1" applyProtection="1">
      <alignment horizontal="right"/>
      <protection locked="0"/>
    </xf>
    <xf numFmtId="172" fontId="17" fillId="16" borderId="27" xfId="2" applyNumberFormat="1" applyFont="1" applyFill="1" applyBorder="1" applyAlignment="1" applyProtection="1">
      <alignment horizontal="right"/>
      <protection locked="0"/>
    </xf>
    <xf numFmtId="49" fontId="17" fillId="0" borderId="27" xfId="2" applyNumberFormat="1" applyFont="1" applyFill="1" applyBorder="1" applyAlignment="1">
      <alignment horizontal="center"/>
    </xf>
    <xf numFmtId="172" fontId="17" fillId="14" borderId="27" xfId="2" applyNumberFormat="1" applyFont="1" applyFill="1" applyBorder="1" applyAlignment="1">
      <alignment horizontal="right"/>
    </xf>
    <xf numFmtId="172" fontId="17" fillId="11" borderId="27" xfId="2" applyNumberFormat="1" applyFont="1" applyFill="1" applyBorder="1" applyAlignment="1">
      <alignment horizontal="right"/>
    </xf>
    <xf numFmtId="172" fontId="17" fillId="0" borderId="27" xfId="2" applyNumberFormat="1" applyFont="1" applyFill="1" applyBorder="1" applyAlignment="1">
      <alignment horizontal="center"/>
    </xf>
    <xf numFmtId="0" fontId="21" fillId="4" borderId="0" xfId="11" applyFont="1" applyFill="1"/>
    <xf numFmtId="171" fontId="16" fillId="0" borderId="0" xfId="11" applyNumberFormat="1" applyFont="1" applyAlignment="1">
      <alignment horizontal="right"/>
    </xf>
    <xf numFmtId="0" fontId="16" fillId="0" borderId="27" xfId="11" applyFont="1" applyBorder="1" applyAlignment="1">
      <alignment horizontal="left" indent="1"/>
    </xf>
    <xf numFmtId="168" fontId="16" fillId="16" borderId="33" xfId="2" applyNumberFormat="1" applyFont="1" applyFill="1" applyBorder="1" applyAlignment="1">
      <alignment horizontal="right"/>
    </xf>
    <xf numFmtId="168" fontId="16" fillId="14" borderId="33" xfId="2" applyNumberFormat="1" applyFont="1" applyFill="1" applyBorder="1" applyAlignment="1">
      <alignment horizontal="right"/>
    </xf>
    <xf numFmtId="168" fontId="16" fillId="11" borderId="33" xfId="2" applyNumberFormat="1" applyFont="1" applyFill="1" applyBorder="1" applyAlignment="1">
      <alignment horizontal="right"/>
    </xf>
    <xf numFmtId="168" fontId="16" fillId="0" borderId="33" xfId="2" applyNumberFormat="1" applyFont="1" applyFill="1" applyBorder="1" applyAlignment="1">
      <alignment horizontal="right"/>
    </xf>
    <xf numFmtId="164" fontId="17" fillId="0" borderId="0" xfId="11" applyNumberFormat="1" applyFont="1"/>
    <xf numFmtId="171" fontId="17" fillId="0" borderId="0" xfId="11" applyNumberFormat="1" applyFont="1"/>
    <xf numFmtId="0" fontId="16" fillId="0" borderId="46" xfId="11" applyFont="1" applyBorder="1" applyAlignment="1">
      <alignment horizontal="left" indent="1"/>
    </xf>
    <xf numFmtId="0" fontId="16" fillId="0" borderId="47" xfId="11" applyFont="1" applyBorder="1" applyAlignment="1">
      <alignment horizontal="left" indent="1"/>
    </xf>
    <xf numFmtId="49" fontId="17" fillId="0" borderId="47" xfId="11" applyNumberFormat="1" applyFont="1" applyBorder="1" applyAlignment="1">
      <alignment horizontal="center"/>
    </xf>
    <xf numFmtId="4" fontId="17" fillId="0" borderId="47" xfId="11" applyNumberFormat="1" applyFont="1" applyBorder="1"/>
    <xf numFmtId="0" fontId="17" fillId="0" borderId="47" xfId="11" applyFont="1" applyBorder="1" applyAlignment="1">
      <alignment horizontal="center"/>
    </xf>
    <xf numFmtId="4" fontId="17" fillId="0" borderId="48" xfId="11" applyNumberFormat="1" applyFont="1" applyBorder="1"/>
    <xf numFmtId="0" fontId="16" fillId="0" borderId="49" xfId="11" applyFont="1" applyBorder="1" applyAlignment="1">
      <alignment horizontal="left" indent="1"/>
    </xf>
    <xf numFmtId="0" fontId="16" fillId="0" borderId="50" xfId="11" applyFont="1" applyBorder="1" applyAlignment="1">
      <alignment horizontal="left" indent="1"/>
    </xf>
    <xf numFmtId="49" fontId="17" fillId="0" borderId="50" xfId="11" applyNumberFormat="1" applyFont="1" applyBorder="1" applyAlignment="1">
      <alignment horizontal="center"/>
    </xf>
    <xf numFmtId="4" fontId="17" fillId="0" borderId="50" xfId="11" applyNumberFormat="1" applyFont="1" applyBorder="1"/>
    <xf numFmtId="0" fontId="17" fillId="0" borderId="50" xfId="11" applyFont="1" applyBorder="1" applyAlignment="1">
      <alignment horizontal="center"/>
    </xf>
    <xf numFmtId="4" fontId="17" fillId="0" borderId="51" xfId="11" applyNumberFormat="1" applyFont="1" applyBorder="1"/>
    <xf numFmtId="0" fontId="17" fillId="0" borderId="50" xfId="11" applyFont="1" applyBorder="1" applyAlignment="1">
      <alignment horizontal="left" wrapText="1"/>
    </xf>
    <xf numFmtId="0" fontId="16" fillId="0" borderId="52" xfId="11" applyFont="1" applyBorder="1" applyAlignment="1">
      <alignment horizontal="left" indent="1"/>
    </xf>
    <xf numFmtId="0" fontId="16" fillId="0" borderId="53" xfId="11" applyFont="1" applyBorder="1" applyAlignment="1">
      <alignment horizontal="left" indent="1"/>
    </xf>
    <xf numFmtId="49" fontId="17" fillId="0" borderId="53" xfId="11" applyNumberFormat="1" applyFont="1" applyBorder="1" applyAlignment="1">
      <alignment horizontal="center"/>
    </xf>
    <xf numFmtId="4" fontId="17" fillId="0" borderId="53" xfId="11" applyNumberFormat="1" applyFont="1" applyBorder="1"/>
    <xf numFmtId="0" fontId="17" fillId="0" borderId="53" xfId="11" applyFont="1" applyBorder="1" applyAlignment="1">
      <alignment horizontal="center"/>
    </xf>
    <xf numFmtId="4" fontId="17" fillId="0" borderId="54" xfId="11" applyNumberFormat="1" applyFont="1" applyBorder="1"/>
    <xf numFmtId="0" fontId="17" fillId="0" borderId="0" xfId="11" applyFont="1" applyAlignment="1">
      <alignment horizontal="center" wrapText="1"/>
    </xf>
    <xf numFmtId="0" fontId="17" fillId="0" borderId="56" xfId="11" applyFont="1" applyBorder="1" applyAlignment="1">
      <alignment horizontal="center" vertical="center" wrapText="1"/>
    </xf>
    <xf numFmtId="0" fontId="17" fillId="0" borderId="32" xfId="11" applyFont="1" applyBorder="1" applyAlignment="1">
      <alignment horizontal="center" vertical="center" wrapText="1"/>
    </xf>
    <xf numFmtId="0" fontId="17" fillId="0" borderId="27" xfId="11" applyFont="1" applyBorder="1" applyAlignment="1">
      <alignment horizontal="center" vertical="center" wrapText="1"/>
    </xf>
    <xf numFmtId="49" fontId="17" fillId="0" borderId="27" xfId="11" applyNumberFormat="1" applyFont="1" applyBorder="1" applyAlignment="1">
      <alignment horizontal="center" vertical="center" wrapText="1"/>
    </xf>
    <xf numFmtId="49" fontId="17" fillId="17" borderId="27" xfId="11" applyNumberFormat="1" applyFont="1" applyFill="1" applyBorder="1" applyAlignment="1">
      <alignment horizontal="center" vertical="center" wrapText="1"/>
    </xf>
    <xf numFmtId="4" fontId="17" fillId="17" borderId="27" xfId="11" applyNumberFormat="1" applyFont="1" applyFill="1" applyBorder="1" applyAlignment="1">
      <alignment horizontal="center" vertical="center" wrapText="1"/>
    </xf>
    <xf numFmtId="49" fontId="17" fillId="2" borderId="27" xfId="11" applyNumberFormat="1" applyFont="1" applyFill="1" applyBorder="1" applyAlignment="1">
      <alignment horizontal="center" vertical="center" wrapText="1"/>
    </xf>
    <xf numFmtId="4" fontId="17" fillId="2" borderId="27" xfId="11" applyNumberFormat="1" applyFont="1" applyFill="1" applyBorder="1" applyAlignment="1">
      <alignment horizontal="center" vertical="center" wrapText="1"/>
    </xf>
    <xf numFmtId="0" fontId="16" fillId="11" borderId="27" xfId="11" applyFont="1" applyFill="1" applyBorder="1" applyAlignment="1">
      <alignment horizontal="center" vertical="center" wrapText="1"/>
    </xf>
    <xf numFmtId="4" fontId="16" fillId="11" borderId="27" xfId="11" applyNumberFormat="1" applyFont="1" applyFill="1" applyBorder="1" applyAlignment="1">
      <alignment horizontal="center" vertical="center" wrapText="1"/>
    </xf>
    <xf numFmtId="171" fontId="17" fillId="0" borderId="0" xfId="11" applyNumberFormat="1" applyFont="1" applyAlignment="1">
      <alignment wrapText="1"/>
    </xf>
    <xf numFmtId="166" fontId="17" fillId="0" borderId="27" xfId="2" applyNumberFormat="1" applyFont="1" applyFill="1" applyBorder="1" applyAlignment="1">
      <alignment horizontal="center"/>
    </xf>
    <xf numFmtId="1" fontId="17" fillId="0" borderId="27" xfId="11" applyNumberFormat="1" applyFont="1" applyBorder="1" applyAlignment="1">
      <alignment horizontal="center"/>
    </xf>
    <xf numFmtId="166" fontId="17" fillId="0" borderId="27" xfId="2" applyNumberFormat="1" applyFont="1" applyFill="1" applyBorder="1" applyAlignment="1">
      <alignment horizontal="center" wrapText="1"/>
    </xf>
    <xf numFmtId="166" fontId="17" fillId="0" borderId="27" xfId="2" applyNumberFormat="1" applyFont="1" applyFill="1" applyBorder="1" applyAlignment="1">
      <alignment horizontal="left" wrapText="1" indent="1"/>
    </xf>
    <xf numFmtId="177" fontId="17" fillId="0" borderId="27" xfId="11" applyNumberFormat="1" applyFont="1" applyBorder="1" applyAlignment="1">
      <alignment horizontal="center"/>
    </xf>
    <xf numFmtId="178" fontId="17" fillId="0" borderId="27" xfId="11" applyNumberFormat="1" applyFont="1" applyBorder="1" applyAlignment="1">
      <alignment horizontal="center"/>
    </xf>
    <xf numFmtId="14" fontId="16" fillId="0" borderId="27" xfId="11" applyNumberFormat="1" applyFont="1" applyBorder="1" applyAlignment="1">
      <alignment wrapText="1"/>
    </xf>
    <xf numFmtId="177" fontId="16" fillId="0" borderId="33" xfId="11" applyNumberFormat="1" applyFont="1" applyBorder="1" applyAlignment="1">
      <alignment horizontal="center"/>
    </xf>
    <xf numFmtId="178" fontId="16" fillId="0" borderId="33" xfId="11" applyNumberFormat="1" applyFont="1" applyBorder="1" applyAlignment="1">
      <alignment horizontal="center"/>
    </xf>
    <xf numFmtId="168" fontId="16" fillId="0" borderId="57" xfId="11" applyNumberFormat="1" applyFont="1" applyBorder="1" applyAlignment="1">
      <alignment horizontal="right"/>
    </xf>
    <xf numFmtId="177" fontId="16" fillId="3" borderId="33" xfId="11" applyNumberFormat="1" applyFont="1" applyFill="1" applyBorder="1" applyAlignment="1">
      <alignment horizontal="center"/>
    </xf>
    <xf numFmtId="168" fontId="16" fillId="0" borderId="33" xfId="11" applyNumberFormat="1" applyFont="1" applyBorder="1" applyAlignment="1">
      <alignment horizontal="right"/>
    </xf>
    <xf numFmtId="177" fontId="17" fillId="0" borderId="0" xfId="11" applyNumberFormat="1" applyFont="1"/>
    <xf numFmtId="178" fontId="17" fillId="0" borderId="0" xfId="11" applyNumberFormat="1" applyFont="1"/>
    <xf numFmtId="17" fontId="16" fillId="3" borderId="0" xfId="3" applyNumberFormat="1" applyFont="1" applyFill="1"/>
    <xf numFmtId="0" fontId="16" fillId="3" borderId="0" xfId="3" applyFont="1" applyFill="1" applyAlignment="1">
      <alignment vertical="center"/>
    </xf>
    <xf numFmtId="0" fontId="16" fillId="3" borderId="0" xfId="3" applyFont="1" applyFill="1" applyAlignment="1">
      <alignment horizontal="center" vertical="center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0" fontId="16" fillId="0" borderId="0" xfId="3" applyFont="1" applyAlignment="1">
      <alignment horizontal="center" vertical="center"/>
    </xf>
    <xf numFmtId="2" fontId="39" fillId="18" borderId="28" xfId="3" applyNumberFormat="1" applyFont="1" applyFill="1" applyBorder="1" applyAlignment="1">
      <alignment horizontal="left" vertical="center"/>
    </xf>
    <xf numFmtId="2" fontId="40" fillId="18" borderId="30" xfId="3" applyNumberFormat="1" applyFont="1" applyFill="1" applyBorder="1" applyAlignment="1">
      <alignment vertical="center"/>
    </xf>
    <xf numFmtId="2" fontId="40" fillId="18" borderId="30" xfId="3" applyNumberFormat="1" applyFont="1" applyFill="1" applyBorder="1" applyAlignment="1">
      <alignment horizontal="center" vertical="center"/>
    </xf>
    <xf numFmtId="14" fontId="20" fillId="18" borderId="30" xfId="3" applyNumberFormat="1" applyFont="1" applyFill="1" applyBorder="1" applyAlignment="1">
      <alignment horizontal="center" vertical="center"/>
    </xf>
    <xf numFmtId="2" fontId="40" fillId="18" borderId="29" xfId="3" applyNumberFormat="1" applyFont="1" applyFill="1" applyBorder="1" applyAlignment="1">
      <alignment vertical="center"/>
    </xf>
    <xf numFmtId="2" fontId="17" fillId="0" borderId="0" xfId="3" applyNumberFormat="1" applyFont="1" applyAlignment="1">
      <alignment vertical="center"/>
    </xf>
    <xf numFmtId="179" fontId="17" fillId="0" borderId="0" xfId="3" applyNumberFormat="1" applyFont="1" applyAlignment="1">
      <alignment horizontal="left" vertical="center"/>
    </xf>
    <xf numFmtId="179" fontId="17" fillId="0" borderId="0" xfId="3" applyNumberFormat="1" applyFont="1" applyAlignment="1">
      <alignment horizontal="center" vertical="center"/>
    </xf>
    <xf numFmtId="2" fontId="18" fillId="0" borderId="0" xfId="3" applyNumberFormat="1" applyFont="1" applyAlignment="1">
      <alignment vertical="center"/>
    </xf>
    <xf numFmtId="166" fontId="17" fillId="0" borderId="0" xfId="3" applyNumberFormat="1" applyFont="1" applyAlignment="1">
      <alignment horizontal="center" vertical="center"/>
    </xf>
    <xf numFmtId="1" fontId="17" fillId="0" borderId="0" xfId="3" applyNumberFormat="1" applyFont="1" applyAlignment="1">
      <alignment horizontal="center" vertical="center"/>
    </xf>
    <xf numFmtId="0" fontId="16" fillId="0" borderId="31" xfId="3" applyFont="1" applyBorder="1" applyAlignment="1">
      <alignment horizontal="center" vertical="center" wrapText="1"/>
    </xf>
    <xf numFmtId="0" fontId="17" fillId="0" borderId="31" xfId="3" applyFont="1" applyBorder="1" applyAlignment="1">
      <alignment horizontal="center" vertical="center" wrapText="1"/>
    </xf>
    <xf numFmtId="0" fontId="17" fillId="0" borderId="20" xfId="3" applyFont="1" applyBorder="1" applyAlignment="1">
      <alignment horizontal="center" vertical="center" wrapText="1"/>
    </xf>
    <xf numFmtId="0" fontId="21" fillId="0" borderId="27" xfId="3" applyFont="1" applyBorder="1" applyAlignment="1">
      <alignment horizontal="center" vertical="center" wrapText="1"/>
    </xf>
    <xf numFmtId="0" fontId="41" fillId="0" borderId="27" xfId="3" applyFont="1" applyBorder="1" applyAlignment="1">
      <alignment horizontal="center" vertical="center" wrapText="1"/>
    </xf>
    <xf numFmtId="0" fontId="16" fillId="0" borderId="32" xfId="12" applyFont="1" applyBorder="1" applyAlignment="1">
      <alignment horizontal="center" vertical="center" wrapText="1"/>
    </xf>
    <xf numFmtId="0" fontId="16" fillId="0" borderId="27" xfId="12" applyFont="1" applyBorder="1" applyAlignment="1">
      <alignment horizontal="center" vertical="center" wrapText="1"/>
    </xf>
    <xf numFmtId="0" fontId="16" fillId="0" borderId="31" xfId="12" applyFont="1" applyBorder="1" applyAlignment="1">
      <alignment horizontal="center" vertical="center" wrapText="1"/>
    </xf>
    <xf numFmtId="166" fontId="16" fillId="0" borderId="32" xfId="3" applyNumberFormat="1" applyFont="1" applyBorder="1" applyAlignment="1">
      <alignment horizontal="left"/>
    </xf>
    <xf numFmtId="0" fontId="16" fillId="0" borderId="27" xfId="3" applyFont="1" applyBorder="1" applyAlignment="1">
      <alignment horizontal="left" wrapText="1"/>
    </xf>
    <xf numFmtId="0" fontId="16" fillId="0" borderId="27" xfId="3" applyFont="1" applyBorder="1" applyAlignment="1">
      <alignment horizontal="center" wrapText="1"/>
    </xf>
    <xf numFmtId="4" fontId="17" fillId="0" borderId="27" xfId="13" applyNumberFormat="1" applyFont="1" applyFill="1" applyBorder="1" applyAlignment="1">
      <alignment horizontal="right"/>
    </xf>
    <xf numFmtId="4" fontId="17" fillId="0" borderId="27" xfId="3" applyNumberFormat="1" applyFont="1" applyBorder="1" applyAlignment="1">
      <alignment horizontal="right"/>
    </xf>
    <xf numFmtId="1" fontId="17" fillId="0" borderId="27" xfId="3" applyNumberFormat="1" applyFont="1" applyBorder="1" applyAlignment="1">
      <alignment horizontal="center"/>
    </xf>
    <xf numFmtId="4" fontId="16" fillId="0" borderId="27" xfId="13" applyNumberFormat="1" applyFont="1" applyFill="1" applyBorder="1" applyAlignment="1">
      <alignment horizontal="right"/>
    </xf>
    <xf numFmtId="4" fontId="17" fillId="0" borderId="27" xfId="3" applyNumberFormat="1" applyFont="1" applyBorder="1" applyAlignment="1">
      <alignment horizontal="center" wrapText="1"/>
    </xf>
    <xf numFmtId="4" fontId="16" fillId="0" borderId="27" xfId="3" applyNumberFormat="1" applyFont="1" applyBorder="1" applyAlignment="1">
      <alignment horizontal="right"/>
    </xf>
    <xf numFmtId="0" fontId="17" fillId="0" borderId="0" xfId="3" applyFont="1" applyAlignment="1">
      <alignment horizontal="left"/>
    </xf>
    <xf numFmtId="170" fontId="17" fillId="0" borderId="32" xfId="3" applyNumberFormat="1" applyFont="1" applyBorder="1" applyAlignment="1">
      <alignment horizontal="center"/>
    </xf>
    <xf numFmtId="0" fontId="17" fillId="0" borderId="27" xfId="3" applyFont="1" applyBorder="1" applyAlignment="1">
      <alignment horizontal="left" wrapText="1"/>
    </xf>
    <xf numFmtId="0" fontId="17" fillId="0" borderId="27" xfId="3" applyFont="1" applyBorder="1" applyAlignment="1">
      <alignment horizontal="center" wrapText="1"/>
    </xf>
    <xf numFmtId="4" fontId="17" fillId="0" borderId="27" xfId="3" applyNumberFormat="1" applyFont="1" applyBorder="1" applyAlignment="1">
      <alignment horizontal="center"/>
    </xf>
    <xf numFmtId="175" fontId="16" fillId="0" borderId="27" xfId="13" applyNumberFormat="1" applyFont="1" applyFill="1" applyBorder="1" applyAlignment="1">
      <alignment horizontal="right"/>
    </xf>
    <xf numFmtId="4" fontId="17" fillId="0" borderId="27" xfId="3" applyNumberFormat="1" applyFont="1" applyBorder="1" applyAlignment="1">
      <alignment horizontal="right" wrapText="1"/>
    </xf>
    <xf numFmtId="0" fontId="17" fillId="0" borderId="0" xfId="3" applyFont="1"/>
    <xf numFmtId="170" fontId="16" fillId="0" borderId="32" xfId="3" applyNumberFormat="1" applyFont="1" applyBorder="1" applyAlignment="1">
      <alignment horizontal="center"/>
    </xf>
    <xf numFmtId="1" fontId="16" fillId="0" borderId="27" xfId="13" applyNumberFormat="1" applyFont="1" applyFill="1" applyBorder="1" applyAlignment="1">
      <alignment horizontal="center"/>
    </xf>
    <xf numFmtId="175" fontId="16" fillId="0" borderId="27" xfId="3" applyNumberFormat="1" applyFont="1" applyBorder="1" applyAlignment="1">
      <alignment horizontal="center" wrapText="1"/>
    </xf>
    <xf numFmtId="0" fontId="16" fillId="0" borderId="0" xfId="3" applyFont="1"/>
    <xf numFmtId="170" fontId="17" fillId="0" borderId="56" xfId="3" applyNumberFormat="1" applyFont="1" applyBorder="1" applyAlignment="1">
      <alignment horizontal="center"/>
    </xf>
    <xf numFmtId="0" fontId="17" fillId="0" borderId="31" xfId="3" applyFont="1" applyBorder="1" applyAlignment="1">
      <alignment horizontal="left" wrapText="1"/>
    </xf>
    <xf numFmtId="0" fontId="17" fillId="0" borderId="31" xfId="3" applyFont="1" applyBorder="1" applyAlignment="1">
      <alignment horizontal="center" wrapText="1"/>
    </xf>
    <xf numFmtId="4" fontId="17" fillId="0" borderId="31" xfId="13" applyNumberFormat="1" applyFont="1" applyFill="1" applyBorder="1" applyAlignment="1">
      <alignment horizontal="right"/>
    </xf>
    <xf numFmtId="4" fontId="17" fillId="0" borderId="31" xfId="3" applyNumberFormat="1" applyFont="1" applyBorder="1" applyAlignment="1">
      <alignment horizontal="right"/>
    </xf>
    <xf numFmtId="1" fontId="17" fillId="0" borderId="31" xfId="3" applyNumberFormat="1" applyFont="1" applyBorder="1" applyAlignment="1">
      <alignment horizontal="center"/>
    </xf>
    <xf numFmtId="175" fontId="16" fillId="0" borderId="31" xfId="13" applyNumberFormat="1" applyFont="1" applyFill="1" applyBorder="1" applyAlignment="1">
      <alignment horizontal="right"/>
    </xf>
    <xf numFmtId="4" fontId="17" fillId="0" borderId="31" xfId="3" applyNumberFormat="1" applyFont="1" applyBorder="1" applyAlignment="1">
      <alignment horizontal="center" wrapText="1"/>
    </xf>
    <xf numFmtId="4" fontId="16" fillId="0" borderId="31" xfId="3" applyNumberFormat="1" applyFont="1" applyBorder="1" applyAlignment="1">
      <alignment horizontal="right"/>
    </xf>
    <xf numFmtId="4" fontId="17" fillId="0" borderId="31" xfId="3" applyNumberFormat="1" applyFont="1" applyBorder="1" applyAlignment="1">
      <alignment horizontal="right" wrapText="1"/>
    </xf>
    <xf numFmtId="166" fontId="16" fillId="0" borderId="0" xfId="3" applyNumberFormat="1" applyFont="1" applyAlignment="1">
      <alignment horizontal="left"/>
    </xf>
    <xf numFmtId="0" fontId="16" fillId="0" borderId="0" xfId="3" applyFont="1" applyAlignment="1">
      <alignment horizontal="left" wrapText="1"/>
    </xf>
    <xf numFmtId="0" fontId="16" fillId="0" borderId="0" xfId="3" applyFont="1" applyAlignment="1">
      <alignment horizontal="center" wrapText="1"/>
    </xf>
    <xf numFmtId="4" fontId="17" fillId="0" borderId="0" xfId="13" applyNumberFormat="1" applyFont="1" applyFill="1" applyBorder="1" applyAlignment="1">
      <alignment horizontal="right"/>
    </xf>
    <xf numFmtId="4" fontId="17" fillId="0" borderId="0" xfId="3" applyNumberFormat="1" applyFont="1" applyAlignment="1">
      <alignment horizontal="right"/>
    </xf>
    <xf numFmtId="1" fontId="17" fillId="0" borderId="0" xfId="3" applyNumberFormat="1" applyFont="1" applyAlignment="1">
      <alignment horizontal="center"/>
    </xf>
    <xf numFmtId="175" fontId="16" fillId="0" borderId="0" xfId="13" applyNumberFormat="1" applyFont="1" applyFill="1" applyBorder="1" applyAlignment="1">
      <alignment horizontal="right"/>
    </xf>
    <xf numFmtId="4" fontId="17" fillId="0" borderId="0" xfId="3" applyNumberFormat="1" applyFont="1" applyAlignment="1">
      <alignment horizontal="center" wrapText="1"/>
    </xf>
    <xf numFmtId="4" fontId="16" fillId="0" borderId="0" xfId="3" applyNumberFormat="1" applyFont="1" applyAlignment="1">
      <alignment horizontal="right"/>
    </xf>
    <xf numFmtId="170" fontId="17" fillId="0" borderId="0" xfId="3" applyNumberFormat="1" applyFont="1" applyAlignment="1">
      <alignment horizontal="center"/>
    </xf>
    <xf numFmtId="0" fontId="17" fillId="0" borderId="0" xfId="3" applyFont="1" applyAlignment="1">
      <alignment horizontal="left" wrapText="1"/>
    </xf>
    <xf numFmtId="0" fontId="17" fillId="0" borderId="0" xfId="3" applyFont="1" applyAlignment="1">
      <alignment horizontal="center" wrapText="1"/>
    </xf>
    <xf numFmtId="4" fontId="17" fillId="0" borderId="0" xfId="3" applyNumberFormat="1" applyFont="1" applyAlignment="1">
      <alignment horizontal="right" wrapText="1"/>
    </xf>
    <xf numFmtId="1" fontId="16" fillId="0" borderId="0" xfId="13" applyNumberFormat="1" applyFont="1" applyFill="1" applyBorder="1" applyAlignment="1">
      <alignment horizontal="center"/>
    </xf>
    <xf numFmtId="2" fontId="39" fillId="19" borderId="28" xfId="3" applyNumberFormat="1" applyFont="1" applyFill="1" applyBorder="1" applyAlignment="1">
      <alignment horizontal="left" vertical="center"/>
    </xf>
    <xf numFmtId="2" fontId="40" fillId="19" borderId="30" xfId="3" applyNumberFormat="1" applyFont="1" applyFill="1" applyBorder="1" applyAlignment="1">
      <alignment vertical="center"/>
    </xf>
    <xf numFmtId="2" fontId="40" fillId="19" borderId="30" xfId="3" applyNumberFormat="1" applyFont="1" applyFill="1" applyBorder="1" applyAlignment="1">
      <alignment horizontal="center" vertical="center"/>
    </xf>
    <xf numFmtId="14" fontId="20" fillId="19" borderId="30" xfId="3" applyNumberFormat="1" applyFont="1" applyFill="1" applyBorder="1" applyAlignment="1">
      <alignment horizontal="center" vertical="center"/>
    </xf>
    <xf numFmtId="2" fontId="40" fillId="19" borderId="29" xfId="3" applyNumberFormat="1" applyFont="1" applyFill="1" applyBorder="1" applyAlignment="1">
      <alignment vertical="center"/>
    </xf>
    <xf numFmtId="166" fontId="16" fillId="3" borderId="32" xfId="3" applyNumberFormat="1" applyFont="1" applyFill="1" applyBorder="1" applyAlignment="1">
      <alignment horizontal="left"/>
    </xf>
    <xf numFmtId="0" fontId="16" fillId="3" borderId="27" xfId="3" applyFont="1" applyFill="1" applyBorder="1" applyAlignment="1">
      <alignment horizontal="left" wrapText="1"/>
    </xf>
    <xf numFmtId="181" fontId="16" fillId="0" borderId="27" xfId="3" applyNumberFormat="1" applyFont="1" applyBorder="1" applyAlignment="1">
      <alignment horizontal="right"/>
    </xf>
    <xf numFmtId="49" fontId="16" fillId="0" borderId="27" xfId="13" applyNumberFormat="1" applyFont="1" applyFill="1" applyBorder="1" applyAlignment="1">
      <alignment horizontal="center"/>
    </xf>
    <xf numFmtId="0" fontId="17" fillId="0" borderId="27" xfId="3" applyFont="1" applyBorder="1" applyAlignment="1">
      <alignment horizontal="left"/>
    </xf>
    <xf numFmtId="0" fontId="17" fillId="0" borderId="0" xfId="3" applyFont="1" applyAlignment="1">
      <alignment horizontal="center"/>
    </xf>
    <xf numFmtId="1" fontId="17" fillId="0" borderId="0" xfId="3" applyNumberFormat="1" applyFont="1"/>
    <xf numFmtId="0" fontId="42" fillId="0" borderId="0" xfId="3" applyFont="1"/>
    <xf numFmtId="0" fontId="17" fillId="0" borderId="1" xfId="3" applyFont="1" applyBorder="1" applyAlignment="1">
      <alignment horizontal="center"/>
    </xf>
    <xf numFmtId="0" fontId="16" fillId="0" borderId="1" xfId="3" applyFont="1" applyBorder="1" applyAlignment="1">
      <alignment horizontal="center"/>
    </xf>
    <xf numFmtId="0" fontId="16" fillId="20" borderId="0" xfId="3" applyFont="1" applyFill="1"/>
    <xf numFmtId="182" fontId="17" fillId="20" borderId="0" xfId="3" applyNumberFormat="1" applyFont="1" applyFill="1" applyAlignment="1">
      <alignment horizontal="center"/>
    </xf>
    <xf numFmtId="182" fontId="17" fillId="0" borderId="0" xfId="3" applyNumberFormat="1" applyFont="1" applyAlignment="1">
      <alignment horizontal="center"/>
    </xf>
    <xf numFmtId="182" fontId="16" fillId="0" borderId="0" xfId="3" applyNumberFormat="1" applyFont="1" applyAlignment="1">
      <alignment horizontal="center"/>
    </xf>
    <xf numFmtId="0" fontId="17" fillId="0" borderId="1" xfId="3" applyFont="1" applyBorder="1"/>
    <xf numFmtId="0" fontId="16" fillId="0" borderId="1" xfId="3" applyFont="1" applyBorder="1"/>
    <xf numFmtId="0" fontId="16" fillId="3" borderId="0" xfId="3" applyFont="1" applyFill="1"/>
    <xf numFmtId="175" fontId="16" fillId="3" borderId="0" xfId="3" applyNumberFormat="1" applyFont="1" applyFill="1"/>
    <xf numFmtId="0" fontId="17" fillId="3" borderId="0" xfId="3" applyFont="1" applyFill="1"/>
    <xf numFmtId="168" fontId="17" fillId="3" borderId="44" xfId="3" applyNumberFormat="1" applyFont="1" applyFill="1" applyBorder="1"/>
    <xf numFmtId="168" fontId="17" fillId="0" borderId="44" xfId="3" applyNumberFormat="1" applyFont="1" applyBorder="1"/>
    <xf numFmtId="0" fontId="17" fillId="0" borderId="0" xfId="14" applyFont="1"/>
    <xf numFmtId="0" fontId="16" fillId="0" borderId="27" xfId="14" applyFont="1" applyBorder="1" applyAlignment="1">
      <alignment horizontal="center"/>
    </xf>
    <xf numFmtId="4" fontId="16" fillId="0" borderId="27" xfId="12" applyNumberFormat="1" applyFont="1" applyBorder="1" applyAlignment="1">
      <alignment horizontal="center" vertical="center" wrapText="1"/>
    </xf>
    <xf numFmtId="0" fontId="17" fillId="0" borderId="27" xfId="3" applyFont="1" applyBorder="1" applyAlignment="1">
      <alignment vertical="center"/>
    </xf>
    <xf numFmtId="0" fontId="17" fillId="0" borderId="27" xfId="14" applyFont="1" applyBorder="1"/>
    <xf numFmtId="165" fontId="17" fillId="0" borderId="27" xfId="15" applyFont="1" applyFill="1" applyBorder="1" applyAlignment="1">
      <alignment horizontal="center"/>
    </xf>
    <xf numFmtId="165" fontId="17" fillId="0" borderId="27" xfId="15" applyFont="1" applyFill="1" applyBorder="1" applyAlignment="1">
      <alignment horizontal="center" wrapText="1"/>
    </xf>
    <xf numFmtId="165" fontId="17" fillId="0" borderId="27" xfId="15" applyFont="1" applyFill="1" applyBorder="1" applyAlignment="1">
      <alignment horizontal="right"/>
    </xf>
    <xf numFmtId="165" fontId="17" fillId="0" borderId="27" xfId="15" applyFont="1" applyFill="1" applyBorder="1" applyAlignment="1">
      <alignment horizontal="right" wrapText="1"/>
    </xf>
    <xf numFmtId="171" fontId="16" fillId="0" borderId="0" xfId="12" applyNumberFormat="1" applyFont="1" applyAlignment="1">
      <alignment horizontal="left"/>
    </xf>
    <xf numFmtId="0" fontId="16" fillId="0" borderId="44" xfId="3" applyFont="1" applyBorder="1"/>
    <xf numFmtId="168" fontId="16" fillId="0" borderId="44" xfId="15" applyNumberFormat="1" applyFont="1" applyFill="1" applyBorder="1" applyAlignment="1">
      <alignment horizontal="right"/>
    </xf>
    <xf numFmtId="0" fontId="16" fillId="0" borderId="0" xfId="3" applyFont="1" applyAlignment="1">
      <alignment horizontal="right"/>
    </xf>
    <xf numFmtId="183" fontId="16" fillId="0" borderId="0" xfId="3" applyNumberFormat="1" applyFont="1" applyAlignment="1">
      <alignment horizontal="right"/>
    </xf>
    <xf numFmtId="0" fontId="0" fillId="0" borderId="27" xfId="0" applyBorder="1" applyAlignment="1">
      <alignment horizontal="center"/>
    </xf>
    <xf numFmtId="0" fontId="45" fillId="0" borderId="27" xfId="0" applyFont="1" applyBorder="1" applyAlignment="1">
      <alignment horizontal="center" vertical="center" wrapText="1"/>
    </xf>
    <xf numFmtId="166" fontId="0" fillId="0" borderId="27" xfId="0" applyNumberFormat="1" applyBorder="1" applyAlignment="1">
      <alignment horizontal="center"/>
    </xf>
    <xf numFmtId="43" fontId="0" fillId="0" borderId="27" xfId="16" applyFont="1" applyBorder="1"/>
    <xf numFmtId="170" fontId="0" fillId="0" borderId="27" xfId="0" applyNumberFormat="1" applyBorder="1" applyAlignment="1">
      <alignment horizontal="center"/>
    </xf>
    <xf numFmtId="43" fontId="0" fillId="0" borderId="27" xfId="0" applyNumberFormat="1" applyBorder="1"/>
    <xf numFmtId="43" fontId="0" fillId="22" borderId="27" xfId="16" applyFont="1" applyFill="1" applyBorder="1"/>
    <xf numFmtId="43" fontId="0" fillId="0" borderId="0" xfId="16" applyFont="1"/>
    <xf numFmtId="43" fontId="0" fillId="23" borderId="0" xfId="16" applyFont="1" applyFill="1"/>
    <xf numFmtId="0" fontId="0" fillId="20" borderId="0" xfId="0" applyFill="1"/>
    <xf numFmtId="43" fontId="0" fillId="0" borderId="0" xfId="0" applyNumberFormat="1"/>
    <xf numFmtId="0" fontId="0" fillId="0" borderId="33" xfId="0" applyBorder="1" applyAlignment="1">
      <alignment horizontal="center"/>
    </xf>
    <xf numFmtId="43" fontId="0" fillId="0" borderId="33" xfId="16" applyFont="1" applyBorder="1"/>
    <xf numFmtId="0" fontId="0" fillId="0" borderId="32" xfId="0" applyBorder="1" applyAlignment="1">
      <alignment horizontal="center"/>
    </xf>
    <xf numFmtId="43" fontId="0" fillId="0" borderId="32" xfId="16" applyFont="1" applyBorder="1"/>
    <xf numFmtId="0" fontId="0" fillId="24" borderId="27" xfId="0" applyFill="1" applyBorder="1" applyAlignment="1">
      <alignment horizontal="center"/>
    </xf>
    <xf numFmtId="43" fontId="0" fillId="24" borderId="27" xfId="16" applyFont="1" applyFill="1" applyBorder="1"/>
    <xf numFmtId="43" fontId="0" fillId="10" borderId="32" xfId="16" applyFont="1" applyFill="1" applyBorder="1"/>
    <xf numFmtId="43" fontId="0" fillId="10" borderId="27" xfId="16" applyFont="1" applyFill="1" applyBorder="1"/>
    <xf numFmtId="0" fontId="0" fillId="10" borderId="27" xfId="0" applyFill="1" applyBorder="1"/>
    <xf numFmtId="43" fontId="0" fillId="23" borderId="27" xfId="0" applyNumberFormat="1" applyFill="1" applyBorder="1"/>
    <xf numFmtId="1" fontId="0" fillId="0" borderId="27" xfId="0" applyNumberFormat="1" applyBorder="1"/>
    <xf numFmtId="43" fontId="0" fillId="20" borderId="27" xfId="16" applyFont="1" applyFill="1" applyBorder="1"/>
    <xf numFmtId="4" fontId="31" fillId="0" borderId="27" xfId="11" applyNumberFormat="1" applyFont="1" applyBorder="1" applyAlignment="1">
      <alignment horizontal="left" indent="1"/>
    </xf>
    <xf numFmtId="4" fontId="17" fillId="0" borderId="27" xfId="11" applyNumberFormat="1" applyFont="1" applyBorder="1" applyAlignment="1">
      <alignment horizontal="left" indent="1"/>
    </xf>
    <xf numFmtId="0" fontId="17" fillId="2" borderId="27" xfId="11" applyFont="1" applyFill="1" applyBorder="1"/>
    <xf numFmtId="0" fontId="17" fillId="0" borderId="27" xfId="2" applyNumberFormat="1" applyFont="1" applyFill="1" applyBorder="1"/>
    <xf numFmtId="0" fontId="18" fillId="0" borderId="0" xfId="11" applyFont="1"/>
    <xf numFmtId="0" fontId="3" fillId="0" borderId="0" xfId="1" applyAlignment="1">
      <alignment horizontal="left"/>
    </xf>
    <xf numFmtId="0" fontId="44" fillId="0" borderId="0" xfId="0" applyFont="1"/>
    <xf numFmtId="0" fontId="44" fillId="0" borderId="4" xfId="0" applyFont="1" applyBorder="1" applyAlignment="1">
      <alignment horizontal="center"/>
    </xf>
    <xf numFmtId="0" fontId="44" fillId="0" borderId="5" xfId="0" applyFont="1" applyBorder="1" applyAlignment="1">
      <alignment horizontal="center"/>
    </xf>
    <xf numFmtId="0" fontId="44" fillId="0" borderId="58" xfId="0" applyFont="1" applyBorder="1"/>
    <xf numFmtId="0" fontId="44" fillId="0" borderId="59" xfId="0" applyFont="1" applyBorder="1"/>
    <xf numFmtId="2" fontId="44" fillId="0" borderId="60" xfId="0" applyNumberFormat="1" applyFont="1" applyBorder="1"/>
    <xf numFmtId="2" fontId="44" fillId="0" borderId="59" xfId="0" applyNumberFormat="1" applyFont="1" applyBorder="1"/>
    <xf numFmtId="0" fontId="44" fillId="0" borderId="61" xfId="0" applyFont="1" applyBorder="1"/>
    <xf numFmtId="0" fontId="44" fillId="0" borderId="62" xfId="0" applyFont="1" applyBorder="1"/>
    <xf numFmtId="2" fontId="44" fillId="0" borderId="30" xfId="0" applyNumberFormat="1" applyFont="1" applyBorder="1"/>
    <xf numFmtId="2" fontId="44" fillId="0" borderId="62" xfId="0" applyNumberFormat="1" applyFont="1" applyBorder="1"/>
    <xf numFmtId="0" fontId="44" fillId="0" borderId="63" xfId="0" applyFont="1" applyBorder="1"/>
    <xf numFmtId="0" fontId="44" fillId="0" borderId="64" xfId="0" applyFont="1" applyBorder="1"/>
    <xf numFmtId="2" fontId="44" fillId="0" borderId="65" xfId="0" applyNumberFormat="1" applyFont="1" applyBorder="1"/>
    <xf numFmtId="2" fontId="44" fillId="0" borderId="64" xfId="0" applyNumberFormat="1" applyFont="1" applyBorder="1"/>
    <xf numFmtId="0" fontId="44" fillId="0" borderId="6" xfId="0" applyFont="1" applyBorder="1"/>
    <xf numFmtId="2" fontId="44" fillId="0" borderId="6" xfId="0" applyNumberFormat="1" applyFont="1" applyBorder="1"/>
    <xf numFmtId="164" fontId="0" fillId="0" borderId="4" xfId="2" applyNumberFormat="1" applyFont="1" applyBorder="1"/>
    <xf numFmtId="164" fontId="0" fillId="0" borderId="5" xfId="2" applyNumberFormat="1" applyFont="1" applyBorder="1"/>
    <xf numFmtId="165" fontId="0" fillId="0" borderId="0" xfId="2" applyFont="1" applyBorder="1"/>
    <xf numFmtId="164" fontId="3" fillId="0" borderId="0" xfId="1" applyNumberFormat="1"/>
    <xf numFmtId="0" fontId="0" fillId="10" borderId="0" xfId="0" applyFill="1"/>
    <xf numFmtId="0" fontId="1" fillId="10" borderId="0" xfId="0" applyFont="1" applyFill="1"/>
    <xf numFmtId="0" fontId="44" fillId="10" borderId="0" xfId="0" applyFont="1" applyFill="1" applyAlignment="1">
      <alignment horizontal="right"/>
    </xf>
    <xf numFmtId="0" fontId="44" fillId="10" borderId="0" xfId="0" applyFont="1" applyFill="1"/>
    <xf numFmtId="0" fontId="44" fillId="10" borderId="4" xfId="0" applyFont="1" applyFill="1" applyBorder="1" applyAlignment="1">
      <alignment horizontal="center"/>
    </xf>
    <xf numFmtId="0" fontId="44" fillId="10" borderId="5" xfId="0" applyFont="1" applyFill="1" applyBorder="1" applyAlignment="1">
      <alignment horizontal="center"/>
    </xf>
    <xf numFmtId="0" fontId="44" fillId="10" borderId="58" xfId="0" applyFont="1" applyFill="1" applyBorder="1"/>
    <xf numFmtId="0" fontId="44" fillId="10" borderId="59" xfId="0" applyFont="1" applyFill="1" applyBorder="1"/>
    <xf numFmtId="2" fontId="44" fillId="10" borderId="60" xfId="0" applyNumberFormat="1" applyFont="1" applyFill="1" applyBorder="1"/>
    <xf numFmtId="2" fontId="44" fillId="10" borderId="59" xfId="0" applyNumberFormat="1" applyFont="1" applyFill="1" applyBorder="1"/>
    <xf numFmtId="0" fontId="44" fillId="10" borderId="61" xfId="0" applyFont="1" applyFill="1" applyBorder="1"/>
    <xf numFmtId="0" fontId="44" fillId="10" borderId="62" xfId="0" applyFont="1" applyFill="1" applyBorder="1"/>
    <xf numFmtId="2" fontId="44" fillId="10" borderId="30" xfId="0" applyNumberFormat="1" applyFont="1" applyFill="1" applyBorder="1"/>
    <xf numFmtId="2" fontId="44" fillId="10" borderId="62" xfId="0" applyNumberFormat="1" applyFont="1" applyFill="1" applyBorder="1"/>
    <xf numFmtId="0" fontId="44" fillId="10" borderId="63" xfId="0" applyFont="1" applyFill="1" applyBorder="1"/>
    <xf numFmtId="0" fontId="44" fillId="10" borderId="64" xfId="0" applyFont="1" applyFill="1" applyBorder="1"/>
    <xf numFmtId="2" fontId="44" fillId="10" borderId="65" xfId="0" applyNumberFormat="1" applyFont="1" applyFill="1" applyBorder="1"/>
    <xf numFmtId="2" fontId="44" fillId="10" borderId="64" xfId="0" applyNumberFormat="1" applyFont="1" applyFill="1" applyBorder="1"/>
    <xf numFmtId="0" fontId="44" fillId="10" borderId="6" xfId="0" applyFont="1" applyFill="1" applyBorder="1"/>
    <xf numFmtId="2" fontId="44" fillId="10" borderId="6" xfId="0" applyNumberFormat="1" applyFont="1" applyFill="1" applyBorder="1"/>
    <xf numFmtId="0" fontId="1" fillId="10" borderId="0" xfId="0" applyFont="1" applyFill="1" applyAlignment="1">
      <alignment horizontal="right"/>
    </xf>
    <xf numFmtId="9" fontId="3" fillId="0" borderId="0" xfId="1" applyNumberFormat="1"/>
    <xf numFmtId="0" fontId="3" fillId="0" borderId="5" xfId="1" applyBorder="1"/>
    <xf numFmtId="0" fontId="3" fillId="0" borderId="6" xfId="1" applyBorder="1"/>
    <xf numFmtId="0" fontId="3" fillId="0" borderId="34" xfId="1" applyBorder="1"/>
    <xf numFmtId="9" fontId="3" fillId="0" borderId="3" xfId="1" applyNumberFormat="1" applyBorder="1"/>
    <xf numFmtId="164" fontId="3" fillId="0" borderId="3" xfId="1" applyNumberFormat="1" applyBorder="1"/>
    <xf numFmtId="164" fontId="3" fillId="0" borderId="34" xfId="1" applyNumberFormat="1" applyBorder="1"/>
    <xf numFmtId="0" fontId="1" fillId="0" borderId="4" xfId="1" applyFont="1" applyBorder="1" applyAlignment="1">
      <alignment horizontal="center"/>
    </xf>
    <xf numFmtId="0" fontId="46" fillId="0" borderId="0" xfId="1" applyFont="1"/>
    <xf numFmtId="0" fontId="16" fillId="0" borderId="27" xfId="5" quotePrefix="1" applyFont="1" applyBorder="1" applyAlignment="1">
      <alignment horizontal="left"/>
    </xf>
    <xf numFmtId="0" fontId="16" fillId="0" borderId="27" xfId="5" applyFont="1" applyBorder="1" applyAlignment="1" applyProtection="1">
      <alignment horizontal="right"/>
      <protection locked="0"/>
    </xf>
    <xf numFmtId="0" fontId="16" fillId="10" borderId="27" xfId="5" applyFont="1" applyFill="1" applyBorder="1" applyAlignment="1" applyProtection="1">
      <alignment horizontal="right"/>
      <protection locked="0"/>
    </xf>
    <xf numFmtId="0" fontId="16" fillId="0" borderId="27" xfId="1" applyFont="1" applyBorder="1" applyAlignment="1">
      <alignment horizontal="right"/>
    </xf>
    <xf numFmtId="0" fontId="16" fillId="0" borderId="27" xfId="1" applyFont="1" applyBorder="1"/>
    <xf numFmtId="0" fontId="16" fillId="0" borderId="27" xfId="3" applyFont="1" applyBorder="1" applyAlignment="1">
      <alignment horizontal="right"/>
    </xf>
    <xf numFmtId="43" fontId="3" fillId="0" borderId="0" xfId="1" applyNumberFormat="1"/>
    <xf numFmtId="0" fontId="22" fillId="0" borderId="0" xfId="1" applyFont="1" applyAlignment="1">
      <alignment horizontal="center" vertical="center"/>
    </xf>
    <xf numFmtId="164" fontId="27" fillId="0" borderId="27" xfId="10" applyNumberFormat="1" applyBorder="1" applyAlignment="1">
      <alignment vertical="center" wrapText="1"/>
    </xf>
    <xf numFmtId="164" fontId="27" fillId="0" borderId="27" xfId="10" applyNumberFormat="1" applyBorder="1" applyAlignment="1">
      <alignment horizontal="right" vertical="center" wrapText="1"/>
    </xf>
    <xf numFmtId="164" fontId="27" fillId="0" borderId="27" xfId="10" applyNumberFormat="1" applyBorder="1" applyAlignment="1">
      <alignment horizontal="left" vertical="top"/>
    </xf>
    <xf numFmtId="164" fontId="27" fillId="0" borderId="66" xfId="10" applyNumberFormat="1" applyBorder="1" applyAlignment="1">
      <alignment horizontal="right" vertical="center" wrapText="1"/>
    </xf>
    <xf numFmtId="164" fontId="27" fillId="0" borderId="66" xfId="10" applyNumberFormat="1" applyBorder="1" applyAlignment="1">
      <alignment horizontal="left" vertical="top"/>
    </xf>
    <xf numFmtId="164" fontId="27" fillId="0" borderId="32" xfId="10" applyNumberFormat="1" applyBorder="1" applyAlignment="1">
      <alignment horizontal="right" vertical="center" wrapText="1"/>
    </xf>
    <xf numFmtId="164" fontId="27" fillId="10" borderId="27" xfId="10" applyNumberFormat="1" applyFill="1" applyBorder="1" applyAlignment="1">
      <alignment horizontal="right" vertical="center" wrapText="1"/>
    </xf>
    <xf numFmtId="164" fontId="27" fillId="0" borderId="0" xfId="10" applyNumberFormat="1" applyAlignment="1">
      <alignment horizontal="left" vertical="center"/>
    </xf>
    <xf numFmtId="164" fontId="27" fillId="10" borderId="0" xfId="10" applyNumberFormat="1" applyFill="1" applyAlignment="1">
      <alignment horizontal="left" vertical="center"/>
    </xf>
    <xf numFmtId="2" fontId="3" fillId="0" borderId="0" xfId="1" applyNumberFormat="1"/>
    <xf numFmtId="164" fontId="3" fillId="0" borderId="2" xfId="1" applyNumberFormat="1" applyBorder="1"/>
    <xf numFmtId="164" fontId="0" fillId="0" borderId="4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right"/>
    </xf>
    <xf numFmtId="164" fontId="0" fillId="0" borderId="5" xfId="2" applyNumberFormat="1" applyFont="1" applyBorder="1" applyAlignment="1">
      <alignment horizontal="center"/>
    </xf>
    <xf numFmtId="164" fontId="3" fillId="0" borderId="6" xfId="1" applyNumberFormat="1" applyBorder="1" applyAlignment="1">
      <alignment horizontal="center"/>
    </xf>
    <xf numFmtId="170" fontId="24" fillId="7" borderId="27" xfId="5" applyNumberFormat="1" applyFont="1" applyFill="1" applyBorder="1" applyAlignment="1" applyProtection="1">
      <alignment horizontal="center"/>
      <protection locked="0"/>
    </xf>
    <xf numFmtId="14" fontId="17" fillId="7" borderId="27" xfId="5" applyNumberFormat="1" applyFont="1" applyFill="1" applyBorder="1" applyAlignment="1" applyProtection="1">
      <alignment horizontal="center"/>
      <protection locked="0"/>
    </xf>
    <xf numFmtId="0" fontId="21" fillId="7" borderId="27" xfId="5" applyFont="1" applyFill="1" applyBorder="1" applyAlignment="1" applyProtection="1">
      <alignment horizontal="left"/>
      <protection locked="0"/>
    </xf>
    <xf numFmtId="0" fontId="17" fillId="7" borderId="27" xfId="5" applyFont="1" applyFill="1" applyBorder="1" applyAlignment="1" applyProtection="1">
      <alignment horizontal="center"/>
      <protection locked="0"/>
    </xf>
    <xf numFmtId="0" fontId="17" fillId="7" borderId="27" xfId="5" applyFont="1" applyFill="1" applyBorder="1" applyAlignment="1" applyProtection="1">
      <alignment horizontal="left"/>
      <protection locked="0"/>
    </xf>
    <xf numFmtId="0" fontId="17" fillId="7" borderId="27" xfId="5" applyFont="1" applyFill="1" applyBorder="1" applyAlignment="1" applyProtection="1">
      <alignment horizontal="right"/>
      <protection locked="0"/>
    </xf>
    <xf numFmtId="0" fontId="17" fillId="7" borderId="27" xfId="5" quotePrefix="1" applyFont="1" applyFill="1" applyBorder="1" applyAlignment="1">
      <alignment horizontal="left"/>
    </xf>
    <xf numFmtId="4" fontId="17" fillId="7" borderId="27" xfId="8" applyNumberFormat="1" applyFont="1" applyFill="1" applyBorder="1" applyAlignment="1" applyProtection="1">
      <alignment horizontal="right"/>
      <protection locked="0"/>
    </xf>
    <xf numFmtId="4" fontId="16" fillId="7" borderId="27" xfId="7" applyNumberFormat="1" applyFont="1" applyFill="1" applyBorder="1" applyAlignment="1" applyProtection="1">
      <alignment horizontal="right"/>
      <protection locked="0"/>
    </xf>
    <xf numFmtId="0" fontId="21" fillId="7" borderId="27" xfId="5" quotePrefix="1" applyFont="1" applyFill="1" applyBorder="1" applyAlignment="1">
      <alignment horizontal="center"/>
    </xf>
    <xf numFmtId="170" fontId="24" fillId="25" borderId="27" xfId="5" applyNumberFormat="1" applyFont="1" applyFill="1" applyBorder="1" applyAlignment="1" applyProtection="1">
      <alignment horizontal="center"/>
      <protection locked="0"/>
    </xf>
    <xf numFmtId="14" fontId="17" fillId="25" borderId="27" xfId="5" applyNumberFormat="1" applyFont="1" applyFill="1" applyBorder="1" applyAlignment="1" applyProtection="1">
      <alignment horizontal="center"/>
      <protection locked="0"/>
    </xf>
    <xf numFmtId="0" fontId="17" fillId="25" borderId="27" xfId="5" applyFont="1" applyFill="1" applyBorder="1" applyAlignment="1" applyProtection="1">
      <alignment horizontal="left"/>
      <protection locked="0"/>
    </xf>
    <xf numFmtId="0" fontId="17" fillId="25" borderId="27" xfId="5" applyFont="1" applyFill="1" applyBorder="1" applyAlignment="1" applyProtection="1">
      <alignment horizontal="center"/>
      <protection locked="0"/>
    </xf>
    <xf numFmtId="0" fontId="16" fillId="25" borderId="27" xfId="5" applyFont="1" applyFill="1" applyBorder="1" applyAlignment="1" applyProtection="1">
      <alignment horizontal="right"/>
      <protection locked="0"/>
    </xf>
    <xf numFmtId="0" fontId="16" fillId="25" borderId="27" xfId="5" quotePrefix="1" applyFont="1" applyFill="1" applyBorder="1" applyAlignment="1">
      <alignment horizontal="left"/>
    </xf>
    <xf numFmtId="4" fontId="17" fillId="25" borderId="27" xfId="8" applyNumberFormat="1" applyFont="1" applyFill="1" applyBorder="1" applyAlignment="1" applyProtection="1">
      <alignment horizontal="right"/>
      <protection locked="0"/>
    </xf>
    <xf numFmtId="4" fontId="16" fillId="25" borderId="27" xfId="7" applyNumberFormat="1" applyFont="1" applyFill="1" applyBorder="1" applyAlignment="1" applyProtection="1">
      <alignment horizontal="right"/>
      <protection locked="0"/>
    </xf>
    <xf numFmtId="0" fontId="17" fillId="25" borderId="27" xfId="5" applyFont="1" applyFill="1" applyBorder="1" applyAlignment="1" applyProtection="1">
      <alignment horizontal="right"/>
      <protection locked="0"/>
    </xf>
    <xf numFmtId="0" fontId="17" fillId="25" borderId="27" xfId="5" quotePrefix="1" applyFont="1" applyFill="1" applyBorder="1" applyAlignment="1">
      <alignment horizontal="left"/>
    </xf>
    <xf numFmtId="0" fontId="21" fillId="25" borderId="27" xfId="5" quotePrefix="1" applyFont="1" applyFill="1" applyBorder="1" applyAlignment="1">
      <alignment horizontal="center"/>
    </xf>
    <xf numFmtId="0" fontId="35" fillId="25" borderId="27" xfId="5" applyFont="1" applyFill="1" applyBorder="1" applyAlignment="1" applyProtection="1">
      <alignment horizontal="left"/>
      <protection locked="0"/>
    </xf>
    <xf numFmtId="164" fontId="0" fillId="0" borderId="5" xfId="0" applyNumberFormat="1" applyBorder="1"/>
    <xf numFmtId="0" fontId="1" fillId="3" borderId="2" xfId="1" applyFont="1" applyFill="1" applyBorder="1" applyAlignment="1">
      <alignment horizontal="center"/>
    </xf>
    <xf numFmtId="0" fontId="3" fillId="27" borderId="0" xfId="1" applyFill="1"/>
    <xf numFmtId="0" fontId="1" fillId="27" borderId="2" xfId="1" applyFont="1" applyFill="1" applyBorder="1" applyAlignment="1">
      <alignment horizontal="center"/>
    </xf>
    <xf numFmtId="164" fontId="0" fillId="27" borderId="4" xfId="2" applyNumberFormat="1" applyFont="1" applyFill="1" applyBorder="1"/>
    <xf numFmtId="0" fontId="1" fillId="27" borderId="0" xfId="1" applyFont="1" applyFill="1"/>
    <xf numFmtId="164" fontId="0" fillId="27" borderId="5" xfId="2" applyNumberFormat="1" applyFont="1" applyFill="1" applyBorder="1" applyAlignment="1">
      <alignment horizontal="right"/>
    </xf>
    <xf numFmtId="164" fontId="3" fillId="27" borderId="0" xfId="1" applyNumberFormat="1" applyFill="1"/>
    <xf numFmtId="164" fontId="0" fillId="27" borderId="5" xfId="2" applyNumberFormat="1" applyFont="1" applyFill="1" applyBorder="1"/>
    <xf numFmtId="164" fontId="3" fillId="27" borderId="6" xfId="1" applyNumberFormat="1" applyFill="1" applyBorder="1"/>
    <xf numFmtId="0" fontId="1" fillId="26" borderId="2" xfId="1" applyFont="1" applyFill="1" applyBorder="1" applyAlignment="1">
      <alignment horizontal="center"/>
    </xf>
    <xf numFmtId="0" fontId="1" fillId="6" borderId="2" xfId="1" applyFont="1" applyFill="1" applyBorder="1" applyAlignment="1">
      <alignment horizontal="center"/>
    </xf>
    <xf numFmtId="164" fontId="0" fillId="27" borderId="4" xfId="2" applyNumberFormat="1" applyFont="1" applyFill="1" applyBorder="1" applyAlignment="1">
      <alignment horizontal="center"/>
    </xf>
    <xf numFmtId="164" fontId="0" fillId="27" borderId="5" xfId="2" applyNumberFormat="1" applyFont="1" applyFill="1" applyBorder="1" applyAlignment="1">
      <alignment horizontal="center"/>
    </xf>
    <xf numFmtId="164" fontId="3" fillId="27" borderId="6" xfId="1" applyNumberFormat="1" applyFill="1" applyBorder="1" applyAlignment="1">
      <alignment horizontal="center"/>
    </xf>
    <xf numFmtId="0" fontId="1" fillId="21" borderId="2" xfId="1" applyFont="1" applyFill="1" applyBorder="1" applyAlignment="1">
      <alignment horizontal="center"/>
    </xf>
    <xf numFmtId="0" fontId="1" fillId="23" borderId="2" xfId="1" applyFont="1" applyFill="1" applyBorder="1" applyAlignment="1">
      <alignment horizontal="center"/>
    </xf>
    <xf numFmtId="0" fontId="48" fillId="0" borderId="0" xfId="1" applyFont="1"/>
    <xf numFmtId="0" fontId="1" fillId="12" borderId="2" xfId="1" applyFont="1" applyFill="1" applyBorder="1" applyAlignment="1">
      <alignment horizontal="center"/>
    </xf>
    <xf numFmtId="0" fontId="49" fillId="0" borderId="0" xfId="1" applyFont="1"/>
    <xf numFmtId="164" fontId="3" fillId="0" borderId="65" xfId="1" applyNumberFormat="1" applyBorder="1"/>
    <xf numFmtId="0" fontId="50" fillId="0" borderId="0" xfId="1" applyFont="1"/>
    <xf numFmtId="9" fontId="48" fillId="0" borderId="0" xfId="1" applyNumberFormat="1" applyFont="1"/>
    <xf numFmtId="164" fontId="48" fillId="0" borderId="0" xfId="1" applyNumberFormat="1" applyFont="1"/>
    <xf numFmtId="10" fontId="3" fillId="0" borderId="0" xfId="1" applyNumberFormat="1"/>
    <xf numFmtId="164" fontId="0" fillId="0" borderId="0" xfId="0" applyNumberFormat="1"/>
    <xf numFmtId="0" fontId="51" fillId="0" borderId="0" xfId="1" applyFont="1"/>
    <xf numFmtId="164" fontId="47" fillId="0" borderId="5" xfId="2" applyNumberFormat="1" applyFont="1" applyBorder="1"/>
    <xf numFmtId="164" fontId="2" fillId="0" borderId="5" xfId="2" applyNumberFormat="1" applyFont="1" applyBorder="1" applyAlignment="1">
      <alignment horizontal="center"/>
    </xf>
    <xf numFmtId="164" fontId="47" fillId="0" borderId="5" xfId="2" applyNumberFormat="1" applyFont="1" applyBorder="1" applyAlignment="1">
      <alignment horizontal="center"/>
    </xf>
    <xf numFmtId="0" fontId="0" fillId="0" borderId="35" xfId="0" applyBorder="1"/>
    <xf numFmtId="164" fontId="0" fillId="0" borderId="43" xfId="0" applyNumberFormat="1" applyBorder="1"/>
    <xf numFmtId="164" fontId="0" fillId="0" borderId="36" xfId="0" applyNumberFormat="1" applyBorder="1"/>
    <xf numFmtId="0" fontId="3" fillId="27" borderId="0" xfId="1" applyFill="1" applyAlignment="1">
      <alignment horizontal="left"/>
    </xf>
    <xf numFmtId="0" fontId="17" fillId="28" borderId="0" xfId="5" applyFont="1" applyFill="1" applyAlignment="1" applyProtection="1">
      <alignment horizontal="left"/>
      <protection hidden="1"/>
    </xf>
    <xf numFmtId="0" fontId="27" fillId="25" borderId="27" xfId="10" applyFill="1" applyBorder="1" applyAlignment="1">
      <alignment horizontal="center" wrapText="1"/>
    </xf>
    <xf numFmtId="0" fontId="27" fillId="25" borderId="27" xfId="10" applyFill="1" applyBorder="1" applyAlignment="1">
      <alignment horizontal="left" wrapText="1"/>
    </xf>
    <xf numFmtId="164" fontId="27" fillId="25" borderId="27" xfId="10" applyNumberFormat="1" applyFill="1" applyBorder="1" applyAlignment="1">
      <alignment horizontal="right" vertical="center" wrapText="1"/>
    </xf>
    <xf numFmtId="164" fontId="27" fillId="25" borderId="27" xfId="10" applyNumberFormat="1" applyFill="1" applyBorder="1" applyAlignment="1">
      <alignment horizontal="left" vertical="top"/>
    </xf>
    <xf numFmtId="0" fontId="27" fillId="10" borderId="27" xfId="10" applyFill="1" applyBorder="1" applyAlignment="1">
      <alignment horizontal="center" wrapText="1"/>
    </xf>
    <xf numFmtId="0" fontId="27" fillId="10" borderId="27" xfId="10" applyFill="1" applyBorder="1" applyAlignment="1">
      <alignment horizontal="left" wrapText="1"/>
    </xf>
    <xf numFmtId="164" fontId="27" fillId="10" borderId="27" xfId="10" applyNumberFormat="1" applyFill="1" applyBorder="1" applyAlignment="1">
      <alignment horizontal="left" vertical="top"/>
    </xf>
    <xf numFmtId="14" fontId="0" fillId="25" borderId="5" xfId="0" applyNumberFormat="1" applyFill="1" applyBorder="1"/>
    <xf numFmtId="0" fontId="0" fillId="25" borderId="5" xfId="0" applyFill="1" applyBorder="1" applyAlignment="1">
      <alignment horizontal="center"/>
    </xf>
    <xf numFmtId="164" fontId="0" fillId="25" borderId="5" xfId="9" applyFont="1" applyFill="1" applyBorder="1"/>
    <xf numFmtId="0" fontId="0" fillId="25" borderId="42" xfId="0" applyFill="1" applyBorder="1" applyAlignment="1">
      <alignment horizontal="center"/>
    </xf>
    <xf numFmtId="10" fontId="0" fillId="0" borderId="0" xfId="0" applyNumberFormat="1"/>
    <xf numFmtId="164" fontId="3" fillId="0" borderId="0" xfId="1" applyNumberFormat="1" applyAlignment="1">
      <alignment horizontal="center"/>
    </xf>
    <xf numFmtId="164" fontId="0" fillId="0" borderId="4" xfId="2" applyNumberFormat="1" applyFont="1" applyFill="1" applyBorder="1"/>
    <xf numFmtId="164" fontId="0" fillId="0" borderId="5" xfId="2" applyNumberFormat="1" applyFont="1" applyFill="1" applyBorder="1" applyAlignment="1">
      <alignment horizontal="right"/>
    </xf>
    <xf numFmtId="164" fontId="0" fillId="0" borderId="5" xfId="2" applyNumberFormat="1" applyFont="1" applyFill="1" applyBorder="1"/>
    <xf numFmtId="0" fontId="53" fillId="0" borderId="0" xfId="1" applyFont="1"/>
    <xf numFmtId="164" fontId="0" fillId="0" borderId="3" xfId="0" applyNumberFormat="1" applyBorder="1"/>
    <xf numFmtId="164" fontId="1" fillId="0" borderId="0" xfId="0" applyNumberFormat="1" applyFont="1"/>
    <xf numFmtId="164" fontId="1" fillId="3" borderId="0" xfId="0" applyNumberFormat="1" applyFont="1" applyFill="1"/>
    <xf numFmtId="164" fontId="1" fillId="26" borderId="0" xfId="0" applyNumberFormat="1" applyFont="1" applyFill="1"/>
    <xf numFmtId="164" fontId="1" fillId="28" borderId="0" xfId="0" applyNumberFormat="1" applyFont="1" applyFill="1"/>
    <xf numFmtId="164" fontId="1" fillId="21" borderId="0" xfId="0" applyNumberFormat="1" applyFont="1" applyFill="1"/>
    <xf numFmtId="164" fontId="1" fillId="23" borderId="0" xfId="0" applyNumberFormat="1" applyFont="1" applyFill="1"/>
    <xf numFmtId="164" fontId="1" fillId="0" borderId="43" xfId="0" applyNumberFormat="1" applyFont="1" applyBorder="1"/>
    <xf numFmtId="0" fontId="3" fillId="17" borderId="0" xfId="1" applyFill="1"/>
    <xf numFmtId="0" fontId="1" fillId="17" borderId="2" xfId="1" applyFont="1" applyFill="1" applyBorder="1" applyAlignment="1">
      <alignment horizontal="center"/>
    </xf>
    <xf numFmtId="164" fontId="0" fillId="17" borderId="4" xfId="2" applyNumberFormat="1" applyFont="1" applyFill="1" applyBorder="1"/>
    <xf numFmtId="164" fontId="0" fillId="17" borderId="4" xfId="2" applyNumberFormat="1" applyFont="1" applyFill="1" applyBorder="1" applyAlignment="1">
      <alignment horizontal="center"/>
    </xf>
    <xf numFmtId="0" fontId="1" fillId="17" borderId="0" xfId="1" applyFont="1" applyFill="1"/>
    <xf numFmtId="164" fontId="0" fillId="17" borderId="5" xfId="2" applyNumberFormat="1" applyFont="1" applyFill="1" applyBorder="1" applyAlignment="1">
      <alignment horizontal="right"/>
    </xf>
    <xf numFmtId="164" fontId="0" fillId="17" borderId="5" xfId="2" applyNumberFormat="1" applyFont="1" applyFill="1" applyBorder="1" applyAlignment="1">
      <alignment horizontal="center"/>
    </xf>
    <xf numFmtId="164" fontId="3" fillId="17" borderId="0" xfId="1" applyNumberFormat="1" applyFill="1"/>
    <xf numFmtId="164" fontId="0" fillId="17" borderId="5" xfId="2" applyNumberFormat="1" applyFont="1" applyFill="1" applyBorder="1"/>
    <xf numFmtId="164" fontId="3" fillId="17" borderId="6" xfId="1" applyNumberFormat="1" applyFill="1" applyBorder="1"/>
    <xf numFmtId="164" fontId="3" fillId="17" borderId="6" xfId="1" applyNumberFormat="1" applyFill="1" applyBorder="1" applyAlignment="1">
      <alignment horizontal="center"/>
    </xf>
    <xf numFmtId="0" fontId="6" fillId="0" borderId="0" xfId="3" applyFont="1" applyAlignment="1">
      <alignment horizontal="center" vertical="center" wrapText="1"/>
    </xf>
    <xf numFmtId="0" fontId="1" fillId="10" borderId="0" xfId="0" applyFont="1" applyFill="1" applyAlignment="1">
      <alignment horizontal="center"/>
    </xf>
    <xf numFmtId="167" fontId="16" fillId="0" borderId="28" xfId="7" applyFont="1" applyFill="1" applyBorder="1" applyAlignment="1" applyProtection="1">
      <alignment horizontal="center" vertical="center"/>
      <protection locked="0"/>
    </xf>
    <xf numFmtId="167" fontId="16" fillId="0" borderId="30" xfId="7" applyFont="1" applyFill="1" applyBorder="1" applyAlignment="1" applyProtection="1">
      <alignment horizontal="center" vertical="center"/>
      <protection locked="0"/>
    </xf>
    <xf numFmtId="167" fontId="16" fillId="0" borderId="29" xfId="7" applyFont="1" applyFill="1" applyBorder="1" applyAlignment="1" applyProtection="1">
      <alignment horizontal="center" vertical="center"/>
      <protection locked="0"/>
    </xf>
    <xf numFmtId="0" fontId="16" fillId="0" borderId="28" xfId="5" applyFont="1" applyBorder="1" applyAlignment="1" applyProtection="1">
      <alignment horizontal="left"/>
      <protection hidden="1"/>
    </xf>
    <xf numFmtId="0" fontId="16" fillId="0" borderId="30" xfId="5" applyFont="1" applyBorder="1" applyAlignment="1" applyProtection="1">
      <alignment horizontal="left"/>
      <protection hidden="1"/>
    </xf>
    <xf numFmtId="17" fontId="17" fillId="2" borderId="0" xfId="1" applyNumberFormat="1" applyFont="1" applyFill="1" applyAlignment="1">
      <alignment horizontal="left" indent="1"/>
    </xf>
    <xf numFmtId="1" fontId="17" fillId="2" borderId="0" xfId="1" applyNumberFormat="1" applyFont="1" applyFill="1" applyAlignment="1">
      <alignment horizontal="left" indent="1"/>
    </xf>
    <xf numFmtId="17" fontId="17" fillId="2" borderId="1" xfId="1" applyNumberFormat="1" applyFont="1" applyFill="1" applyBorder="1" applyAlignment="1">
      <alignment horizontal="left" indent="1"/>
    </xf>
    <xf numFmtId="0" fontId="16" fillId="0" borderId="27" xfId="5" applyFont="1" applyBorder="1" applyAlignment="1" applyProtection="1">
      <alignment horizontal="center" vertical="center" wrapText="1"/>
      <protection locked="0"/>
    </xf>
    <xf numFmtId="0" fontId="16" fillId="0" borderId="20" xfId="6" applyFont="1" applyBorder="1" applyAlignment="1">
      <alignment horizontal="center" vertical="center"/>
    </xf>
    <xf numFmtId="0" fontId="16" fillId="0" borderId="21" xfId="6" applyFont="1" applyBorder="1" applyAlignment="1">
      <alignment horizontal="center" vertical="center"/>
    </xf>
    <xf numFmtId="0" fontId="16" fillId="0" borderId="22" xfId="6" applyFont="1" applyBorder="1" applyAlignment="1">
      <alignment horizontal="center" vertical="center"/>
    </xf>
    <xf numFmtId="0" fontId="16" fillId="0" borderId="28" xfId="5" applyFont="1" applyBorder="1" applyAlignment="1" applyProtection="1">
      <alignment horizontal="center" vertical="center" wrapText="1"/>
      <protection locked="0"/>
    </xf>
    <xf numFmtId="0" fontId="16" fillId="0" borderId="29" xfId="5" applyFont="1" applyBorder="1" applyAlignment="1" applyProtection="1">
      <alignment horizontal="center" vertical="center" wrapText="1"/>
      <protection locked="0"/>
    </xf>
    <xf numFmtId="165" fontId="32" fillId="11" borderId="27" xfId="2" applyFont="1" applyFill="1" applyBorder="1" applyAlignment="1">
      <alignment horizontal="center" vertical="center"/>
    </xf>
    <xf numFmtId="0" fontId="32" fillId="0" borderId="0" xfId="11" applyFont="1" applyAlignment="1">
      <alignment horizontal="center"/>
    </xf>
    <xf numFmtId="0" fontId="32" fillId="0" borderId="27" xfId="11" applyFont="1" applyBorder="1" applyAlignment="1">
      <alignment horizontal="center" vertical="center" wrapText="1"/>
    </xf>
    <xf numFmtId="0" fontId="34" fillId="0" borderId="27" xfId="11" applyFont="1" applyBorder="1" applyAlignment="1">
      <alignment horizontal="center" vertical="center" wrapText="1"/>
    </xf>
    <xf numFmtId="4" fontId="32" fillId="0" borderId="27" xfId="11" applyNumberFormat="1" applyFont="1" applyBorder="1" applyAlignment="1">
      <alignment horizontal="center" vertical="center"/>
    </xf>
    <xf numFmtId="165" fontId="32" fillId="0" borderId="27" xfId="2" applyFont="1" applyFill="1" applyBorder="1" applyAlignment="1">
      <alignment horizontal="center" vertical="center"/>
    </xf>
    <xf numFmtId="0" fontId="16" fillId="0" borderId="0" xfId="11" applyFont="1" applyAlignment="1">
      <alignment horizontal="center"/>
    </xf>
    <xf numFmtId="1" fontId="17" fillId="0" borderId="0" xfId="6" applyNumberFormat="1" applyFont="1" applyAlignment="1">
      <alignment horizontal="left" indent="1"/>
    </xf>
    <xf numFmtId="0" fontId="17" fillId="0" borderId="0" xfId="6" applyFont="1" applyAlignment="1">
      <alignment horizontal="left" indent="1"/>
    </xf>
    <xf numFmtId="0" fontId="36" fillId="0" borderId="20" xfId="11" applyFont="1" applyBorder="1" applyAlignment="1">
      <alignment horizontal="center" vertical="center" wrapText="1"/>
    </xf>
    <xf numFmtId="0" fontId="36" fillId="0" borderId="25" xfId="11" applyFont="1" applyBorder="1" applyAlignment="1">
      <alignment horizontal="center" vertical="center" wrapText="1"/>
    </xf>
    <xf numFmtId="0" fontId="36" fillId="0" borderId="27" xfId="11" applyFont="1" applyBorder="1" applyAlignment="1">
      <alignment horizontal="center" vertical="center" wrapText="1"/>
    </xf>
    <xf numFmtId="0" fontId="37" fillId="0" borderId="28" xfId="11" applyFont="1" applyBorder="1" applyAlignment="1">
      <alignment horizontal="center" wrapText="1"/>
    </xf>
    <xf numFmtId="0" fontId="37" fillId="0" borderId="30" xfId="11" applyFont="1" applyBorder="1" applyAlignment="1">
      <alignment horizontal="center" wrapText="1"/>
    </xf>
    <xf numFmtId="0" fontId="37" fillId="0" borderId="29" xfId="11" applyFont="1" applyBorder="1" applyAlignment="1">
      <alignment horizontal="center" wrapText="1"/>
    </xf>
    <xf numFmtId="4" fontId="37" fillId="0" borderId="28" xfId="11" applyNumberFormat="1" applyFont="1" applyBorder="1" applyAlignment="1">
      <alignment horizontal="center" vertical="center" wrapText="1"/>
    </xf>
    <xf numFmtId="4" fontId="37" fillId="0" borderId="29" xfId="11" applyNumberFormat="1" applyFont="1" applyBorder="1" applyAlignment="1">
      <alignment horizontal="center" vertical="center" wrapText="1"/>
    </xf>
    <xf numFmtId="165" fontId="37" fillId="0" borderId="27" xfId="2" applyFont="1" applyFill="1" applyBorder="1" applyAlignment="1">
      <alignment horizontal="center" vertical="center" wrapText="1"/>
    </xf>
    <xf numFmtId="49" fontId="16" fillId="0" borderId="31" xfId="11" applyNumberFormat="1" applyFont="1" applyBorder="1" applyAlignment="1" applyProtection="1">
      <alignment horizontal="center" vertical="center" wrapText="1"/>
      <protection locked="0"/>
    </xf>
    <xf numFmtId="49" fontId="16" fillId="0" borderId="32" xfId="11" applyNumberFormat="1" applyFont="1" applyBorder="1" applyAlignment="1" applyProtection="1">
      <alignment horizontal="center" vertical="center" wrapText="1"/>
      <protection locked="0"/>
    </xf>
    <xf numFmtId="17" fontId="17" fillId="0" borderId="47" xfId="11" applyNumberFormat="1" applyFont="1" applyBorder="1" applyAlignment="1">
      <alignment horizontal="left" vertical="center" indent="1"/>
    </xf>
    <xf numFmtId="0" fontId="17" fillId="0" borderId="47" xfId="11" applyFont="1" applyBorder="1" applyAlignment="1">
      <alignment horizontal="left" vertical="center" indent="1"/>
    </xf>
    <xf numFmtId="1" fontId="17" fillId="0" borderId="50" xfId="11" applyNumberFormat="1" applyFont="1" applyBorder="1" applyAlignment="1">
      <alignment horizontal="left" vertical="center" indent="1"/>
    </xf>
    <xf numFmtId="0" fontId="17" fillId="0" borderId="50" xfId="11" applyFont="1" applyBorder="1" applyAlignment="1">
      <alignment horizontal="left" vertical="center" indent="1"/>
    </xf>
    <xf numFmtId="17" fontId="17" fillId="0" borderId="53" xfId="11" applyNumberFormat="1" applyFont="1" applyBorder="1" applyAlignment="1">
      <alignment horizontal="left" vertical="center" indent="1"/>
    </xf>
    <xf numFmtId="0" fontId="17" fillId="0" borderId="53" xfId="11" applyFont="1" applyBorder="1" applyAlignment="1">
      <alignment horizontal="left" vertical="center" indent="1"/>
    </xf>
    <xf numFmtId="49" fontId="16" fillId="14" borderId="28" xfId="11" applyNumberFormat="1" applyFont="1" applyFill="1" applyBorder="1" applyAlignment="1" applyProtection="1">
      <alignment horizontal="center" vertical="center" wrapText="1"/>
      <protection locked="0"/>
    </xf>
    <xf numFmtId="49" fontId="16" fillId="14" borderId="30" xfId="11" applyNumberFormat="1" applyFont="1" applyFill="1" applyBorder="1" applyAlignment="1" applyProtection="1">
      <alignment horizontal="center" vertical="center" wrapText="1"/>
      <protection locked="0"/>
    </xf>
    <xf numFmtId="49" fontId="16" fillId="14" borderId="29" xfId="11" applyNumberFormat="1" applyFont="1" applyFill="1" applyBorder="1" applyAlignment="1" applyProtection="1">
      <alignment horizontal="center" vertical="center" wrapText="1"/>
      <protection locked="0"/>
    </xf>
    <xf numFmtId="49" fontId="16" fillId="15" borderId="28" xfId="11" applyNumberFormat="1" applyFont="1" applyFill="1" applyBorder="1" applyAlignment="1" applyProtection="1">
      <alignment horizontal="center" vertical="center" wrapText="1"/>
      <protection locked="0"/>
    </xf>
    <xf numFmtId="49" fontId="16" fillId="15" borderId="30" xfId="11" applyNumberFormat="1" applyFont="1" applyFill="1" applyBorder="1" applyAlignment="1" applyProtection="1">
      <alignment horizontal="center" vertical="center" wrapText="1"/>
      <protection locked="0"/>
    </xf>
    <xf numFmtId="49" fontId="16" fillId="15" borderId="29" xfId="11" applyNumberFormat="1" applyFont="1" applyFill="1" applyBorder="1" applyAlignment="1" applyProtection="1">
      <alignment horizontal="center" vertical="center" wrapText="1"/>
      <protection locked="0"/>
    </xf>
    <xf numFmtId="0" fontId="16" fillId="0" borderId="31" xfId="11" applyFont="1" applyBorder="1" applyAlignment="1" applyProtection="1">
      <alignment horizontal="center" vertical="center" wrapText="1"/>
      <protection locked="0"/>
    </xf>
    <xf numFmtId="0" fontId="16" fillId="0" borderId="32" xfId="11" applyFont="1" applyBorder="1" applyAlignment="1" applyProtection="1">
      <alignment horizontal="center" vertical="center" wrapText="1"/>
      <protection locked="0"/>
    </xf>
    <xf numFmtId="49" fontId="37" fillId="0" borderId="28" xfId="11" applyNumberFormat="1" applyFont="1" applyBorder="1" applyAlignment="1" applyProtection="1">
      <alignment horizontal="center" vertical="center" wrapText="1"/>
      <protection locked="0"/>
    </xf>
    <xf numFmtId="49" fontId="37" fillId="0" borderId="30" xfId="11" applyNumberFormat="1" applyFont="1" applyBorder="1" applyAlignment="1" applyProtection="1">
      <alignment horizontal="center" vertical="center" wrapText="1"/>
      <protection locked="0"/>
    </xf>
    <xf numFmtId="49" fontId="37" fillId="0" borderId="29" xfId="11" applyNumberFormat="1" applyFont="1" applyBorder="1" applyAlignment="1" applyProtection="1">
      <alignment horizontal="center" vertical="center" wrapText="1"/>
      <protection locked="0"/>
    </xf>
    <xf numFmtId="49" fontId="16" fillId="16" borderId="31" xfId="11" applyNumberFormat="1" applyFont="1" applyFill="1" applyBorder="1" applyAlignment="1" applyProtection="1">
      <alignment horizontal="center" vertical="center" wrapText="1"/>
      <protection locked="0"/>
    </xf>
    <xf numFmtId="49" fontId="16" fillId="16" borderId="32" xfId="11" applyNumberFormat="1" applyFont="1" applyFill="1" applyBorder="1" applyAlignment="1" applyProtection="1">
      <alignment horizontal="center" vertical="center" wrapText="1"/>
      <protection locked="0"/>
    </xf>
    <xf numFmtId="49" fontId="16" fillId="0" borderId="28" xfId="11" applyNumberFormat="1" applyFont="1" applyBorder="1" applyAlignment="1" applyProtection="1">
      <alignment horizontal="center" vertical="center" wrapText="1"/>
      <protection locked="0"/>
    </xf>
    <xf numFmtId="49" fontId="16" fillId="0" borderId="29" xfId="11" applyNumberFormat="1" applyFont="1" applyBorder="1" applyAlignment="1" applyProtection="1">
      <alignment horizontal="center" vertical="center" wrapText="1"/>
      <protection locked="0"/>
    </xf>
    <xf numFmtId="0" fontId="17" fillId="0" borderId="27" xfId="11" applyFont="1" applyBorder="1" applyAlignment="1">
      <alignment horizontal="center" vertical="center" textRotation="90" wrapText="1"/>
    </xf>
    <xf numFmtId="49" fontId="16" fillId="0" borderId="27" xfId="11" applyNumberFormat="1" applyFont="1" applyBorder="1" applyAlignment="1" applyProtection="1">
      <alignment horizontal="center" vertical="center" wrapText="1"/>
      <protection locked="0"/>
    </xf>
    <xf numFmtId="49" fontId="16" fillId="0" borderId="27" xfId="11" applyNumberFormat="1" applyFont="1" applyBorder="1" applyAlignment="1" applyProtection="1">
      <alignment horizontal="center" vertical="center"/>
      <protection locked="0"/>
    </xf>
    <xf numFmtId="0" fontId="17" fillId="0" borderId="27" xfId="11" applyFont="1" applyBorder="1" applyAlignment="1" applyProtection="1">
      <alignment horizontal="center" vertical="center" wrapText="1"/>
      <protection locked="0"/>
    </xf>
    <xf numFmtId="49" fontId="17" fillId="0" borderId="31" xfId="11" applyNumberFormat="1" applyFont="1" applyBorder="1" applyAlignment="1" applyProtection="1">
      <alignment horizontal="center" vertical="center" wrapText="1"/>
      <protection locked="0"/>
    </xf>
    <xf numFmtId="49" fontId="17" fillId="0" borderId="32" xfId="11" applyNumberFormat="1" applyFont="1" applyBorder="1" applyAlignment="1" applyProtection="1">
      <alignment horizontal="center" vertical="center" wrapText="1"/>
      <protection locked="0"/>
    </xf>
    <xf numFmtId="173" fontId="17" fillId="0" borderId="29" xfId="11" applyNumberFormat="1" applyFont="1" applyBorder="1" applyAlignment="1" applyProtection="1">
      <alignment horizontal="center" vertical="center" wrapText="1"/>
      <protection locked="0"/>
    </xf>
    <xf numFmtId="49" fontId="17" fillId="0" borderId="27" xfId="11" applyNumberFormat="1" applyFont="1" applyBorder="1" applyAlignment="1" applyProtection="1">
      <alignment horizontal="center" vertical="center" wrapText="1"/>
      <protection locked="0"/>
    </xf>
    <xf numFmtId="49" fontId="17" fillId="0" borderId="27" xfId="11" applyNumberFormat="1" applyFont="1" applyBorder="1" applyAlignment="1" applyProtection="1">
      <alignment horizontal="center" vertical="center"/>
      <protection locked="0"/>
    </xf>
    <xf numFmtId="43" fontId="17" fillId="0" borderId="27" xfId="11" applyNumberFormat="1" applyFont="1" applyBorder="1" applyAlignment="1" applyProtection="1">
      <alignment horizontal="center" vertical="center" wrapText="1"/>
      <protection locked="0"/>
    </xf>
    <xf numFmtId="49" fontId="36" fillId="0" borderId="27" xfId="11" applyNumberFormat="1" applyFont="1" applyBorder="1" applyAlignment="1" applyProtection="1">
      <alignment horizontal="center" vertical="center" wrapText="1"/>
      <protection locked="0"/>
    </xf>
    <xf numFmtId="49" fontId="36" fillId="0" borderId="27" xfId="11" applyNumberFormat="1" applyFont="1" applyBorder="1" applyAlignment="1" applyProtection="1">
      <alignment horizontal="center" vertical="center"/>
      <protection locked="0"/>
    </xf>
    <xf numFmtId="0" fontId="30" fillId="0" borderId="0" xfId="11" applyAlignment="1">
      <alignment horizontal="center"/>
    </xf>
    <xf numFmtId="43" fontId="16" fillId="16" borderId="27" xfId="11" applyNumberFormat="1" applyFont="1" applyFill="1" applyBorder="1" applyAlignment="1" applyProtection="1">
      <alignment horizontal="center" vertical="center" wrapText="1"/>
      <protection locked="0"/>
    </xf>
    <xf numFmtId="43" fontId="16" fillId="14" borderId="27" xfId="11" applyNumberFormat="1" applyFont="1" applyFill="1" applyBorder="1" applyAlignment="1" applyProtection="1">
      <alignment horizontal="center" vertical="center" wrapText="1"/>
      <protection locked="0"/>
    </xf>
    <xf numFmtId="43" fontId="16" fillId="11" borderId="27" xfId="11" applyNumberFormat="1" applyFont="1" applyFill="1" applyBorder="1" applyAlignment="1" applyProtection="1">
      <alignment horizontal="center" vertical="center" wrapText="1"/>
      <protection locked="0"/>
    </xf>
    <xf numFmtId="43" fontId="16" fillId="0" borderId="27" xfId="11" applyNumberFormat="1" applyFont="1" applyBorder="1" applyAlignment="1" applyProtection="1">
      <alignment horizontal="center" vertical="center" wrapText="1"/>
      <protection locked="0"/>
    </xf>
    <xf numFmtId="43" fontId="16" fillId="0" borderId="27" xfId="11" applyNumberFormat="1" applyFont="1" applyBorder="1" applyAlignment="1" applyProtection="1">
      <alignment horizontal="center" vertical="center"/>
      <protection locked="0"/>
    </xf>
    <xf numFmtId="173" fontId="36" fillId="0" borderId="27" xfId="11" applyNumberFormat="1" applyFont="1" applyBorder="1" applyAlignment="1" applyProtection="1">
      <alignment horizontal="center" vertical="center" wrapText="1"/>
      <protection locked="0"/>
    </xf>
    <xf numFmtId="0" fontId="43" fillId="0" borderId="0" xfId="0" applyFont="1" applyAlignment="1">
      <alignment horizontal="left"/>
    </xf>
    <xf numFmtId="0" fontId="44" fillId="0" borderId="27" xfId="0" applyFont="1" applyBorder="1" applyAlignment="1">
      <alignment horizontal="left"/>
    </xf>
    <xf numFmtId="0" fontId="0" fillId="0" borderId="27" xfId="0" applyBorder="1" applyAlignment="1">
      <alignment horizontal="center"/>
    </xf>
    <xf numFmtId="0" fontId="44" fillId="21" borderId="27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43" fontId="0" fillId="0" borderId="27" xfId="0" applyNumberFormat="1" applyBorder="1" applyAlignment="1">
      <alignment horizontal="center"/>
    </xf>
    <xf numFmtId="43" fontId="0" fillId="3" borderId="27" xfId="0" applyNumberForma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43" fontId="0" fillId="22" borderId="27" xfId="0" applyNumberFormat="1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45" fillId="23" borderId="28" xfId="0" applyFont="1" applyFill="1" applyBorder="1" applyAlignment="1">
      <alignment horizontal="center" vertical="center" wrapText="1"/>
    </xf>
    <xf numFmtId="0" fontId="45" fillId="23" borderId="30" xfId="0" applyFont="1" applyFill="1" applyBorder="1" applyAlignment="1">
      <alignment horizontal="center" vertical="center" wrapText="1"/>
    </xf>
    <xf numFmtId="0" fontId="45" fillId="23" borderId="29" xfId="0" applyFont="1" applyFill="1" applyBorder="1" applyAlignment="1">
      <alignment horizontal="center" vertical="center" wrapText="1"/>
    </xf>
    <xf numFmtId="0" fontId="45" fillId="13" borderId="28" xfId="0" applyFont="1" applyFill="1" applyBorder="1" applyAlignment="1">
      <alignment horizontal="center" vertical="center" wrapText="1"/>
    </xf>
    <xf numFmtId="0" fontId="45" fillId="13" borderId="30" xfId="0" applyFont="1" applyFill="1" applyBorder="1" applyAlignment="1">
      <alignment horizontal="center" vertical="center" wrapText="1"/>
    </xf>
    <xf numFmtId="0" fontId="45" fillId="13" borderId="29" xfId="0" applyFont="1" applyFill="1" applyBorder="1" applyAlignment="1">
      <alignment horizontal="center" vertical="center" wrapText="1"/>
    </xf>
    <xf numFmtId="0" fontId="45" fillId="22" borderId="28" xfId="0" applyFont="1" applyFill="1" applyBorder="1" applyAlignment="1">
      <alignment horizontal="center" vertical="center" wrapText="1"/>
    </xf>
    <xf numFmtId="0" fontId="45" fillId="22" borderId="30" xfId="0" applyFont="1" applyFill="1" applyBorder="1" applyAlignment="1">
      <alignment horizontal="center" vertical="center" wrapText="1"/>
    </xf>
    <xf numFmtId="0" fontId="45" fillId="22" borderId="29" xfId="0" applyFont="1" applyFill="1" applyBorder="1" applyAlignment="1">
      <alignment horizontal="center" vertical="center" wrapText="1"/>
    </xf>
    <xf numFmtId="0" fontId="45" fillId="0" borderId="31" xfId="0" applyFont="1" applyBorder="1" applyAlignment="1">
      <alignment horizontal="center" vertical="center" wrapText="1"/>
    </xf>
    <xf numFmtId="0" fontId="45" fillId="0" borderId="32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 wrapText="1"/>
    </xf>
    <xf numFmtId="0" fontId="45" fillId="0" borderId="21" xfId="0" applyFont="1" applyBorder="1" applyAlignment="1">
      <alignment horizontal="center" vertical="center" wrapText="1"/>
    </xf>
    <xf numFmtId="0" fontId="45" fillId="0" borderId="22" xfId="0" applyFont="1" applyBorder="1" applyAlignment="1">
      <alignment horizontal="center" vertical="center" wrapText="1"/>
    </xf>
    <xf numFmtId="0" fontId="45" fillId="0" borderId="25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5" fillId="0" borderId="26" xfId="0" applyFont="1" applyBorder="1" applyAlignment="1">
      <alignment horizontal="center" vertical="center" wrapText="1"/>
    </xf>
    <xf numFmtId="0" fontId="45" fillId="0" borderId="56" xfId="0" applyFont="1" applyBorder="1" applyAlignment="1">
      <alignment horizontal="center" vertical="center" wrapText="1"/>
    </xf>
    <xf numFmtId="0" fontId="17" fillId="0" borderId="50" xfId="11" applyFont="1" applyBorder="1" applyAlignment="1">
      <alignment horizontal="left" indent="1"/>
    </xf>
    <xf numFmtId="0" fontId="38" fillId="8" borderId="28" xfId="11" applyFont="1" applyFill="1" applyBorder="1" applyAlignment="1">
      <alignment horizontal="center"/>
    </xf>
    <xf numFmtId="0" fontId="38" fillId="8" borderId="30" xfId="11" applyFont="1" applyFill="1" applyBorder="1" applyAlignment="1">
      <alignment horizontal="center"/>
    </xf>
    <xf numFmtId="0" fontId="38" fillId="8" borderId="29" xfId="11" applyFont="1" applyFill="1" applyBorder="1" applyAlignment="1">
      <alignment horizontal="center"/>
    </xf>
    <xf numFmtId="17" fontId="17" fillId="0" borderId="47" xfId="11" applyNumberFormat="1" applyFont="1" applyBorder="1" applyAlignment="1">
      <alignment horizontal="left" indent="1"/>
    </xf>
    <xf numFmtId="0" fontId="17" fillId="0" borderId="47" xfId="11" applyFont="1" applyBorder="1" applyAlignment="1">
      <alignment horizontal="left" indent="1"/>
    </xf>
    <xf numFmtId="1" fontId="17" fillId="0" borderId="50" xfId="11" applyNumberFormat="1" applyFont="1" applyBorder="1" applyAlignment="1">
      <alignment horizontal="left" indent="1"/>
    </xf>
    <xf numFmtId="17" fontId="17" fillId="0" borderId="50" xfId="11" applyNumberFormat="1" applyFont="1" applyBorder="1" applyAlignment="1">
      <alignment horizontal="left" indent="1"/>
    </xf>
    <xf numFmtId="0" fontId="16" fillId="0" borderId="49" xfId="11" applyFont="1" applyBorder="1" applyAlignment="1">
      <alignment horizontal="left" wrapText="1" indent="1"/>
    </xf>
    <xf numFmtId="0" fontId="16" fillId="0" borderId="50" xfId="11" applyFont="1" applyBorder="1" applyAlignment="1">
      <alignment horizontal="left" wrapText="1" indent="1"/>
    </xf>
    <xf numFmtId="0" fontId="17" fillId="0" borderId="53" xfId="11" applyFont="1" applyBorder="1" applyAlignment="1">
      <alignment horizontal="left" indent="1"/>
    </xf>
    <xf numFmtId="0" fontId="16" fillId="0" borderId="28" xfId="11" applyFont="1" applyBorder="1" applyAlignment="1">
      <alignment horizontal="center" wrapText="1"/>
    </xf>
    <xf numFmtId="0" fontId="16" fillId="0" borderId="30" xfId="11" applyFont="1" applyBorder="1" applyAlignment="1">
      <alignment horizontal="center" wrapText="1"/>
    </xf>
    <xf numFmtId="0" fontId="16" fillId="0" borderId="29" xfId="11" applyFont="1" applyBorder="1" applyAlignment="1">
      <alignment horizontal="center" wrapText="1"/>
    </xf>
    <xf numFmtId="0" fontId="16" fillId="0" borderId="27" xfId="11" applyFont="1" applyBorder="1" applyAlignment="1">
      <alignment horizontal="center" vertical="center" wrapText="1"/>
    </xf>
    <xf numFmtId="4" fontId="16" fillId="17" borderId="27" xfId="11" applyNumberFormat="1" applyFont="1" applyFill="1" applyBorder="1" applyAlignment="1">
      <alignment horizontal="center" vertical="center"/>
    </xf>
    <xf numFmtId="4" fontId="16" fillId="2" borderId="27" xfId="11" applyNumberFormat="1" applyFont="1" applyFill="1" applyBorder="1" applyAlignment="1">
      <alignment horizontal="center" vertical="center"/>
    </xf>
    <xf numFmtId="4" fontId="16" fillId="11" borderId="28" xfId="11" applyNumberFormat="1" applyFont="1" applyFill="1" applyBorder="1" applyAlignment="1">
      <alignment horizontal="center" vertical="center"/>
    </xf>
    <xf numFmtId="4" fontId="16" fillId="11" borderId="30" xfId="11" applyNumberFormat="1" applyFont="1" applyFill="1" applyBorder="1" applyAlignment="1">
      <alignment horizontal="center" vertical="center"/>
    </xf>
    <xf numFmtId="4" fontId="16" fillId="11" borderId="29" xfId="11" applyNumberFormat="1" applyFont="1" applyFill="1" applyBorder="1" applyAlignment="1">
      <alignment horizontal="center" vertical="center"/>
    </xf>
    <xf numFmtId="0" fontId="16" fillId="0" borderId="27" xfId="3" applyFont="1" applyBorder="1" applyAlignment="1">
      <alignment horizontal="center" vertical="center" textRotation="90" wrapText="1"/>
    </xf>
    <xf numFmtId="0" fontId="16" fillId="0" borderId="31" xfId="3" applyFont="1" applyBorder="1" applyAlignment="1">
      <alignment horizontal="center" vertical="center" wrapText="1"/>
    </xf>
    <xf numFmtId="0" fontId="16" fillId="0" borderId="32" xfId="3" applyFont="1" applyBorder="1" applyAlignment="1">
      <alignment horizontal="center" vertical="center" wrapText="1"/>
    </xf>
    <xf numFmtId="0" fontId="20" fillId="18" borderId="27" xfId="3" applyFont="1" applyFill="1" applyBorder="1" applyAlignment="1">
      <alignment horizontal="center" vertical="center" wrapText="1"/>
    </xf>
    <xf numFmtId="0" fontId="16" fillId="0" borderId="28" xfId="3" applyFont="1" applyBorder="1" applyAlignment="1">
      <alignment horizontal="center" vertical="center" wrapText="1"/>
    </xf>
    <xf numFmtId="0" fontId="16" fillId="0" borderId="30" xfId="3" applyFont="1" applyBorder="1" applyAlignment="1">
      <alignment horizontal="center" vertical="center" wrapText="1"/>
    </xf>
    <xf numFmtId="0" fontId="16" fillId="0" borderId="29" xfId="3" applyFont="1" applyBorder="1" applyAlignment="1">
      <alignment horizontal="center" vertical="center" wrapText="1"/>
    </xf>
    <xf numFmtId="0" fontId="41" fillId="0" borderId="28" xfId="3" applyFont="1" applyBorder="1" applyAlignment="1">
      <alignment horizontal="center" vertical="center" wrapText="1"/>
    </xf>
    <xf numFmtId="0" fontId="41" fillId="0" borderId="29" xfId="3" applyFont="1" applyBorder="1" applyAlignment="1">
      <alignment horizontal="center" vertical="center" wrapText="1"/>
    </xf>
    <xf numFmtId="0" fontId="16" fillId="0" borderId="28" xfId="12" applyFont="1" applyBorder="1" applyAlignment="1">
      <alignment horizontal="center" vertical="center" wrapText="1"/>
    </xf>
    <xf numFmtId="0" fontId="16" fillId="0" borderId="30" xfId="12" applyFont="1" applyBorder="1" applyAlignment="1">
      <alignment horizontal="center" vertical="center" wrapText="1"/>
    </xf>
    <xf numFmtId="0" fontId="16" fillId="0" borderId="29" xfId="12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4" xfId="0" applyBorder="1" applyAlignment="1">
      <alignment horizontal="left"/>
    </xf>
    <xf numFmtId="0" fontId="1" fillId="0" borderId="4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0" borderId="4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2" xfId="0" applyBorder="1" applyAlignment="1">
      <alignment horizontal="left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164" fontId="1" fillId="0" borderId="27" xfId="9" applyFont="1" applyBorder="1" applyAlignment="1">
      <alignment horizontal="center"/>
    </xf>
    <xf numFmtId="0" fontId="1" fillId="0" borderId="0" xfId="0" applyFont="1" applyAlignment="1">
      <alignment horizontal="left"/>
    </xf>
    <xf numFmtId="2" fontId="27" fillId="0" borderId="27" xfId="10" applyNumberFormat="1" applyBorder="1" applyAlignment="1">
      <alignment horizontal="center" wrapText="1"/>
    </xf>
    <xf numFmtId="0" fontId="27" fillId="0" borderId="0" xfId="10" applyAlignment="1">
      <alignment horizontal="left" vertical="top" wrapText="1"/>
    </xf>
    <xf numFmtId="0" fontId="28" fillId="0" borderId="27" xfId="10" applyFont="1" applyBorder="1" applyAlignment="1">
      <alignment horizontal="left" vertical="center" wrapText="1" indent="1"/>
    </xf>
    <xf numFmtId="0" fontId="28" fillId="0" borderId="27" xfId="10" applyFont="1" applyBorder="1" applyAlignment="1">
      <alignment horizontal="left" vertical="center" wrapText="1"/>
    </xf>
    <xf numFmtId="0" fontId="28" fillId="0" borderId="27" xfId="10" applyFont="1" applyBorder="1" applyAlignment="1">
      <alignment horizontal="left" vertical="top" wrapText="1" indent="3"/>
    </xf>
    <xf numFmtId="0" fontId="29" fillId="0" borderId="27" xfId="10" applyFont="1" applyBorder="1" applyAlignment="1">
      <alignment horizontal="center" vertical="top" wrapText="1"/>
    </xf>
    <xf numFmtId="0" fontId="29" fillId="0" borderId="27" xfId="10" applyFont="1" applyBorder="1" applyAlignment="1">
      <alignment horizontal="left" vertical="top" wrapText="1" indent="5"/>
    </xf>
    <xf numFmtId="0" fontId="29" fillId="0" borderId="27" xfId="10" applyFont="1" applyBorder="1" applyAlignment="1">
      <alignment horizontal="left" vertical="top" wrapText="1" indent="1"/>
    </xf>
    <xf numFmtId="0" fontId="29" fillId="0" borderId="27" xfId="10" applyFont="1" applyBorder="1" applyAlignment="1">
      <alignment horizontal="left" vertical="top" wrapText="1" indent="2"/>
    </xf>
    <xf numFmtId="0" fontId="1" fillId="0" borderId="0" xfId="1" applyFont="1" applyAlignment="1">
      <alignment horizontal="left" wrapText="1"/>
    </xf>
    <xf numFmtId="0" fontId="3" fillId="0" borderId="0" xfId="1" applyAlignment="1">
      <alignment horizontal="left"/>
    </xf>
    <xf numFmtId="0" fontId="53" fillId="0" borderId="0" xfId="1" applyFont="1" applyAlignment="1">
      <alignment horizontal="left" wrapText="1"/>
    </xf>
    <xf numFmtId="0" fontId="48" fillId="0" borderId="0" xfId="1" applyFont="1" applyAlignment="1">
      <alignment horizontal="left"/>
    </xf>
    <xf numFmtId="0" fontId="4" fillId="0" borderId="3" xfId="1" applyFont="1" applyBorder="1" applyAlignment="1">
      <alignment horizontal="left"/>
    </xf>
    <xf numFmtId="0" fontId="4" fillId="12" borderId="3" xfId="1" applyFont="1" applyFill="1" applyBorder="1" applyAlignment="1">
      <alignment horizontal="left"/>
    </xf>
    <xf numFmtId="0" fontId="3" fillId="27" borderId="0" xfId="1" applyFill="1" applyAlignment="1">
      <alignment horizontal="left"/>
    </xf>
    <xf numFmtId="0" fontId="52" fillId="0" borderId="3" xfId="1" applyFont="1" applyBorder="1" applyAlignment="1">
      <alignment horizontal="left"/>
    </xf>
    <xf numFmtId="0" fontId="1" fillId="27" borderId="0" xfId="1" applyFont="1" applyFill="1" applyAlignment="1">
      <alignment horizontal="left" wrapText="1"/>
    </xf>
    <xf numFmtId="0" fontId="4" fillId="27" borderId="3" xfId="1" applyFont="1" applyFill="1" applyBorder="1" applyAlignment="1">
      <alignment horizontal="left"/>
    </xf>
    <xf numFmtId="0" fontId="3" fillId="17" borderId="0" xfId="1" applyFill="1" applyAlignment="1">
      <alignment horizontal="left"/>
    </xf>
    <xf numFmtId="0" fontId="52" fillId="17" borderId="3" xfId="1" applyFont="1" applyFill="1" applyBorder="1" applyAlignment="1">
      <alignment horizontal="left"/>
    </xf>
    <xf numFmtId="0" fontId="1" fillId="17" borderId="0" xfId="1" applyFont="1" applyFill="1" applyAlignment="1">
      <alignment horizontal="left" wrapText="1"/>
    </xf>
    <xf numFmtId="0" fontId="4" fillId="26" borderId="3" xfId="1" applyFont="1" applyFill="1" applyBorder="1" applyAlignment="1">
      <alignment horizontal="left"/>
    </xf>
    <xf numFmtId="0" fontId="3" fillId="0" borderId="28" xfId="1" applyBorder="1" applyAlignment="1">
      <alignment horizontal="left"/>
    </xf>
    <xf numFmtId="0" fontId="3" fillId="0" borderId="29" xfId="1" applyBorder="1" applyAlignment="1">
      <alignment horizontal="left"/>
    </xf>
    <xf numFmtId="0" fontId="46" fillId="0" borderId="3" xfId="1" applyFont="1" applyBorder="1" applyAlignment="1">
      <alignment horizontal="center"/>
    </xf>
    <xf numFmtId="0" fontId="0" fillId="25" borderId="41" xfId="0" applyFill="1" applyBorder="1" applyAlignment="1">
      <alignment horizontal="left"/>
    </xf>
    <xf numFmtId="0" fontId="0" fillId="25" borderId="0" xfId="0" applyFill="1" applyAlignment="1">
      <alignment horizontal="left"/>
    </xf>
    <xf numFmtId="0" fontId="0" fillId="25" borderId="42" xfId="0" applyFill="1" applyBorder="1" applyAlignment="1">
      <alignment horizontal="left"/>
    </xf>
    <xf numFmtId="0" fontId="0" fillId="0" borderId="0" xfId="0" applyAlignment="1">
      <alignment horizontal="center"/>
    </xf>
    <xf numFmtId="0" fontId="45" fillId="0" borderId="27" xfId="0" applyFont="1" applyBorder="1" applyAlignment="1">
      <alignment horizontal="left"/>
    </xf>
    <xf numFmtId="0" fontId="45" fillId="21" borderId="27" xfId="0" applyFont="1" applyFill="1" applyBorder="1" applyAlignment="1">
      <alignment horizontal="center"/>
    </xf>
  </cellXfs>
  <cellStyles count="17">
    <cellStyle name="Millares" xfId="9" builtinId="3"/>
    <cellStyle name="Millares 2" xfId="2" xr:uid="{A06954DC-FCC6-4F0F-9FB0-AE3F661A21A4}"/>
    <cellStyle name="Millares 2 2" xfId="15" xr:uid="{6CC29598-9B21-4D16-9971-667B3F235713}"/>
    <cellStyle name="Millares 3" xfId="16" xr:uid="{E75D91D4-CC39-4AC4-A9B0-AA61C8B5A8AB}"/>
    <cellStyle name="Moneda 2 2" xfId="7" xr:uid="{4B9E5E48-7581-466B-AC22-2F914F96D5A6}"/>
    <cellStyle name="Moneda 3" xfId="8" xr:uid="{CAF3FF54-EB29-478F-819A-8A6BCFF20C70}"/>
    <cellStyle name="Moneda 4" xfId="13" xr:uid="{7E6E8770-0E54-47E8-AB73-B26EEF0104BD}"/>
    <cellStyle name="Normal" xfId="0" builtinId="0"/>
    <cellStyle name="Normal 11 2" xfId="5" xr:uid="{6F3B0CA0-2511-4747-8527-00FF0B769108}"/>
    <cellStyle name="Normal 11 3" xfId="4" xr:uid="{C95BD033-A548-4C4C-A391-65AF4D6E5C73}"/>
    <cellStyle name="Normal 14" xfId="6" xr:uid="{4DAB6338-FFEA-4B36-95B3-623F4A8613CE}"/>
    <cellStyle name="Normal 2" xfId="1" xr:uid="{63B2911A-AC3C-4BA0-BBF6-3B8C3536C2F1}"/>
    <cellStyle name="Normal 2 9" xfId="3" xr:uid="{310264D3-B3EE-4E89-8CED-5C79978FAD0D}"/>
    <cellStyle name="Normal 3" xfId="10" xr:uid="{E7B107FB-32BB-4682-B582-FCC442995864}"/>
    <cellStyle name="Normal 3 2" xfId="14" xr:uid="{C416CCE6-076D-4248-80A1-27CDA83ADF64}"/>
    <cellStyle name="Normal 3 4" xfId="12" xr:uid="{C7CDA145-7F66-4A8A-9BFF-93903F21E0BE}"/>
    <cellStyle name="Normal 4" xfId="11" xr:uid="{23C6EE2D-330A-4F90-8AB8-469D590E2C6B}"/>
  </cellStyles>
  <dxfs count="17">
    <dxf>
      <font>
        <color rgb="FFFF0000"/>
      </font>
    </dxf>
    <dxf>
      <font>
        <color theme="0"/>
      </font>
      <fill>
        <patternFill>
          <bgColor rgb="FFFF0000"/>
        </patternFill>
      </fill>
      <border>
        <top/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8" tint="0.59996337778862885"/>
        </left>
        <right/>
        <top style="thin">
          <color theme="8" tint="0.59996337778862885"/>
        </top>
        <bottom style="thin">
          <color theme="8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theme="8" tint="0.59996337778862885"/>
        </left>
        <right style="thin">
          <color theme="8" tint="0.59996337778862885"/>
        </right>
        <top style="thin">
          <color theme="8" tint="0.59996337778862885"/>
        </top>
        <bottom style="thin">
          <color theme="8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59996337778862885"/>
        </left>
        <right style="thin">
          <color theme="8" tint="0.59996337778862885"/>
        </right>
        <top style="thin">
          <color theme="8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8" tint="0.59996337778862885"/>
        </left>
        <right style="thin">
          <color theme="8" tint="0.59996337778862885"/>
        </right>
        <top style="thin">
          <color theme="8" tint="0.59996337778862885"/>
        </top>
        <bottom style="thin">
          <color theme="8" tint="0.59996337778862885"/>
        </bottom>
      </border>
    </dxf>
    <dxf>
      <border outline="0"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26" Type="http://schemas.openxmlformats.org/officeDocument/2006/relationships/externalLink" Target="externalLinks/externalLink6.xml" /><Relationship Id="rId3" Type="http://schemas.openxmlformats.org/officeDocument/2006/relationships/worksheet" Target="worksheets/sheet3.xml" /><Relationship Id="rId21" Type="http://schemas.openxmlformats.org/officeDocument/2006/relationships/externalLink" Target="externalLinks/externalLink1.xml" /><Relationship Id="rId34" Type="http://schemas.openxmlformats.org/officeDocument/2006/relationships/customXml" Target="../customXml/item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5" Type="http://schemas.openxmlformats.org/officeDocument/2006/relationships/externalLink" Target="externalLinks/externalLink5.xml" /><Relationship Id="rId33" Type="http://schemas.openxmlformats.org/officeDocument/2006/relationships/customXml" Target="../customXml/item2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worksheet" Target="worksheets/sheet20.xml" /><Relationship Id="rId29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24" Type="http://schemas.openxmlformats.org/officeDocument/2006/relationships/externalLink" Target="externalLinks/externalLink4.xml" /><Relationship Id="rId32" Type="http://schemas.openxmlformats.org/officeDocument/2006/relationships/customXml" Target="../customXml/item1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externalLink" Target="externalLinks/externalLink3.xml" /><Relationship Id="rId28" Type="http://schemas.openxmlformats.org/officeDocument/2006/relationships/theme" Target="theme/theme1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31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externalLink" Target="externalLinks/externalLink2.xml" /><Relationship Id="rId27" Type="http://schemas.openxmlformats.org/officeDocument/2006/relationships/externalLink" Target="externalLinks/externalLink7.xml" /><Relationship Id="rId30" Type="http://schemas.openxmlformats.org/officeDocument/2006/relationships/sharedStrings" Target="sharedStrings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Relationship Id="rId5" Type="http://schemas.openxmlformats.org/officeDocument/2006/relationships/image" Target="../media/image5.png" /><Relationship Id="rId4" Type="http://schemas.openxmlformats.org/officeDocument/2006/relationships/image" Target="../media/image4.png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 /><Relationship Id="rId1" Type="http://schemas.openxmlformats.org/officeDocument/2006/relationships/image" Target="../media/image6.pn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 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 /><Relationship Id="rId2" Type="http://schemas.openxmlformats.org/officeDocument/2006/relationships/image" Target="../media/image10.png" /><Relationship Id="rId1" Type="http://schemas.openxmlformats.org/officeDocument/2006/relationships/image" Target="../media/image9.png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 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 /><Relationship Id="rId13" Type="http://schemas.openxmlformats.org/officeDocument/2006/relationships/image" Target="../media/image25.png" /><Relationship Id="rId3" Type="http://schemas.openxmlformats.org/officeDocument/2006/relationships/image" Target="../media/image15.png" /><Relationship Id="rId7" Type="http://schemas.openxmlformats.org/officeDocument/2006/relationships/image" Target="../media/image19.png" /><Relationship Id="rId12" Type="http://schemas.openxmlformats.org/officeDocument/2006/relationships/image" Target="../media/image24.png" /><Relationship Id="rId2" Type="http://schemas.openxmlformats.org/officeDocument/2006/relationships/image" Target="../media/image14.png" /><Relationship Id="rId16" Type="http://schemas.openxmlformats.org/officeDocument/2006/relationships/image" Target="../media/image28.png" /><Relationship Id="rId1" Type="http://schemas.openxmlformats.org/officeDocument/2006/relationships/image" Target="../media/image13.png" /><Relationship Id="rId6" Type="http://schemas.openxmlformats.org/officeDocument/2006/relationships/image" Target="../media/image18.png" /><Relationship Id="rId11" Type="http://schemas.openxmlformats.org/officeDocument/2006/relationships/image" Target="../media/image23.png" /><Relationship Id="rId5" Type="http://schemas.openxmlformats.org/officeDocument/2006/relationships/image" Target="../media/image17.png" /><Relationship Id="rId15" Type="http://schemas.openxmlformats.org/officeDocument/2006/relationships/image" Target="../media/image27.png" /><Relationship Id="rId10" Type="http://schemas.openxmlformats.org/officeDocument/2006/relationships/image" Target="../media/image22.png" /><Relationship Id="rId4" Type="http://schemas.openxmlformats.org/officeDocument/2006/relationships/image" Target="../media/image16.png" /><Relationship Id="rId9" Type="http://schemas.openxmlformats.org/officeDocument/2006/relationships/image" Target="../media/image21.png" /><Relationship Id="rId14" Type="http://schemas.openxmlformats.org/officeDocument/2006/relationships/image" Target="../media/image26.png" 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1461</xdr:row>
      <xdr:rowOff>119063</xdr:rowOff>
    </xdr:from>
    <xdr:to>
      <xdr:col>0</xdr:col>
      <xdr:colOff>317500</xdr:colOff>
      <xdr:row>1465</xdr:row>
      <xdr:rowOff>23813</xdr:rowOff>
    </xdr:to>
    <xdr:sp macro="" textlink="">
      <xdr:nvSpPr>
        <xdr:cNvPr id="2" name="Flecha derecha 1">
          <a:extLst>
            <a:ext uri="{FF2B5EF4-FFF2-40B4-BE49-F238E27FC236}">
              <a16:creationId xmlns:a16="http://schemas.microsoft.com/office/drawing/2014/main" id="{E8A572A7-B261-461A-A49D-76B80846DBEB}"/>
            </a:ext>
          </a:extLst>
        </xdr:cNvPr>
        <xdr:cNvSpPr/>
      </xdr:nvSpPr>
      <xdr:spPr>
        <a:xfrm>
          <a:off x="166688" y="208792763"/>
          <a:ext cx="150812" cy="476250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198438</xdr:colOff>
      <xdr:row>900</xdr:row>
      <xdr:rowOff>138279</xdr:rowOff>
    </xdr:from>
    <xdr:to>
      <xdr:col>0</xdr:col>
      <xdr:colOff>325438</xdr:colOff>
      <xdr:row>904</xdr:row>
      <xdr:rowOff>24647</xdr:rowOff>
    </xdr:to>
    <xdr:sp macro="" textlink="">
      <xdr:nvSpPr>
        <xdr:cNvPr id="3" name="Flecha derecha 2">
          <a:extLst>
            <a:ext uri="{FF2B5EF4-FFF2-40B4-BE49-F238E27FC236}">
              <a16:creationId xmlns:a16="http://schemas.microsoft.com/office/drawing/2014/main" id="{D574891F-D557-4C77-AA42-3F9057BD09E1}"/>
            </a:ext>
          </a:extLst>
        </xdr:cNvPr>
        <xdr:cNvSpPr/>
      </xdr:nvSpPr>
      <xdr:spPr>
        <a:xfrm>
          <a:off x="198438" y="128801979"/>
          <a:ext cx="127000" cy="457868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0</xdr:row>
      <xdr:rowOff>57150</xdr:rowOff>
    </xdr:from>
    <xdr:to>
      <xdr:col>16</xdr:col>
      <xdr:colOff>134065</xdr:colOff>
      <xdr:row>25</xdr:row>
      <xdr:rowOff>105452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572A7C-3BC6-D115-276C-48336E70F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57150"/>
          <a:ext cx="5125165" cy="4848902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25</xdr:row>
      <xdr:rowOff>38100</xdr:rowOff>
    </xdr:from>
    <xdr:to>
      <xdr:col>16</xdr:col>
      <xdr:colOff>324579</xdr:colOff>
      <xdr:row>51</xdr:row>
      <xdr:rowOff>115002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D801E0-3F89-18D4-40BA-FAB214A64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05700" y="4838700"/>
          <a:ext cx="5220429" cy="502990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16</xdr:col>
      <xdr:colOff>238903</xdr:colOff>
      <xdr:row>82</xdr:row>
      <xdr:rowOff>10324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61979BE-76FA-A0DD-638D-754A8D50B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7550" y="9944100"/>
          <a:ext cx="5572903" cy="5725324"/>
        </a:xfrm>
        <a:prstGeom prst="rect">
          <a:avLst/>
        </a:prstGeom>
      </xdr:spPr>
    </xdr:pic>
    <xdr:clientData/>
  </xdr:twoCellAnchor>
  <xdr:twoCellAnchor editAs="oneCell">
    <xdr:from>
      <xdr:col>8</xdr:col>
      <xdr:colOff>742950</xdr:colOff>
      <xdr:row>96</xdr:row>
      <xdr:rowOff>180975</xdr:rowOff>
    </xdr:from>
    <xdr:to>
      <xdr:col>16</xdr:col>
      <xdr:colOff>267484</xdr:colOff>
      <xdr:row>115</xdr:row>
      <xdr:rowOff>86217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D6A682C-6750-30E2-34BA-2D5FB0338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0" y="18507075"/>
          <a:ext cx="5620534" cy="3524742"/>
        </a:xfrm>
        <a:prstGeom prst="rect">
          <a:avLst/>
        </a:prstGeom>
      </xdr:spPr>
    </xdr:pic>
    <xdr:clientData/>
  </xdr:twoCellAnchor>
  <xdr:twoCellAnchor editAs="oneCell">
    <xdr:from>
      <xdr:col>8</xdr:col>
      <xdr:colOff>667283</xdr:colOff>
      <xdr:row>80</xdr:row>
      <xdr:rowOff>180974</xdr:rowOff>
    </xdr:from>
    <xdr:to>
      <xdr:col>16</xdr:col>
      <xdr:colOff>171450</xdr:colOff>
      <xdr:row>97</xdr:row>
      <xdr:rowOff>20607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8672F2F-94A8-0DB2-4477-8944B0146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2833" y="15459074"/>
          <a:ext cx="5600167" cy="30781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978479</xdr:colOff>
      <xdr:row>5</xdr:row>
      <xdr:rowOff>25978</xdr:rowOff>
    </xdr:from>
    <xdr:to>
      <xdr:col>13</xdr:col>
      <xdr:colOff>43297</xdr:colOff>
      <xdr:row>7</xdr:row>
      <xdr:rowOff>1</xdr:rowOff>
    </xdr:to>
    <xdr:sp macro="" textlink="">
      <xdr:nvSpPr>
        <xdr:cNvPr id="2" name="Flecha abajo 1">
          <a:extLst>
            <a:ext uri="{FF2B5EF4-FFF2-40B4-BE49-F238E27FC236}">
              <a16:creationId xmlns:a16="http://schemas.microsoft.com/office/drawing/2014/main" id="{DE742AB2-B311-46CB-81EE-34FA1F830D98}"/>
            </a:ext>
          </a:extLst>
        </xdr:cNvPr>
        <xdr:cNvSpPr/>
      </xdr:nvSpPr>
      <xdr:spPr>
        <a:xfrm>
          <a:off x="10008179" y="768928"/>
          <a:ext cx="807893" cy="202623"/>
        </a:xfrm>
        <a:prstGeom prst="down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15</xdr:col>
      <xdr:colOff>758273</xdr:colOff>
      <xdr:row>348</xdr:row>
      <xdr:rowOff>28575</xdr:rowOff>
    </xdr:from>
    <xdr:to>
      <xdr:col>25</xdr:col>
      <xdr:colOff>159592</xdr:colOff>
      <xdr:row>356</xdr:row>
      <xdr:rowOff>133350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6FA4941-B5E0-ED09-BAD6-45386DF93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3623" y="23631525"/>
          <a:ext cx="7021319" cy="1476375"/>
        </a:xfrm>
        <a:prstGeom prst="rect">
          <a:avLst/>
        </a:prstGeom>
      </xdr:spPr>
    </xdr:pic>
    <xdr:clientData/>
  </xdr:twoCellAnchor>
  <xdr:twoCellAnchor editAs="oneCell">
    <xdr:from>
      <xdr:col>16</xdr:col>
      <xdr:colOff>42656</xdr:colOff>
      <xdr:row>367</xdr:row>
      <xdr:rowOff>76200</xdr:rowOff>
    </xdr:from>
    <xdr:to>
      <xdr:col>24</xdr:col>
      <xdr:colOff>561656</xdr:colOff>
      <xdr:row>375</xdr:row>
      <xdr:rowOff>101660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7EDB768-417C-E36F-4C62-0D952673F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30006" y="25050750"/>
          <a:ext cx="6615000" cy="1397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28</xdr:row>
      <xdr:rowOff>0</xdr:rowOff>
    </xdr:from>
    <xdr:to>
      <xdr:col>8</xdr:col>
      <xdr:colOff>981075</xdr:colOff>
      <xdr:row>33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0D3583A-E871-4734-AB03-54DBAC86B846}"/>
            </a:ext>
          </a:extLst>
        </xdr:cNvPr>
        <xdr:cNvSpPr txBox="1"/>
      </xdr:nvSpPr>
      <xdr:spPr>
        <a:xfrm>
          <a:off x="400050" y="4867275"/>
          <a:ext cx="7848600" cy="9334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1) El 02/01/2021. Se adquiere el SOAT para los tres buses a Seguros La Positiva SA., con con RUC 20452199101, la compra es al contado con Cheque (cruzado) N° 1000 del BCP</a:t>
          </a:r>
          <a:r>
            <a:rPr lang="es-PE" sz="1100" baseline="0"/>
            <a:t> </a:t>
          </a:r>
          <a:r>
            <a:rPr lang="es-PE" sz="1100"/>
            <a:t>La vigencia es por todo año; la factura FE01-025209 es por el importe de S/ 2,500.00 para el bus placa T5R-952, la factura FE02-005211 por s/ 2,500.00 para bus placa T4U-965, y la factura FE01-025211 por el importe de S/ 2,500.00 para bus de placa T9W-985 (en todos los casos más IGV).	</a:t>
          </a:r>
        </a:p>
        <a:p>
          <a:endParaRPr lang="es-PE" sz="1100"/>
        </a:p>
      </xdr:txBody>
    </xdr:sp>
    <xdr:clientData/>
  </xdr:twoCellAnchor>
  <xdr:twoCellAnchor editAs="oneCell">
    <xdr:from>
      <xdr:col>0</xdr:col>
      <xdr:colOff>342900</xdr:colOff>
      <xdr:row>34</xdr:row>
      <xdr:rowOff>9524</xdr:rowOff>
    </xdr:from>
    <xdr:to>
      <xdr:col>6</xdr:col>
      <xdr:colOff>1200149</xdr:colOff>
      <xdr:row>53</xdr:row>
      <xdr:rowOff>152399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8098658-240F-42FF-BEA0-87CEB5207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5915024"/>
          <a:ext cx="5972174" cy="3400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123825</xdr:rowOff>
    </xdr:from>
    <xdr:to>
      <xdr:col>10</xdr:col>
      <xdr:colOff>495300</xdr:colOff>
      <xdr:row>94</xdr:row>
      <xdr:rowOff>133350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4D0B160-53EB-4EC4-8D69-F0DD173663C0}"/>
            </a:ext>
          </a:extLst>
        </xdr:cNvPr>
        <xdr:cNvSpPr txBox="1"/>
      </xdr:nvSpPr>
      <xdr:spPr>
        <a:xfrm>
          <a:off x="0" y="15944850"/>
          <a:ext cx="6457950" cy="3524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 </a:t>
          </a:r>
          <a:r>
            <a:rPr lang="es-P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05/01/2021. El ómnibus de placa T5R-752 consumió 42 galones de acite </a:t>
          </a:r>
          <a:r>
            <a:rPr lang="es-P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s-PE" sz="11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KARDEX</a:t>
          </a:r>
          <a:endParaRPr lang="es-PE" b="1" u="sng">
            <a:effectLst/>
          </a:endParaRPr>
        </a:p>
        <a:p>
          <a:endParaRPr lang="es-PE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s-P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408214</xdr:colOff>
      <xdr:row>51</xdr:row>
      <xdr:rowOff>105600</xdr:rowOff>
    </xdr:from>
    <xdr:to>
      <xdr:col>16</xdr:col>
      <xdr:colOff>590743</xdr:colOff>
      <xdr:row>66</xdr:row>
      <xdr:rowOff>46477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FD3AD3-DEF1-4F28-97A7-30E23B8932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64" t="28133" r="7940" b="24744"/>
        <a:stretch/>
      </xdr:blipFill>
      <xdr:spPr>
        <a:xfrm>
          <a:off x="693964" y="9325800"/>
          <a:ext cx="8107329" cy="2522152"/>
        </a:xfrm>
        <a:prstGeom prst="rect">
          <a:avLst/>
        </a:prstGeom>
      </xdr:spPr>
    </xdr:pic>
    <xdr:clientData/>
  </xdr:twoCellAnchor>
  <xdr:twoCellAnchor editAs="oneCell">
    <xdr:from>
      <xdr:col>17</xdr:col>
      <xdr:colOff>771111</xdr:colOff>
      <xdr:row>24</xdr:row>
      <xdr:rowOff>240196</xdr:rowOff>
    </xdr:from>
    <xdr:to>
      <xdr:col>37</xdr:col>
      <xdr:colOff>254255</xdr:colOff>
      <xdr:row>36</xdr:row>
      <xdr:rowOff>8626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B66F43-2914-4942-97D3-A379A0C7A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6986" y="4354996"/>
          <a:ext cx="11722769" cy="2454480"/>
        </a:xfrm>
        <a:prstGeom prst="rect">
          <a:avLst/>
        </a:prstGeom>
      </xdr:spPr>
    </xdr:pic>
    <xdr:clientData/>
  </xdr:twoCellAnchor>
  <xdr:twoCellAnchor editAs="oneCell">
    <xdr:from>
      <xdr:col>4</xdr:col>
      <xdr:colOff>347868</xdr:colOff>
      <xdr:row>19</xdr:row>
      <xdr:rowOff>135348</xdr:rowOff>
    </xdr:from>
    <xdr:to>
      <xdr:col>20</xdr:col>
      <xdr:colOff>562846</xdr:colOff>
      <xdr:row>30</xdr:row>
      <xdr:rowOff>41413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7877DD-D5C3-4B4F-A2DD-918AD25C4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91043" y="3507198"/>
          <a:ext cx="8587453" cy="22492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209550</xdr:colOff>
      <xdr:row>0</xdr:row>
      <xdr:rowOff>47625</xdr:rowOff>
    </xdr:from>
    <xdr:to>
      <xdr:col>4</xdr:col>
      <xdr:colOff>197485</xdr:colOff>
      <xdr:row>2</xdr:row>
      <xdr:rowOff>130175</xdr:rowOff>
    </xdr:to>
    <xdr:pic>
      <xdr:nvPicPr>
        <xdr:cNvPr id="2" name="Imagen 1" descr="PPT) Presentación1SANJOSE ORIOL | David Calcina - Academia.edu">
          <a:extLst>
            <a:ext uri="{FF2B5EF4-FFF2-40B4-BE49-F238E27FC236}">
              <a16:creationId xmlns:a16="http://schemas.microsoft.com/office/drawing/2014/main" id="{AF4AF976-7A11-481C-AECF-816BA5BD5429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11" t="14907" r="6839" b="47895"/>
        <a:stretch/>
      </xdr:blipFill>
      <xdr:spPr bwMode="auto">
        <a:xfrm>
          <a:off x="2038350" y="47625"/>
          <a:ext cx="1511935" cy="4635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47626</xdr:rowOff>
    </xdr:from>
    <xdr:to>
      <xdr:col>15</xdr:col>
      <xdr:colOff>180975</xdr:colOff>
      <xdr:row>2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2DC4B44-1562-4697-BBAB-9F1EEFEFD5B8}"/>
            </a:ext>
          </a:extLst>
        </xdr:cNvPr>
        <xdr:cNvSpPr txBox="1"/>
      </xdr:nvSpPr>
      <xdr:spPr>
        <a:xfrm>
          <a:off x="4048125" y="47626"/>
          <a:ext cx="7848600" cy="409574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2000"/>
            <a:t>ASIENTOS DEL EJERCICIO</a:t>
          </a:r>
        </a:p>
      </xdr:txBody>
    </xdr:sp>
    <xdr:clientData/>
  </xdr:twoCellAnchor>
  <xdr:twoCellAnchor>
    <xdr:from>
      <xdr:col>0</xdr:col>
      <xdr:colOff>0</xdr:colOff>
      <xdr:row>4</xdr:row>
      <xdr:rowOff>28575</xdr:rowOff>
    </xdr:from>
    <xdr:to>
      <xdr:col>8</xdr:col>
      <xdr:colOff>628649</xdr:colOff>
      <xdr:row>5</xdr:row>
      <xdr:rowOff>85725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F6DC317-A25A-4E48-B1A3-682B09F1510B}"/>
            </a:ext>
          </a:extLst>
        </xdr:cNvPr>
        <xdr:cNvSpPr/>
      </xdr:nvSpPr>
      <xdr:spPr>
        <a:xfrm>
          <a:off x="0" y="676275"/>
          <a:ext cx="6915149" cy="219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 b="1" u="sng"/>
            <a:t>Apertura</a:t>
          </a:r>
        </a:p>
      </xdr:txBody>
    </xdr:sp>
    <xdr:clientData/>
  </xdr:twoCellAnchor>
  <xdr:twoCellAnchor editAs="oneCell">
    <xdr:from>
      <xdr:col>0</xdr:col>
      <xdr:colOff>142875</xdr:colOff>
      <xdr:row>6</xdr:row>
      <xdr:rowOff>104775</xdr:rowOff>
    </xdr:from>
    <xdr:to>
      <xdr:col>6</xdr:col>
      <xdr:colOff>629356</xdr:colOff>
      <xdr:row>9</xdr:row>
      <xdr:rowOff>38100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089ECB-E40D-A23C-FA9D-566071210B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0955"/>
        <a:stretch/>
      </xdr:blipFill>
      <xdr:spPr>
        <a:xfrm>
          <a:off x="142875" y="1076325"/>
          <a:ext cx="5058481" cy="419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57150</xdr:rowOff>
    </xdr:from>
    <xdr:to>
      <xdr:col>7</xdr:col>
      <xdr:colOff>143653</xdr:colOff>
      <xdr:row>33</xdr:row>
      <xdr:rowOff>142932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D357A0B-45D0-CAB6-CF71-F86D7B784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00650"/>
          <a:ext cx="5572903" cy="4096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95250</xdr:rowOff>
    </xdr:from>
    <xdr:to>
      <xdr:col>7</xdr:col>
      <xdr:colOff>191284</xdr:colOff>
      <xdr:row>49</xdr:row>
      <xdr:rowOff>152453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1EB1B05-D987-B15B-6527-618223FBD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715250"/>
          <a:ext cx="5620534" cy="381053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81</xdr:row>
      <xdr:rowOff>28575</xdr:rowOff>
    </xdr:from>
    <xdr:to>
      <xdr:col>6</xdr:col>
      <xdr:colOff>848473</xdr:colOff>
      <xdr:row>83</xdr:row>
      <xdr:rowOff>95305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A28BB47-AD9B-F87C-430B-CDE1BAD55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11706225"/>
          <a:ext cx="5363323" cy="390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133350</xdr:rowOff>
    </xdr:from>
    <xdr:to>
      <xdr:col>7</xdr:col>
      <xdr:colOff>115074</xdr:colOff>
      <xdr:row>115</xdr:row>
      <xdr:rowOff>76284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F1EFF2D-CECB-9AE8-1022-C6B8BD4D2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944975"/>
          <a:ext cx="5544324" cy="6001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38100</xdr:rowOff>
    </xdr:from>
    <xdr:to>
      <xdr:col>6</xdr:col>
      <xdr:colOff>810376</xdr:colOff>
      <xdr:row>155</xdr:row>
      <xdr:rowOff>66724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89DFB51-50FD-5F73-4099-A0CF3F8C1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5593675"/>
          <a:ext cx="5382376" cy="3524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186</xdr:row>
      <xdr:rowOff>28575</xdr:rowOff>
    </xdr:from>
    <xdr:to>
      <xdr:col>6</xdr:col>
      <xdr:colOff>543639</xdr:colOff>
      <xdr:row>188</xdr:row>
      <xdr:rowOff>123883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3B2F28C-A717-99AC-A4A6-3C83F49E6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7832050"/>
          <a:ext cx="5115639" cy="419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7</xdr:col>
      <xdr:colOff>10284</xdr:colOff>
      <xdr:row>212</xdr:row>
      <xdr:rowOff>66730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4E66F66B-C40A-8125-EB0B-5880F685D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1680150"/>
          <a:ext cx="5439534" cy="390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6</xdr:col>
      <xdr:colOff>191165</xdr:colOff>
      <xdr:row>227</xdr:row>
      <xdr:rowOff>66707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BFCE5B9-26D8-5BC5-5C25-324891876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4166175"/>
          <a:ext cx="4763165" cy="2286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6</xdr:col>
      <xdr:colOff>743692</xdr:colOff>
      <xdr:row>241</xdr:row>
      <xdr:rowOff>19098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A802364-CF25-B9C7-82EC-F1C53AA52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128325"/>
          <a:ext cx="5315692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7</xdr:col>
      <xdr:colOff>229390</xdr:colOff>
      <xdr:row>258</xdr:row>
      <xdr:rowOff>104835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0ADEDFF-92EE-18FA-5A78-00C753E23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0033575"/>
          <a:ext cx="5658640" cy="428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280</xdr:row>
      <xdr:rowOff>114300</xdr:rowOff>
    </xdr:from>
    <xdr:to>
      <xdr:col>6</xdr:col>
      <xdr:colOff>438849</xdr:colOff>
      <xdr:row>283</xdr:row>
      <xdr:rowOff>9575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1D478E5-41E0-801D-5BBE-42C5E209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2443400"/>
          <a:ext cx="5010849" cy="3810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4</xdr:col>
      <xdr:colOff>295742</xdr:colOff>
      <xdr:row>306</xdr:row>
      <xdr:rowOff>95286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AD5D73E3-DE8C-0691-8ECF-DFB3434DD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46367700"/>
          <a:ext cx="3343742" cy="2572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318</xdr:row>
      <xdr:rowOff>95250</xdr:rowOff>
    </xdr:from>
    <xdr:to>
      <xdr:col>6</xdr:col>
      <xdr:colOff>638902</xdr:colOff>
      <xdr:row>321</xdr:row>
      <xdr:rowOff>66740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1DBC53F7-F104-9AC2-47F2-225C2999F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8263175"/>
          <a:ext cx="5210902" cy="45726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</xdr:row>
      <xdr:rowOff>142875</xdr:rowOff>
    </xdr:from>
    <xdr:to>
      <xdr:col>8</xdr:col>
      <xdr:colOff>628649</xdr:colOff>
      <xdr:row>30</xdr:row>
      <xdr:rowOff>38100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6BE61105-D64A-496F-9560-38EACC9F052B}"/>
            </a:ext>
          </a:extLst>
        </xdr:cNvPr>
        <xdr:cNvSpPr/>
      </xdr:nvSpPr>
      <xdr:spPr>
        <a:xfrm>
          <a:off x="0" y="5124450"/>
          <a:ext cx="6915149" cy="219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 b="1" u="sng"/>
            <a:t>OPERACION 01</a:t>
          </a:r>
        </a:p>
      </xdr:txBody>
    </xdr:sp>
    <xdr:clientData/>
  </xdr:twoCellAnchor>
  <xdr:twoCellAnchor>
    <xdr:from>
      <xdr:col>0</xdr:col>
      <xdr:colOff>0</xdr:colOff>
      <xdr:row>45</xdr:row>
      <xdr:rowOff>0</xdr:rowOff>
    </xdr:from>
    <xdr:to>
      <xdr:col>8</xdr:col>
      <xdr:colOff>628649</xdr:colOff>
      <xdr:row>46</xdr:row>
      <xdr:rowOff>57150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0BF1DD21-6F7F-44EB-9A89-442E6C993F11}"/>
            </a:ext>
          </a:extLst>
        </xdr:cNvPr>
        <xdr:cNvSpPr/>
      </xdr:nvSpPr>
      <xdr:spPr>
        <a:xfrm>
          <a:off x="0" y="7943850"/>
          <a:ext cx="6915149" cy="219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 b="1" u="sng"/>
            <a:t>OPERACION 02</a:t>
          </a:r>
        </a:p>
      </xdr:txBody>
    </xdr:sp>
    <xdr:clientData/>
  </xdr:twoCellAnchor>
  <xdr:twoCellAnchor>
    <xdr:from>
      <xdr:col>0</xdr:col>
      <xdr:colOff>0</xdr:colOff>
      <xdr:row>79</xdr:row>
      <xdr:rowOff>0</xdr:rowOff>
    </xdr:from>
    <xdr:to>
      <xdr:col>8</xdr:col>
      <xdr:colOff>628649</xdr:colOff>
      <xdr:row>80</xdr:row>
      <xdr:rowOff>57150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017A75FF-9671-41F9-8E2C-55C12B951800}"/>
            </a:ext>
          </a:extLst>
        </xdr:cNvPr>
        <xdr:cNvSpPr/>
      </xdr:nvSpPr>
      <xdr:spPr>
        <a:xfrm>
          <a:off x="0" y="12353925"/>
          <a:ext cx="6915149" cy="219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 b="1" u="sng"/>
            <a:t>OPERACION 03</a:t>
          </a:r>
        </a:p>
      </xdr:txBody>
    </xdr:sp>
    <xdr:clientData/>
  </xdr:twoCellAnchor>
  <xdr:twoCellAnchor>
    <xdr:from>
      <xdr:col>0</xdr:col>
      <xdr:colOff>0</xdr:colOff>
      <xdr:row>109</xdr:row>
      <xdr:rowOff>0</xdr:rowOff>
    </xdr:from>
    <xdr:to>
      <xdr:col>8</xdr:col>
      <xdr:colOff>628649</xdr:colOff>
      <xdr:row>110</xdr:row>
      <xdr:rowOff>57150</xdr:rowOff>
    </xdr:to>
    <xdr:sp macro="" textlink="">
      <xdr:nvSpPr>
        <xdr:cNvPr id="28" name="Rectángulo 27">
          <a:extLst>
            <a:ext uri="{FF2B5EF4-FFF2-40B4-BE49-F238E27FC236}">
              <a16:creationId xmlns:a16="http://schemas.microsoft.com/office/drawing/2014/main" id="{B8218FE1-6824-49EE-83DB-C0BA5026BF85}"/>
            </a:ext>
          </a:extLst>
        </xdr:cNvPr>
        <xdr:cNvSpPr/>
      </xdr:nvSpPr>
      <xdr:spPr>
        <a:xfrm>
          <a:off x="0" y="17621250"/>
          <a:ext cx="6915149" cy="219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 b="1" u="sng"/>
            <a:t>OPERACION 04</a:t>
          </a:r>
        </a:p>
      </xdr:txBody>
    </xdr:sp>
    <xdr:clientData/>
  </xdr:twoCellAnchor>
  <xdr:twoCellAnchor>
    <xdr:from>
      <xdr:col>0</xdr:col>
      <xdr:colOff>0</xdr:colOff>
      <xdr:row>150</xdr:row>
      <xdr:rowOff>57150</xdr:rowOff>
    </xdr:from>
    <xdr:to>
      <xdr:col>8</xdr:col>
      <xdr:colOff>628649</xdr:colOff>
      <xdr:row>151</xdr:row>
      <xdr:rowOff>114300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40647249-1F09-41A7-AB2F-C46B55ABC1A5}"/>
            </a:ext>
          </a:extLst>
        </xdr:cNvPr>
        <xdr:cNvSpPr/>
      </xdr:nvSpPr>
      <xdr:spPr>
        <a:xfrm>
          <a:off x="0" y="25126950"/>
          <a:ext cx="6915149" cy="219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 b="1" u="sng"/>
            <a:t>OPERACION 05</a:t>
          </a:r>
        </a:p>
      </xdr:txBody>
    </xdr:sp>
    <xdr:clientData/>
  </xdr:twoCellAnchor>
  <xdr:twoCellAnchor>
    <xdr:from>
      <xdr:col>0</xdr:col>
      <xdr:colOff>0</xdr:colOff>
      <xdr:row>184</xdr:row>
      <xdr:rowOff>0</xdr:rowOff>
    </xdr:from>
    <xdr:to>
      <xdr:col>8</xdr:col>
      <xdr:colOff>628649</xdr:colOff>
      <xdr:row>185</xdr:row>
      <xdr:rowOff>57150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9516E63B-9A77-4940-B97B-3DF908AC34BD}"/>
            </a:ext>
          </a:extLst>
        </xdr:cNvPr>
        <xdr:cNvSpPr/>
      </xdr:nvSpPr>
      <xdr:spPr>
        <a:xfrm>
          <a:off x="0" y="29422725"/>
          <a:ext cx="6915149" cy="219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 b="1" u="sng"/>
            <a:t>OPERACION 06</a:t>
          </a:r>
        </a:p>
      </xdr:txBody>
    </xdr:sp>
    <xdr:clientData/>
  </xdr:twoCellAnchor>
  <xdr:twoCellAnchor>
    <xdr:from>
      <xdr:col>0</xdr:col>
      <xdr:colOff>0</xdr:colOff>
      <xdr:row>208</xdr:row>
      <xdr:rowOff>0</xdr:rowOff>
    </xdr:from>
    <xdr:to>
      <xdr:col>8</xdr:col>
      <xdr:colOff>628649</xdr:colOff>
      <xdr:row>209</xdr:row>
      <xdr:rowOff>57150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E2B71C47-E2B0-4AAA-BD39-BC91A153E495}"/>
            </a:ext>
          </a:extLst>
        </xdr:cNvPr>
        <xdr:cNvSpPr/>
      </xdr:nvSpPr>
      <xdr:spPr>
        <a:xfrm>
          <a:off x="0" y="33623250"/>
          <a:ext cx="6915149" cy="219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 b="1" u="sng"/>
            <a:t>OPERACION 07</a:t>
          </a:r>
        </a:p>
      </xdr:txBody>
    </xdr:sp>
    <xdr:clientData/>
  </xdr:twoCellAnchor>
  <xdr:twoCellAnchor>
    <xdr:from>
      <xdr:col>0</xdr:col>
      <xdr:colOff>0</xdr:colOff>
      <xdr:row>224</xdr:row>
      <xdr:rowOff>0</xdr:rowOff>
    </xdr:from>
    <xdr:to>
      <xdr:col>8</xdr:col>
      <xdr:colOff>628649</xdr:colOff>
      <xdr:row>225</xdr:row>
      <xdr:rowOff>57150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8842B38C-E7AA-46FF-828D-A0001D0E7B7F}"/>
            </a:ext>
          </a:extLst>
        </xdr:cNvPr>
        <xdr:cNvSpPr/>
      </xdr:nvSpPr>
      <xdr:spPr>
        <a:xfrm>
          <a:off x="0" y="36433125"/>
          <a:ext cx="6915149" cy="219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 b="1" u="sng"/>
            <a:t>OPERACION 08</a:t>
          </a:r>
        </a:p>
      </xdr:txBody>
    </xdr:sp>
    <xdr:clientData/>
  </xdr:twoCellAnchor>
  <xdr:twoCellAnchor>
    <xdr:from>
      <xdr:col>0</xdr:col>
      <xdr:colOff>0</xdr:colOff>
      <xdr:row>237</xdr:row>
      <xdr:rowOff>0</xdr:rowOff>
    </xdr:from>
    <xdr:to>
      <xdr:col>8</xdr:col>
      <xdr:colOff>628649</xdr:colOff>
      <xdr:row>238</xdr:row>
      <xdr:rowOff>57150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AE90DC5C-3961-458E-AB8F-8E3C166F093D}"/>
            </a:ext>
          </a:extLst>
        </xdr:cNvPr>
        <xdr:cNvSpPr/>
      </xdr:nvSpPr>
      <xdr:spPr>
        <a:xfrm>
          <a:off x="0" y="38719125"/>
          <a:ext cx="6915149" cy="219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 b="1" u="sng"/>
            <a:t>OPERACION 09</a:t>
          </a:r>
        </a:p>
      </xdr:txBody>
    </xdr:sp>
    <xdr:clientData/>
  </xdr:twoCellAnchor>
  <xdr:twoCellAnchor>
    <xdr:from>
      <xdr:col>0</xdr:col>
      <xdr:colOff>0</xdr:colOff>
      <xdr:row>254</xdr:row>
      <xdr:rowOff>0</xdr:rowOff>
    </xdr:from>
    <xdr:to>
      <xdr:col>8</xdr:col>
      <xdr:colOff>628649</xdr:colOff>
      <xdr:row>255</xdr:row>
      <xdr:rowOff>57150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6324880B-9017-4DD5-A7C0-14411E4485DE}"/>
            </a:ext>
          </a:extLst>
        </xdr:cNvPr>
        <xdr:cNvSpPr/>
      </xdr:nvSpPr>
      <xdr:spPr>
        <a:xfrm>
          <a:off x="0" y="42948225"/>
          <a:ext cx="6915149" cy="219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 b="1" u="sng"/>
            <a:t>OPERACION 10</a:t>
          </a:r>
        </a:p>
      </xdr:txBody>
    </xdr:sp>
    <xdr:clientData/>
  </xdr:twoCellAnchor>
  <xdr:twoCellAnchor>
    <xdr:from>
      <xdr:col>0</xdr:col>
      <xdr:colOff>0</xdr:colOff>
      <xdr:row>278</xdr:row>
      <xdr:rowOff>0</xdr:rowOff>
    </xdr:from>
    <xdr:to>
      <xdr:col>8</xdr:col>
      <xdr:colOff>628649</xdr:colOff>
      <xdr:row>279</xdr:row>
      <xdr:rowOff>57150</xdr:rowOff>
    </xdr:to>
    <xdr:sp macro="" textlink="">
      <xdr:nvSpPr>
        <xdr:cNvPr id="35" name="Rectángulo 34">
          <a:extLst>
            <a:ext uri="{FF2B5EF4-FFF2-40B4-BE49-F238E27FC236}">
              <a16:creationId xmlns:a16="http://schemas.microsoft.com/office/drawing/2014/main" id="{1CD1D88D-A039-47E3-BF72-0ACD3D9C46EF}"/>
            </a:ext>
          </a:extLst>
        </xdr:cNvPr>
        <xdr:cNvSpPr/>
      </xdr:nvSpPr>
      <xdr:spPr>
        <a:xfrm>
          <a:off x="0" y="45567600"/>
          <a:ext cx="6915149" cy="219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 b="1" u="sng"/>
            <a:t>OPERACION 11</a:t>
          </a:r>
        </a:p>
      </xdr:txBody>
    </xdr:sp>
    <xdr:clientData/>
  </xdr:twoCellAnchor>
  <xdr:twoCellAnchor>
    <xdr:from>
      <xdr:col>0</xdr:col>
      <xdr:colOff>0</xdr:colOff>
      <xdr:row>303</xdr:row>
      <xdr:rowOff>0</xdr:rowOff>
    </xdr:from>
    <xdr:to>
      <xdr:col>8</xdr:col>
      <xdr:colOff>628649</xdr:colOff>
      <xdr:row>304</xdr:row>
      <xdr:rowOff>57150</xdr:rowOff>
    </xdr:to>
    <xdr:sp macro="" textlink="">
      <xdr:nvSpPr>
        <xdr:cNvPr id="36" name="Rectángulo 35">
          <a:extLst>
            <a:ext uri="{FF2B5EF4-FFF2-40B4-BE49-F238E27FC236}">
              <a16:creationId xmlns:a16="http://schemas.microsoft.com/office/drawing/2014/main" id="{4349F999-D9A0-4507-AE28-A965945F38D0}"/>
            </a:ext>
          </a:extLst>
        </xdr:cNvPr>
        <xdr:cNvSpPr/>
      </xdr:nvSpPr>
      <xdr:spPr>
        <a:xfrm>
          <a:off x="0" y="49930050"/>
          <a:ext cx="6915149" cy="219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 b="1" u="sng"/>
            <a:t>OPERACION 12</a:t>
          </a:r>
        </a:p>
      </xdr:txBody>
    </xdr:sp>
    <xdr:clientData/>
  </xdr:twoCellAnchor>
  <xdr:twoCellAnchor>
    <xdr:from>
      <xdr:col>0</xdr:col>
      <xdr:colOff>0</xdr:colOff>
      <xdr:row>316</xdr:row>
      <xdr:rowOff>0</xdr:rowOff>
    </xdr:from>
    <xdr:to>
      <xdr:col>8</xdr:col>
      <xdr:colOff>628649</xdr:colOff>
      <xdr:row>317</xdr:row>
      <xdr:rowOff>57150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4BA8B29F-7734-45CD-9093-45050B023200}"/>
            </a:ext>
          </a:extLst>
        </xdr:cNvPr>
        <xdr:cNvSpPr/>
      </xdr:nvSpPr>
      <xdr:spPr>
        <a:xfrm>
          <a:off x="0" y="52216050"/>
          <a:ext cx="6915149" cy="219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 b="1" u="sng"/>
            <a:t>OPERACION 13</a:t>
          </a:r>
        </a:p>
      </xdr:txBody>
    </xdr:sp>
    <xdr:clientData/>
  </xdr:twoCellAnchor>
  <xdr:twoCellAnchor>
    <xdr:from>
      <xdr:col>0</xdr:col>
      <xdr:colOff>0</xdr:colOff>
      <xdr:row>342</xdr:row>
      <xdr:rowOff>0</xdr:rowOff>
    </xdr:from>
    <xdr:to>
      <xdr:col>8</xdr:col>
      <xdr:colOff>828675</xdr:colOff>
      <xdr:row>343</xdr:row>
      <xdr:rowOff>87796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FB59D358-8030-4364-BB9F-9F7A6CC960B0}"/>
            </a:ext>
          </a:extLst>
        </xdr:cNvPr>
        <xdr:cNvSpPr/>
      </xdr:nvSpPr>
      <xdr:spPr>
        <a:xfrm>
          <a:off x="0" y="60436125"/>
          <a:ext cx="7115175" cy="24972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 b="1" u="sng"/>
            <a:t>OPERACION 14</a:t>
          </a:r>
        </a:p>
      </xdr:txBody>
    </xdr:sp>
    <xdr:clientData/>
  </xdr:twoCellAnchor>
  <xdr:twoCellAnchor editAs="oneCell">
    <xdr:from>
      <xdr:col>0</xdr:col>
      <xdr:colOff>0</xdr:colOff>
      <xdr:row>344</xdr:row>
      <xdr:rowOff>38100</xdr:rowOff>
    </xdr:from>
    <xdr:to>
      <xdr:col>9</xdr:col>
      <xdr:colOff>67681</xdr:colOff>
      <xdr:row>345</xdr:row>
      <xdr:rowOff>95281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41B0E7E-E295-4135-B8A4-FB28346AC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60798075"/>
          <a:ext cx="7211431" cy="219106"/>
        </a:xfrm>
        <a:prstGeom prst="rect">
          <a:avLst/>
        </a:prstGeom>
      </xdr:spPr>
    </xdr:pic>
    <xdr:clientData/>
  </xdr:twoCellAnchor>
  <xdr:twoCellAnchor editAs="oneCell">
    <xdr:from>
      <xdr:col>0</xdr:col>
      <xdr:colOff>781396</xdr:colOff>
      <xdr:row>345</xdr:row>
      <xdr:rowOff>161232</xdr:rowOff>
    </xdr:from>
    <xdr:to>
      <xdr:col>8</xdr:col>
      <xdr:colOff>667965</xdr:colOff>
      <xdr:row>347</xdr:row>
      <xdr:rowOff>46961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FD5DFC0C-DABC-4C96-B8E3-C4A28DD49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81396" y="61268090"/>
          <a:ext cx="6578315" cy="209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370</xdr:row>
      <xdr:rowOff>0</xdr:rowOff>
    </xdr:from>
    <xdr:to>
      <xdr:col>8</xdr:col>
      <xdr:colOff>828675</xdr:colOff>
      <xdr:row>371</xdr:row>
      <xdr:rowOff>87796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014A5944-70B8-4070-AA24-1413DF6DFD5F}"/>
            </a:ext>
          </a:extLst>
        </xdr:cNvPr>
        <xdr:cNvSpPr/>
      </xdr:nvSpPr>
      <xdr:spPr>
        <a:xfrm>
          <a:off x="0" y="65465325"/>
          <a:ext cx="7115175" cy="249721"/>
        </a:xfrm>
        <a:prstGeom prst="rect">
          <a:avLst/>
        </a:prstGeom>
        <a:solidFill>
          <a:srgbClr val="FFFF00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 b="1" u="sng"/>
            <a:t>OPERACION 15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209550</xdr:colOff>
      <xdr:row>0</xdr:row>
      <xdr:rowOff>47625</xdr:rowOff>
    </xdr:from>
    <xdr:to>
      <xdr:col>4</xdr:col>
      <xdr:colOff>197485</xdr:colOff>
      <xdr:row>2</xdr:row>
      <xdr:rowOff>130175</xdr:rowOff>
    </xdr:to>
    <xdr:pic>
      <xdr:nvPicPr>
        <xdr:cNvPr id="2" name="Imagen 1" descr="PPT) Presentación1SANJOSE ORIOL | David Calcina - Academia.edu">
          <a:extLst>
            <a:ext uri="{FF2B5EF4-FFF2-40B4-BE49-F238E27FC236}">
              <a16:creationId xmlns:a16="http://schemas.microsoft.com/office/drawing/2014/main" id="{5A2746F9-714A-4B3A-8347-D7996DE6E99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11" t="14907" r="6839" b="47895"/>
        <a:stretch/>
      </xdr:blipFill>
      <xdr:spPr bwMode="auto">
        <a:xfrm>
          <a:off x="2257425" y="47625"/>
          <a:ext cx="1511935" cy="4635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umno/Downloads/MONFER%20S.A.%20(1).xlsx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ancarlo/Desktop/Mgl/Guber/Tarea%2009%20Monografia%20-%20Magliny.xls" TargetMode="External" 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C:/C:/H:/C:/H:/C:/Users/geancarlo/Downloads/EXAMEN%20-%20Monografia%20y%20asientos%20-%20Gubernamental.xls" TargetMode="External" /><Relationship Id="rId1" Type="http://schemas.openxmlformats.org/officeDocument/2006/relationships/externalLinkPath" Target="EXAMEN%20-%20Monografia%20y%20asientos%20-%20Gubernamental.xls" TargetMode="External" 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i04_89/ajorge/WINDOWS/TEMP/PPTTvelasco.xls" TargetMode="External" 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C:/C:/H:/Taller%20de%20impuestos%20-%20Monografia%20los%20infieles/MONFER%20SA_%20-%20Quea%20Medina%20Geancarlo.xlsx" TargetMode="External" /><Relationship Id="rId1" Type="http://schemas.openxmlformats.org/officeDocument/2006/relationships/externalLinkPath" Target="file:///H:/Taller%20de%20impuestos%20-%20Monografia%20los%20infieles/MONFER%20SA_%20-%20Quea%20Medina%20Geancarlo.xlsx" TargetMode="External" 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C:/C:/H:/Taller%20de%20impuestos%20-%20Monografia%20los%20infieles/Monografia%20-%20INFIELES%20SAC-3.xlsx" TargetMode="External" /><Relationship Id="rId1" Type="http://schemas.openxmlformats.org/officeDocument/2006/relationships/externalLinkPath" Target="file:///H:/Taller%20de%20impuestos%20-%20Monografia%20los%20infieles/Monografia%20-%20INFIELES%20SAC-3.xlsx" TargetMode="External" 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/H:/elaboracion%20de%20eeff/TERCERA%20UNIDAD/Empresa%20Comercial%20-%20Hoja%20Trabajo%20-%20Estados%20Financieros%20Soluci&#243;n.xlsx" TargetMode="External" /><Relationship Id="rId1" Type="http://schemas.openxmlformats.org/officeDocument/2006/relationships/externalLinkPath" Target="file:///H:/elaboracion%20de%20eeff/TERCERA%20UNIDAD/Empresa%20Comercial%20-%20Hoja%20Trabajo%20-%20Estados%20Financieros%20Soluci&#243;n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GE_m"/>
      <sheetName val="ASIENTOS"/>
      <sheetName val="RIPV_PT"/>
      <sheetName val="RIPV_MP"/>
      <sheetName val="RIPV_MAS"/>
      <sheetName val="R.Compras"/>
      <sheetName val="L.Diario"/>
      <sheetName val="L.Mayor"/>
      <sheetName val="Bal.Comprobación"/>
      <sheetName val="ESF"/>
      <sheetName val="ERxF"/>
      <sheetName val="ERxN"/>
      <sheetName val="Rnta 5 Ctg"/>
      <sheetName val="MONFER S.A. (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ASIENTOS"/>
      <sheetName val="plan"/>
      <sheetName val="Apertura"/>
      <sheetName val="Diario"/>
      <sheetName val="Mayor"/>
      <sheetName val="Balance Comprob"/>
      <sheetName val="Balance Comprob P"/>
      <sheetName val="Balance Constructivo"/>
      <sheetName val="Balance Constructivo P"/>
      <sheetName val="ESF-SP"/>
      <sheetName val="EG-SP"/>
      <sheetName val="PN-SP"/>
      <sheetName val="FE-SP"/>
    </sheetNames>
    <sheetDataSet>
      <sheetData sheetId="0" refreshError="1"/>
      <sheetData sheetId="1" refreshError="1"/>
      <sheetData sheetId="2">
        <row r="2">
          <cell r="A2">
            <v>1</v>
          </cell>
          <cell r="B2" t="str">
            <v xml:space="preserve">BALANCE                       </v>
          </cell>
          <cell r="C2" t="str">
            <v>BALANCE</v>
          </cell>
        </row>
        <row r="3">
          <cell r="A3">
            <v>1</v>
          </cell>
          <cell r="B3" t="str">
            <v xml:space="preserve">ACTIVO                       </v>
          </cell>
          <cell r="C3" t="str">
            <v>ACTIVO</v>
          </cell>
        </row>
        <row r="4">
          <cell r="A4">
            <v>1101</v>
          </cell>
          <cell r="B4" t="str">
            <v xml:space="preserve">1101. CAJA Y BANCOS                       </v>
          </cell>
          <cell r="C4" t="str">
            <v>CAJA Y BANCOS</v>
          </cell>
        </row>
        <row r="5">
          <cell r="A5">
            <v>110101</v>
          </cell>
          <cell r="B5" t="str">
            <v xml:space="preserve">        1101.01 Caja               </v>
          </cell>
          <cell r="C5" t="str">
            <v>Caja</v>
          </cell>
        </row>
        <row r="6">
          <cell r="A6">
            <v>11010101</v>
          </cell>
          <cell r="B6" t="str">
            <v xml:space="preserve">                1101.0101 Caja M/N       </v>
          </cell>
          <cell r="C6" t="str">
            <v>Caja M/N</v>
          </cell>
        </row>
        <row r="7">
          <cell r="A7">
            <v>11010102</v>
          </cell>
          <cell r="B7" t="str">
            <v xml:space="preserve">                1101.0102 Caja M/E       </v>
          </cell>
          <cell r="C7" t="str">
            <v>Caja M/E</v>
          </cell>
        </row>
        <row r="8">
          <cell r="A8">
            <v>110102</v>
          </cell>
          <cell r="B8" t="str">
            <v xml:space="preserve">        1101.02 Caja Chica               </v>
          </cell>
          <cell r="C8" t="str">
            <v>Caja Chica</v>
          </cell>
        </row>
        <row r="9">
          <cell r="A9">
            <v>11010202</v>
          </cell>
          <cell r="B9" t="str">
            <v xml:space="preserve">                1101.0202 Fondos De Caja Chica       </v>
          </cell>
          <cell r="C9" t="str">
            <v>Fondos De Caja Chica</v>
          </cell>
        </row>
        <row r="10">
          <cell r="A10">
            <v>11010203</v>
          </cell>
          <cell r="B10" t="str">
            <v xml:space="preserve">                1101.0203 Fondo de Devoluciones en Efectivo       </v>
          </cell>
          <cell r="C10" t="str">
            <v>Fondo de Devoluciones en Efectivo</v>
          </cell>
        </row>
        <row r="11">
          <cell r="A11">
            <v>11010204</v>
          </cell>
          <cell r="B11" t="str">
            <v xml:space="preserve">                1101.0204 Fondo de Sencillo       </v>
          </cell>
          <cell r="C11" t="str">
            <v>Fondo de Sencillo</v>
          </cell>
        </row>
        <row r="12">
          <cell r="A12">
            <v>110103</v>
          </cell>
          <cell r="B12" t="str">
            <v xml:space="preserve">        1101.03 Depósitos En Instituciones Financieras Públicas               </v>
          </cell>
          <cell r="C12" t="str">
            <v>Depósitos En Instituciones Financieras Públicas</v>
          </cell>
        </row>
        <row r="13">
          <cell r="A13">
            <v>11010301</v>
          </cell>
          <cell r="B13" t="str">
            <v xml:space="preserve">                1101.0301 Cuentas Corrientes       </v>
          </cell>
          <cell r="C13" t="str">
            <v>Cuentas Corrientes</v>
          </cell>
        </row>
        <row r="14">
          <cell r="A14">
            <v>1101030101</v>
          </cell>
          <cell r="B14" t="str">
            <v xml:space="preserve">                       1101.030101 Tesoro Público</v>
          </cell>
          <cell r="C14" t="str">
            <v>Tesoro Público</v>
          </cell>
        </row>
        <row r="15">
          <cell r="A15">
            <v>1101030102</v>
          </cell>
          <cell r="B15" t="str">
            <v xml:space="preserve">                       1101.030102 Recursos Directamente Recaudados</v>
          </cell>
          <cell r="C15" t="str">
            <v>Recursos Directamente Recaudados</v>
          </cell>
        </row>
        <row r="16">
          <cell r="A16">
            <v>1101030103</v>
          </cell>
          <cell r="B16" t="str">
            <v xml:space="preserve">                       1101.030103 Endeudamiento Interno</v>
          </cell>
          <cell r="C16" t="str">
            <v>Endeudamiento Interno</v>
          </cell>
        </row>
        <row r="17">
          <cell r="A17">
            <v>1101030104</v>
          </cell>
          <cell r="B17" t="str">
            <v xml:space="preserve">                       1101.030104 Endeudamiento Externo</v>
          </cell>
          <cell r="C17" t="str">
            <v>Endeudamiento Externo</v>
          </cell>
        </row>
        <row r="18">
          <cell r="A18">
            <v>1101030105</v>
          </cell>
          <cell r="B18" t="str">
            <v xml:space="preserve">                       1101.030105 Donaciones</v>
          </cell>
          <cell r="C18" t="str">
            <v>Donaciones</v>
          </cell>
        </row>
        <row r="19">
          <cell r="A19">
            <v>1101030106</v>
          </cell>
          <cell r="B19" t="str">
            <v xml:space="preserve">                       1101.030106 Transferencias</v>
          </cell>
          <cell r="C19" t="str">
            <v>Transferencias</v>
          </cell>
        </row>
        <row r="20">
          <cell r="A20">
            <v>1101030107</v>
          </cell>
          <cell r="B20" t="str">
            <v xml:space="preserve">                       1101.030107 Recursos Determinados - Contribuciones A Fondos</v>
          </cell>
          <cell r="C20" t="str">
            <v>Recursos Determinados - Contribuciones A Fondos</v>
          </cell>
        </row>
        <row r="21">
          <cell r="A21">
            <v>1101030108</v>
          </cell>
          <cell r="B21" t="str">
            <v xml:space="preserve">                       1101.030108 Recursos Determinados – FONCOMUN</v>
          </cell>
          <cell r="C21" t="str">
            <v>Recursos Determinados – FONCOMUN</v>
          </cell>
        </row>
        <row r="22">
          <cell r="A22">
            <v>1101030109</v>
          </cell>
          <cell r="B22" t="str">
            <v xml:space="preserve">                       1101.030109 Recursos Determinados - Otros Impuestos Municipales</v>
          </cell>
          <cell r="C22" t="str">
            <v>Recursos Determinados - Otros Impuestos Municipales</v>
          </cell>
        </row>
        <row r="23">
          <cell r="A23">
            <v>1101030110</v>
          </cell>
          <cell r="B23" t="str">
            <v xml:space="preserve">                       1101.030110 Recursos Determinados - Canon, Sobre Canon, Regalías, Rentas De Aduanas Y Participaciones</v>
          </cell>
          <cell r="C23" t="str">
            <v>Recursos Determinados - Canon, Sobre Canon, Regalías, Rentas De Aduanas Y Participaciones</v>
          </cell>
        </row>
        <row r="24">
          <cell r="A24">
            <v>1101030111</v>
          </cell>
          <cell r="B24" t="str">
            <v xml:space="preserve">                       1101.030111 Otros</v>
          </cell>
          <cell r="C24" t="str">
            <v>Otros</v>
          </cell>
        </row>
        <row r="25">
          <cell r="A25">
            <v>11010302</v>
          </cell>
          <cell r="B25" t="str">
            <v xml:space="preserve">                1101.0302 Cuentas De Ahorro       </v>
          </cell>
          <cell r="C25" t="str">
            <v>Cuentas De Ahorro</v>
          </cell>
        </row>
        <row r="26">
          <cell r="A26">
            <v>11010303</v>
          </cell>
          <cell r="B26" t="str">
            <v xml:space="preserve">                1101.0303 Cuentas A Plazo       </v>
          </cell>
          <cell r="C26" t="str">
            <v>Cuentas A Plazo</v>
          </cell>
        </row>
        <row r="27">
          <cell r="A27">
            <v>11010304</v>
          </cell>
          <cell r="B27" t="str">
            <v xml:space="preserve">                1101.0304 Otros Depósitos       </v>
          </cell>
          <cell r="C27" t="str">
            <v>Otros Depósitos</v>
          </cell>
        </row>
        <row r="28">
          <cell r="A28">
            <v>110104</v>
          </cell>
          <cell r="B28" t="str">
            <v xml:space="preserve">        1101.04 Depósitos En Instituciones Financieras Privadas               </v>
          </cell>
          <cell r="C28" t="str">
            <v>Depósitos En Instituciones Financieras Privadas</v>
          </cell>
        </row>
        <row r="29">
          <cell r="A29">
            <v>11010401</v>
          </cell>
          <cell r="B29" t="str">
            <v xml:space="preserve">                1101.0401 Cuentas Corrientes       </v>
          </cell>
          <cell r="C29" t="str">
            <v>Cuentas Corrientes</v>
          </cell>
        </row>
        <row r="30">
          <cell r="A30">
            <v>1101040101</v>
          </cell>
          <cell r="B30" t="str">
            <v xml:space="preserve">                       1101.040101 Recursos Directamente Recaudados</v>
          </cell>
          <cell r="C30" t="str">
            <v>Recursos Directamente Recaudados</v>
          </cell>
        </row>
        <row r="31">
          <cell r="A31">
            <v>1101040102</v>
          </cell>
          <cell r="B31" t="str">
            <v xml:space="preserve">                       1101.040102 Endeudamiento Interno</v>
          </cell>
          <cell r="C31" t="str">
            <v>Endeudamiento Interno</v>
          </cell>
        </row>
        <row r="32">
          <cell r="A32">
            <v>1101040103</v>
          </cell>
          <cell r="B32" t="str">
            <v xml:space="preserve">                       1101.040103 Donaciones</v>
          </cell>
          <cell r="C32" t="str">
            <v>Donaciones</v>
          </cell>
        </row>
        <row r="33">
          <cell r="A33">
            <v>1101040104</v>
          </cell>
          <cell r="B33" t="str">
            <v xml:space="preserve">                       1101.040104 Transferencias</v>
          </cell>
          <cell r="C33" t="str">
            <v>Transferencias</v>
          </cell>
        </row>
        <row r="34">
          <cell r="A34">
            <v>1101040105</v>
          </cell>
          <cell r="B34" t="str">
            <v xml:space="preserve">                       1101.040105 Recursos Determinados - Otros Impuestos Municipales</v>
          </cell>
          <cell r="C34" t="str">
            <v>Recursos Determinados - Otros Impuestos Municipales</v>
          </cell>
        </row>
        <row r="35">
          <cell r="A35">
            <v>1101040106</v>
          </cell>
          <cell r="B35" t="str">
            <v xml:space="preserve">                       1101.040106 Recursos Determinados - Contribuciones A Fondos</v>
          </cell>
          <cell r="C35" t="str">
            <v>Recursos Determinados - Contribuciones A Fondos</v>
          </cell>
        </row>
        <row r="36">
          <cell r="A36">
            <v>1101040107</v>
          </cell>
          <cell r="B36" t="str">
            <v xml:space="preserve">                       1101.040107 Endeudamiento Externo</v>
          </cell>
          <cell r="C36" t="str">
            <v>Endeudamiento Externo</v>
          </cell>
        </row>
        <row r="37">
          <cell r="A37">
            <v>11010402</v>
          </cell>
          <cell r="B37" t="str">
            <v xml:space="preserve">                1101.0402 Cuentas De Ahorro       </v>
          </cell>
          <cell r="C37" t="str">
            <v>Cuentas De Ahorro</v>
          </cell>
        </row>
        <row r="38">
          <cell r="A38">
            <v>11010403</v>
          </cell>
          <cell r="B38" t="str">
            <v xml:space="preserve">                1101.0403 Cuentas A Plazo       </v>
          </cell>
          <cell r="C38" t="str">
            <v>Cuentas A Plazo</v>
          </cell>
        </row>
        <row r="39">
          <cell r="A39">
            <v>11010404</v>
          </cell>
          <cell r="B39" t="str">
            <v xml:space="preserve">                1101.0404 Otros Depósitos       </v>
          </cell>
          <cell r="C39" t="str">
            <v>Otros Depósitos</v>
          </cell>
        </row>
        <row r="40">
          <cell r="A40">
            <v>110105</v>
          </cell>
          <cell r="B40" t="str">
            <v xml:space="preserve">        1101.05 Fondos Sujetos A Restricción               </v>
          </cell>
          <cell r="C40" t="str">
            <v>Fondos Sujetos A Restricción</v>
          </cell>
        </row>
        <row r="41">
          <cell r="A41">
            <v>11010501</v>
          </cell>
          <cell r="B41" t="str">
            <v xml:space="preserve">                1101.0501 En Instituciones Financieras Públicas       </v>
          </cell>
          <cell r="C41" t="str">
            <v>En Instituciones Financieras Públicas</v>
          </cell>
        </row>
        <row r="42">
          <cell r="A42">
            <v>11010502</v>
          </cell>
          <cell r="B42" t="str">
            <v xml:space="preserve">                1101.0502 En Instituciones Financieras Privadas       </v>
          </cell>
          <cell r="C42" t="str">
            <v>En Instituciones Financieras Privadas</v>
          </cell>
        </row>
        <row r="43">
          <cell r="A43">
            <v>110106</v>
          </cell>
          <cell r="B43" t="str">
            <v xml:space="preserve">        1101.06 Encargos               </v>
          </cell>
          <cell r="C43" t="str">
            <v>Encargos</v>
          </cell>
        </row>
        <row r="44">
          <cell r="A44">
            <v>110107</v>
          </cell>
          <cell r="B44" t="str">
            <v xml:space="preserve">        1101.07 Depósitos En Instituciones Financieras No Recuperados               </v>
          </cell>
          <cell r="C44" t="str">
            <v>Depósitos En Instituciones Financieras No Recuperados</v>
          </cell>
        </row>
        <row r="45">
          <cell r="A45">
            <v>110108</v>
          </cell>
          <cell r="B45" t="str">
            <v xml:space="preserve">        1101.08 Ingresos en Tránsito del Exterior               </v>
          </cell>
          <cell r="C45" t="str">
            <v>Ingresos en Tránsito del Exterior</v>
          </cell>
        </row>
        <row r="46">
          <cell r="A46">
            <v>110109</v>
          </cell>
          <cell r="B46" t="str">
            <v xml:space="preserve">        1101.09 Recursos Administrados por Tesoro Público               </v>
          </cell>
          <cell r="C46" t="str">
            <v>Recursos Administrados por Tesoro Público</v>
          </cell>
        </row>
        <row r="47">
          <cell r="A47">
            <v>11010901</v>
          </cell>
          <cell r="B47" t="str">
            <v xml:space="preserve">                1101.0901 Fondo de Estabilización Fiscal       </v>
          </cell>
          <cell r="C47" t="str">
            <v>Fondo de Estabilización Fiscal</v>
          </cell>
        </row>
        <row r="48">
          <cell r="A48">
            <v>1101090101</v>
          </cell>
          <cell r="B48" t="str">
            <v xml:space="preserve">                       1101.090101 En Instituciones Financieras Públicas</v>
          </cell>
          <cell r="C48" t="str">
            <v>En Instituciones Financieras Públicas</v>
          </cell>
        </row>
        <row r="49">
          <cell r="A49">
            <v>1101090102</v>
          </cell>
          <cell r="B49" t="str">
            <v xml:space="preserve">                       1101.090102 En Instituciones Financieras Privadas</v>
          </cell>
          <cell r="C49" t="str">
            <v>En Instituciones Financieras Privadas</v>
          </cell>
        </row>
        <row r="50">
          <cell r="A50">
            <v>11010902</v>
          </cell>
          <cell r="B50" t="str">
            <v xml:space="preserve">                1101.0902 Otros Fondos Administrados por Encargos       </v>
          </cell>
          <cell r="C50" t="str">
            <v>Otros Fondos Administrados por Encargos</v>
          </cell>
        </row>
        <row r="51">
          <cell r="A51">
            <v>110111</v>
          </cell>
          <cell r="B51" t="str">
            <v xml:space="preserve">        1101.11 Entidad Cuenta de Enlace               </v>
          </cell>
          <cell r="C51" t="str">
            <v>Entidad Cuenta de Enlace</v>
          </cell>
        </row>
        <row r="52">
          <cell r="A52">
            <v>11011101</v>
          </cell>
          <cell r="B52" t="str">
            <v xml:space="preserve">                1101.1101 Recursos Directamente Recaudados – Cuenta de Enlace       </v>
          </cell>
          <cell r="C52" t="str">
            <v>Recursos Directamente Recaudados – Cuenta de Enlace</v>
          </cell>
        </row>
        <row r="53">
          <cell r="A53">
            <v>11011102</v>
          </cell>
          <cell r="B53" t="str">
            <v xml:space="preserve">                1101.1102 Endeudamiento Interno – Cuenta de Enlace       </v>
          </cell>
          <cell r="C53" t="str">
            <v>Endeudamiento Interno – Cuenta de Enlace</v>
          </cell>
        </row>
        <row r="54">
          <cell r="A54">
            <v>11011104</v>
          </cell>
          <cell r="B54" t="str">
            <v xml:space="preserve">                1101.1104 Donaciones – Cuenta de Enlace       </v>
          </cell>
          <cell r="C54" t="str">
            <v>Donaciones – Cuenta de Enlace</v>
          </cell>
        </row>
        <row r="55">
          <cell r="A55">
            <v>11011105</v>
          </cell>
          <cell r="B55" t="str">
            <v xml:space="preserve">                1101.1105 Transferencias – Cuenta de Enlace       </v>
          </cell>
          <cell r="C55" t="str">
            <v>Transferencias – Cuenta de Enlace</v>
          </cell>
        </row>
        <row r="56">
          <cell r="A56">
            <v>11011106</v>
          </cell>
          <cell r="B56" t="str">
            <v xml:space="preserve">                1101.1106 Contribuciones A Fondos – Cuenta de Enlace       </v>
          </cell>
          <cell r="C56" t="str">
            <v>Contribuciones A Fondos – Cuenta de Enlace</v>
          </cell>
        </row>
        <row r="57">
          <cell r="A57">
            <v>11011107</v>
          </cell>
          <cell r="B57" t="str">
            <v xml:space="preserve">                1101.1107 FONCOMUN – Cuenta de Enlace       </v>
          </cell>
          <cell r="C57" t="str">
            <v>FONCOMUN – Cuenta de Enlace</v>
          </cell>
        </row>
        <row r="58">
          <cell r="A58">
            <v>11011109</v>
          </cell>
          <cell r="B58" t="str">
            <v xml:space="preserve">                1101.1109 Canon y Sobrecanon, Regalías, Renta de Aduanas y Participaciones – Cuenta de Enlace       </v>
          </cell>
          <cell r="C58" t="str">
            <v>Canon y Sobrecanon, Regalías, Renta de Aduanas y Participaciones – Cuenta de Enlace</v>
          </cell>
        </row>
        <row r="59">
          <cell r="A59">
            <v>110112</v>
          </cell>
          <cell r="B59" t="str">
            <v xml:space="preserve">        1101.12 Recursos Centralizados en la Cuenta Única de Tesoro – CUT               </v>
          </cell>
          <cell r="C59" t="str">
            <v>Recursos Centralizados en la Cuenta Única de Tesoro – CUT</v>
          </cell>
        </row>
        <row r="60">
          <cell r="A60">
            <v>11011201</v>
          </cell>
          <cell r="B60" t="str">
            <v xml:space="preserve">                1101.1201 Recursos Directamente Recaudados - CUT       </v>
          </cell>
          <cell r="C60" t="str">
            <v>Recursos Directamente Recaudados - CUT</v>
          </cell>
        </row>
        <row r="61">
          <cell r="A61">
            <v>11011202</v>
          </cell>
          <cell r="B61" t="str">
            <v xml:space="preserve">                1101.1202 Endeudamiento Interno - CUT       </v>
          </cell>
          <cell r="C61" t="str">
            <v>Endeudamiento Interno - CUT</v>
          </cell>
        </row>
        <row r="62">
          <cell r="A62">
            <v>11011203</v>
          </cell>
          <cell r="B62" t="str">
            <v xml:space="preserve">                1101.1203 Endeudamiento Externo - CUT       </v>
          </cell>
          <cell r="C62" t="str">
            <v>Endeudamiento Externo - CUT</v>
          </cell>
        </row>
        <row r="63">
          <cell r="A63">
            <v>11011204</v>
          </cell>
          <cell r="B63" t="str">
            <v xml:space="preserve">                1101.1204 Donaciones - CUT       </v>
          </cell>
          <cell r="C63" t="str">
            <v>Donaciones - CUT</v>
          </cell>
        </row>
        <row r="64">
          <cell r="A64">
            <v>11011205</v>
          </cell>
          <cell r="B64" t="str">
            <v xml:space="preserve">                1101.1205 Transferencias - CUT       </v>
          </cell>
          <cell r="C64" t="str">
            <v>Transferencias - CUT</v>
          </cell>
        </row>
        <row r="65">
          <cell r="A65">
            <v>11011206</v>
          </cell>
          <cell r="B65" t="str">
            <v xml:space="preserve">                1101.1206 Contribuciones a Fondos – Recursos Determinados - CUT       </v>
          </cell>
          <cell r="C65" t="str">
            <v>Contribuciones a Fondos – Recursos Determinados - CUT</v>
          </cell>
        </row>
        <row r="66">
          <cell r="A66">
            <v>11011207</v>
          </cell>
          <cell r="B66" t="str">
            <v xml:space="preserve">                1101.1207 FONCOMUN – Recursos Determinados - CUT       </v>
          </cell>
          <cell r="C66" t="str">
            <v>FONCOMUN – Recursos Determinados - CUT</v>
          </cell>
        </row>
        <row r="67">
          <cell r="A67">
            <v>11011208</v>
          </cell>
          <cell r="B67" t="str">
            <v xml:space="preserve">                1101.1208 Otros Impuestos Municipales – Recursos Determinados - CUT       </v>
          </cell>
          <cell r="C67" t="str">
            <v>Otros Impuestos Municipales – Recursos Determinados - CUT</v>
          </cell>
        </row>
        <row r="68">
          <cell r="A68">
            <v>11011209</v>
          </cell>
          <cell r="B68" t="str">
            <v xml:space="preserve">                1101.1209 Canon, Sobre Canon, Regalías, Renta de Aduanas y Participaciones – Recursos Determinados - CUT       </v>
          </cell>
          <cell r="C68" t="str">
            <v>Canon, Sobre Canon, Regalías, Renta de Aduanas y Participaciones – Recursos Determinados - CUT</v>
          </cell>
        </row>
        <row r="69">
          <cell r="A69">
            <v>1102</v>
          </cell>
          <cell r="B69" t="str">
            <v xml:space="preserve">1102. INVERSIONES DISPONIBLES                       </v>
          </cell>
          <cell r="C69" t="str">
            <v>INVERSIONES DISPONIBLES</v>
          </cell>
        </row>
        <row r="70">
          <cell r="A70">
            <v>110201</v>
          </cell>
          <cell r="B70" t="str">
            <v xml:space="preserve">        1102.01 Bonos               </v>
          </cell>
          <cell r="C70" t="str">
            <v>Bonos</v>
          </cell>
        </row>
        <row r="71">
          <cell r="A71">
            <v>110202</v>
          </cell>
          <cell r="B71" t="str">
            <v xml:space="preserve">        1102.02 Pagarés               </v>
          </cell>
          <cell r="C71" t="str">
            <v>Pagarés</v>
          </cell>
        </row>
        <row r="72">
          <cell r="A72">
            <v>110203</v>
          </cell>
          <cell r="B72" t="str">
            <v xml:space="preserve">        1102.03 Letras               </v>
          </cell>
          <cell r="C72" t="str">
            <v>Letras</v>
          </cell>
        </row>
        <row r="73">
          <cell r="A73">
            <v>110204</v>
          </cell>
          <cell r="B73" t="str">
            <v xml:space="preserve">        1102.04 Derivados Financieros               </v>
          </cell>
          <cell r="C73" t="str">
            <v>Derivados Financieros</v>
          </cell>
        </row>
        <row r="74">
          <cell r="A74">
            <v>110298</v>
          </cell>
          <cell r="B74" t="str">
            <v xml:space="preserve">        1102.98 Otros               </v>
          </cell>
          <cell r="C74" t="str">
            <v>Otros</v>
          </cell>
        </row>
        <row r="75">
          <cell r="A75">
            <v>110299</v>
          </cell>
          <cell r="B75" t="str">
            <v xml:space="preserve">        1102.99 Inversiones Disponibles No Recuperadas               </v>
          </cell>
          <cell r="C75" t="str">
            <v>Inversiones Disponibles No Recuperadas</v>
          </cell>
        </row>
        <row r="76">
          <cell r="A76">
            <v>1201</v>
          </cell>
          <cell r="B76" t="str">
            <v xml:space="preserve">1201. CUENTAS POR COBRAR                       </v>
          </cell>
          <cell r="C76" t="str">
            <v>CUENTAS POR COBRAR</v>
          </cell>
        </row>
        <row r="77">
          <cell r="A77">
            <v>120101</v>
          </cell>
          <cell r="B77" t="str">
            <v xml:space="preserve">        1201.01 Impuestos Y Contribuciones Obligatorias               </v>
          </cell>
          <cell r="C77" t="str">
            <v>Impuestos Y Contribuciones Obligatorias</v>
          </cell>
        </row>
        <row r="78">
          <cell r="A78">
            <v>12010101</v>
          </cell>
          <cell r="B78" t="str">
            <v xml:space="preserve">                1201.0101 Impuestos       </v>
          </cell>
          <cell r="C78" t="str">
            <v>Impuestos</v>
          </cell>
        </row>
        <row r="79">
          <cell r="A79">
            <v>1201010101</v>
          </cell>
          <cell r="B79" t="str">
            <v xml:space="preserve">                       1201.010101 Impuestos Vigentes</v>
          </cell>
          <cell r="C79" t="str">
            <v>Impuestos Vigentes</v>
          </cell>
        </row>
        <row r="80">
          <cell r="A80">
            <v>1201010102</v>
          </cell>
          <cell r="B80" t="str">
            <v xml:space="preserve">                       1201.010102 Impuestos Vencidos</v>
          </cell>
          <cell r="C80" t="str">
            <v>Impuestos Vencidos</v>
          </cell>
        </row>
        <row r="81">
          <cell r="A81">
            <v>1201010103</v>
          </cell>
          <cell r="B81" t="str">
            <v xml:space="preserve">                       1201.010103 Impuestos Recargos</v>
          </cell>
          <cell r="C81" t="str">
            <v>Impuestos Recargos</v>
          </cell>
        </row>
        <row r="82">
          <cell r="A82">
            <v>12010102</v>
          </cell>
          <cell r="B82" t="str">
            <v xml:space="preserve">                1201.0102 Contribuciones Obligatorias       </v>
          </cell>
          <cell r="C82" t="str">
            <v>Contribuciones Obligatorias</v>
          </cell>
        </row>
        <row r="83">
          <cell r="A83">
            <v>1201010201</v>
          </cell>
          <cell r="B83" t="str">
            <v xml:space="preserve">                       1201.010201 Contribuciones Vigentes</v>
          </cell>
          <cell r="C83" t="str">
            <v>Contribuciones Vigentes</v>
          </cell>
        </row>
        <row r="84">
          <cell r="A84">
            <v>1201010202</v>
          </cell>
          <cell r="B84" t="str">
            <v xml:space="preserve">                       1201.010202 Contribuciones Vencidas</v>
          </cell>
          <cell r="C84" t="str">
            <v>Contribuciones Vencidas</v>
          </cell>
        </row>
        <row r="85">
          <cell r="A85">
            <v>1201010203</v>
          </cell>
          <cell r="B85" t="str">
            <v xml:space="preserve">                       1201.010203 Contribuciones Recargos</v>
          </cell>
          <cell r="C85" t="str">
            <v>Contribuciones Recargos</v>
          </cell>
        </row>
        <row r="86">
          <cell r="A86">
            <v>120102</v>
          </cell>
          <cell r="B86" t="str">
            <v xml:space="preserve">        1201.02 Contribuciones Sociales               </v>
          </cell>
          <cell r="C86" t="str">
            <v>Contribuciones Sociales</v>
          </cell>
        </row>
        <row r="87">
          <cell r="A87">
            <v>12010201</v>
          </cell>
          <cell r="B87" t="str">
            <v xml:space="preserve">                1201.0201 Contribuciones Sociales Vigentes       </v>
          </cell>
          <cell r="C87" t="str">
            <v>Contribuciones Sociales Vigentes</v>
          </cell>
        </row>
        <row r="88">
          <cell r="A88">
            <v>12010202</v>
          </cell>
          <cell r="B88" t="str">
            <v xml:space="preserve">                1201.0202 Contribuciones Sociales Vencidas       </v>
          </cell>
          <cell r="C88" t="str">
            <v>Contribuciones Sociales Vencidas</v>
          </cell>
        </row>
        <row r="89">
          <cell r="A89">
            <v>12010203</v>
          </cell>
          <cell r="B89" t="str">
            <v xml:space="preserve">                1201.0203 Contribuciones Sociales Recargos       </v>
          </cell>
          <cell r="C89" t="str">
            <v>Contribuciones Sociales Recargos</v>
          </cell>
        </row>
        <row r="90">
          <cell r="A90">
            <v>120103</v>
          </cell>
          <cell r="B90" t="str">
            <v xml:space="preserve">        1201.03 Venta De Bienes Y Servicios Y Derechos Administrativos               </v>
          </cell>
          <cell r="C90" t="str">
            <v>Venta De Bienes Y Servicios Y Derechos Administrativos</v>
          </cell>
        </row>
        <row r="91">
          <cell r="A91">
            <v>12010301</v>
          </cell>
          <cell r="B91" t="str">
            <v xml:space="preserve">                1201.0301 Venta De Bienes       </v>
          </cell>
          <cell r="C91" t="str">
            <v>Venta De Bienes</v>
          </cell>
        </row>
        <row r="92">
          <cell r="A92">
            <v>12010302</v>
          </cell>
          <cell r="B92" t="str">
            <v xml:space="preserve">                1201.0302 Derechos Y Tasas Administrativos       </v>
          </cell>
          <cell r="C92" t="str">
            <v>Derechos Y Tasas Administrativos</v>
          </cell>
        </row>
        <row r="93">
          <cell r="A93">
            <v>12010303</v>
          </cell>
          <cell r="B93" t="str">
            <v xml:space="preserve">                1201.0303 Venta De Servicios       </v>
          </cell>
          <cell r="C93" t="str">
            <v>Venta De Servicios</v>
          </cell>
        </row>
        <row r="94">
          <cell r="A94">
            <v>12010304</v>
          </cell>
          <cell r="B94" t="str">
            <v xml:space="preserve">                1201.0304 Anticipos De Clientes       </v>
          </cell>
          <cell r="C94" t="str">
            <v>Anticipos De Clientes</v>
          </cell>
        </row>
        <row r="95">
          <cell r="A95">
            <v>120104</v>
          </cell>
          <cell r="B95" t="str">
            <v xml:space="preserve">        1201.04 Rentas De La Propiedad               </v>
          </cell>
          <cell r="C95" t="str">
            <v>Rentas De La Propiedad</v>
          </cell>
        </row>
        <row r="96">
          <cell r="A96">
            <v>12010401</v>
          </cell>
          <cell r="B96" t="str">
            <v xml:space="preserve">                1201.0401 Rentas De La Propiedad Financiera       </v>
          </cell>
          <cell r="C96" t="str">
            <v>Rentas De La Propiedad Financiera</v>
          </cell>
        </row>
        <row r="97">
          <cell r="A97">
            <v>12010402</v>
          </cell>
          <cell r="B97" t="str">
            <v xml:space="preserve">                1201.0402 Rentas De La Propiedad Real       </v>
          </cell>
          <cell r="C97" t="str">
            <v>Rentas De La Propiedad Real</v>
          </cell>
        </row>
        <row r="98">
          <cell r="A98">
            <v>12010403</v>
          </cell>
          <cell r="B98" t="str">
            <v xml:space="preserve">                1201.0403 Otras Rentas De La Propiedad       </v>
          </cell>
          <cell r="C98" t="str">
            <v>Otras Rentas De La Propiedad</v>
          </cell>
        </row>
        <row r="99">
          <cell r="A99">
            <v>120105</v>
          </cell>
          <cell r="B99" t="str">
            <v xml:space="preserve">        1201.05 Derivados Financieros               </v>
          </cell>
          <cell r="C99" t="str">
            <v>Derivados Financieros</v>
          </cell>
        </row>
        <row r="100">
          <cell r="A100">
            <v>120106</v>
          </cell>
          <cell r="B100" t="str">
            <v xml:space="preserve">        1201.06 Cuentas por Cobrar – Promoción de la Inversión Privada               </v>
          </cell>
          <cell r="C100" t="str">
            <v>Cuentas por Cobrar – Promoción de la Inversión Privada</v>
          </cell>
        </row>
        <row r="101">
          <cell r="A101">
            <v>120198</v>
          </cell>
          <cell r="B101" t="str">
            <v xml:space="preserve">        1201.98 Otras Cuentas Por Cobrar               </v>
          </cell>
          <cell r="C101" t="str">
            <v>Otras Cuentas Por Cobrar</v>
          </cell>
        </row>
        <row r="102">
          <cell r="A102">
            <v>120199</v>
          </cell>
          <cell r="B102" t="str">
            <v xml:space="preserve">        1201.99 Cuentas Por Cobrar De Dudosa Recuperación               </v>
          </cell>
          <cell r="C102" t="str">
            <v>Cuentas Por Cobrar De Dudosa Recuperación</v>
          </cell>
        </row>
        <row r="103">
          <cell r="A103">
            <v>1202</v>
          </cell>
          <cell r="B103" t="str">
            <v xml:space="preserve">1202. CUENTAS POR COBRAR DIVERSAS                       </v>
          </cell>
          <cell r="C103" t="str">
            <v>CUENTAS POR COBRAR DIVERSAS</v>
          </cell>
        </row>
        <row r="104">
          <cell r="A104">
            <v>120201</v>
          </cell>
          <cell r="B104" t="str">
            <v xml:space="preserve">        1202.01 Venta De Activos No Financieros Por Cobrar               </v>
          </cell>
          <cell r="C104" t="str">
            <v>Venta De Activos No Financieros Por Cobrar</v>
          </cell>
        </row>
        <row r="105">
          <cell r="A105">
            <v>12020101</v>
          </cell>
          <cell r="B105" t="str">
            <v xml:space="preserve">                1202.0101 Facturas por Cobrar       </v>
          </cell>
          <cell r="C105" t="str">
            <v>Facturas por Cobrar</v>
          </cell>
        </row>
        <row r="106">
          <cell r="A106">
            <v>12020102</v>
          </cell>
          <cell r="B106" t="str">
            <v xml:space="preserve">                1202.0102 Letras por Cobrar       </v>
          </cell>
          <cell r="C106" t="str">
            <v>Letras por Cobrar</v>
          </cell>
        </row>
        <row r="107">
          <cell r="A107">
            <v>120202</v>
          </cell>
          <cell r="B107" t="str">
            <v xml:space="preserve">        1202.02 Subsidios –Essalud               </v>
          </cell>
          <cell r="C107" t="str">
            <v>Subsidios –Essalud</v>
          </cell>
        </row>
        <row r="108">
          <cell r="A108">
            <v>12020201</v>
          </cell>
          <cell r="B108" t="str">
            <v xml:space="preserve">                1202.0201 Certificados De Reembolso Por Reclamar- Essalud       </v>
          </cell>
          <cell r="C108" t="str">
            <v>Certificados De Reembolso Por Reclamar- Essalud</v>
          </cell>
        </row>
        <row r="109">
          <cell r="A109">
            <v>12020202</v>
          </cell>
          <cell r="B109" t="str">
            <v xml:space="preserve">                1202.0202 Certificados De Reembolso –Essalud       </v>
          </cell>
          <cell r="C109" t="str">
            <v>Certificados De Reembolso –Essalud</v>
          </cell>
        </row>
        <row r="110">
          <cell r="A110">
            <v>120203</v>
          </cell>
          <cell r="B110" t="str">
            <v xml:space="preserve">        1202.03 Documentos Cancelatorios               </v>
          </cell>
          <cell r="C110" t="str">
            <v>Documentos Cancelatorios</v>
          </cell>
        </row>
        <row r="111">
          <cell r="A111">
            <v>120204</v>
          </cell>
          <cell r="B111" t="str">
            <v xml:space="preserve">        1202.04 Depósitos Entregados En Garantía               </v>
          </cell>
          <cell r="C111" t="str">
            <v>Depósitos Entregados En Garantía</v>
          </cell>
        </row>
        <row r="112">
          <cell r="A112">
            <v>120205</v>
          </cell>
          <cell r="B112" t="str">
            <v xml:space="preserve">        1202.05 Por Deuda Asumida               </v>
          </cell>
          <cell r="C112" t="str">
            <v>Por Deuda Asumida</v>
          </cell>
        </row>
        <row r="113">
          <cell r="A113">
            <v>120206</v>
          </cell>
          <cell r="B113" t="str">
            <v xml:space="preserve">        1202.06 Honras De Aval U Otras Garantías               </v>
          </cell>
          <cell r="C113" t="str">
            <v>Honras De Aval U Otras Garantías</v>
          </cell>
        </row>
        <row r="114">
          <cell r="A114">
            <v>120207</v>
          </cell>
          <cell r="B114" t="str">
            <v xml:space="preserve">        1202.07 Convenios Por Endeudamiento               </v>
          </cell>
          <cell r="C114" t="str">
            <v>Convenios Por Endeudamiento</v>
          </cell>
        </row>
        <row r="115">
          <cell r="A115">
            <v>120208</v>
          </cell>
          <cell r="B115" t="str">
            <v xml:space="preserve">        1202.08 Al Personal               </v>
          </cell>
          <cell r="C115" t="str">
            <v>Al Personal</v>
          </cell>
        </row>
        <row r="116">
          <cell r="A116">
            <v>12020801</v>
          </cell>
          <cell r="B116" t="str">
            <v xml:space="preserve">                1202.0801 Préstamos Concedidos       </v>
          </cell>
          <cell r="C116" t="str">
            <v>Préstamos Concedidos</v>
          </cell>
        </row>
        <row r="117">
          <cell r="A117">
            <v>12020802</v>
          </cell>
          <cell r="B117" t="str">
            <v xml:space="preserve">                1202.0802 Responsabilidad Fiscal       </v>
          </cell>
          <cell r="C117" t="str">
            <v>Responsabilidad Fiscal</v>
          </cell>
        </row>
        <row r="118">
          <cell r="A118">
            <v>12020803</v>
          </cell>
          <cell r="B118" t="str">
            <v xml:space="preserve">                1202.0803 Adelanto Por Tiempo De Servicios       </v>
          </cell>
          <cell r="C118" t="str">
            <v>Adelanto Por Tiempo De Servicios</v>
          </cell>
        </row>
        <row r="119">
          <cell r="A119">
            <v>12020804</v>
          </cell>
          <cell r="B119" t="str">
            <v xml:space="preserve">                1202.0804 Otros       </v>
          </cell>
          <cell r="C119" t="str">
            <v>Otros</v>
          </cell>
        </row>
        <row r="120">
          <cell r="A120">
            <v>120209</v>
          </cell>
          <cell r="B120" t="str">
            <v xml:space="preserve">        1202.09 Multas Y Sanciones               </v>
          </cell>
          <cell r="C120" t="str">
            <v>Multas Y Sanciones</v>
          </cell>
        </row>
        <row r="121">
          <cell r="A121">
            <v>12020901</v>
          </cell>
          <cell r="B121" t="str">
            <v xml:space="preserve">                1202.0901 Multas       </v>
          </cell>
          <cell r="C121" t="str">
            <v>Multas</v>
          </cell>
        </row>
        <row r="122">
          <cell r="A122">
            <v>12020902</v>
          </cell>
          <cell r="B122" t="str">
            <v xml:space="preserve">                1202.0902 Sanciones       </v>
          </cell>
          <cell r="C122" t="str">
            <v>Sanciones</v>
          </cell>
        </row>
        <row r="123">
          <cell r="A123">
            <v>120210</v>
          </cell>
          <cell r="B123" t="str">
            <v xml:space="preserve">        1202.10 Intereses               </v>
          </cell>
          <cell r="C123" t="str">
            <v>Intereses</v>
          </cell>
        </row>
        <row r="124">
          <cell r="A124">
            <v>120298</v>
          </cell>
          <cell r="B124" t="str">
            <v xml:space="preserve">        1202.98 Otras Cuentas Por Cobrar Diversas               </v>
          </cell>
          <cell r="C124" t="str">
            <v>Otras Cuentas Por Cobrar Diversas</v>
          </cell>
        </row>
        <row r="125">
          <cell r="A125">
            <v>120299</v>
          </cell>
          <cell r="B125" t="str">
            <v xml:space="preserve">        1202.99 Cuentas Por Cobrar Diversas De Dudosa Recuperación               </v>
          </cell>
          <cell r="C125" t="str">
            <v>Cuentas Por Cobrar Diversas De Dudosa Recuperación</v>
          </cell>
        </row>
        <row r="126">
          <cell r="A126">
            <v>1203</v>
          </cell>
          <cell r="B126" t="str">
            <v xml:space="preserve">1203. PRÉSTAMOS                       </v>
          </cell>
          <cell r="C126" t="str">
            <v>PRÉSTAMOS</v>
          </cell>
        </row>
        <row r="127">
          <cell r="A127">
            <v>120301</v>
          </cell>
          <cell r="B127" t="str">
            <v xml:space="preserve">        1203.01 Para Fines Educativos               </v>
          </cell>
          <cell r="C127" t="str">
            <v>Para Fines Educativos</v>
          </cell>
        </row>
        <row r="128">
          <cell r="A128">
            <v>120302</v>
          </cell>
          <cell r="B128" t="str">
            <v xml:space="preserve">        1203.02 Para Fines Agropecuarios               </v>
          </cell>
          <cell r="C128" t="str">
            <v>Para Fines Agropecuarios</v>
          </cell>
        </row>
        <row r="129">
          <cell r="A129">
            <v>120303</v>
          </cell>
          <cell r="B129" t="str">
            <v xml:space="preserve">        1203.03 Para Fines De Vivienda               </v>
          </cell>
          <cell r="C129" t="str">
            <v>Para Fines De Vivienda</v>
          </cell>
        </row>
        <row r="130">
          <cell r="A130">
            <v>120398</v>
          </cell>
          <cell r="B130" t="str">
            <v xml:space="preserve">        1203.98 Otros Préstamos               </v>
          </cell>
          <cell r="C130" t="str">
            <v>Otros Préstamos</v>
          </cell>
        </row>
        <row r="131">
          <cell r="A131">
            <v>120399</v>
          </cell>
          <cell r="B131" t="str">
            <v xml:space="preserve">        1203.99 Préstamos De Dudosa Recuperación               </v>
          </cell>
          <cell r="C131" t="str">
            <v>Préstamos De Dudosa Recuperación</v>
          </cell>
        </row>
        <row r="132">
          <cell r="A132">
            <v>1204</v>
          </cell>
          <cell r="B132" t="str">
            <v xml:space="preserve">1204. FIDEICOMISO, COMISIONES DE CONFIANZA Y OTRAS MODALIDADES                       </v>
          </cell>
          <cell r="C132" t="str">
            <v>FIDEICOMISO, COMISIONES DE CONFIANZA Y OTRAS MODALIDADES</v>
          </cell>
        </row>
        <row r="133">
          <cell r="A133">
            <v>120401</v>
          </cell>
          <cell r="B133" t="str">
            <v xml:space="preserve">        1204.01 Fideicomiso               </v>
          </cell>
          <cell r="C133" t="str">
            <v>Fideicomiso</v>
          </cell>
        </row>
        <row r="134">
          <cell r="A134">
            <v>120402</v>
          </cell>
          <cell r="B134" t="str">
            <v xml:space="preserve">        1204.02 Comisiones de Confianza               </v>
          </cell>
          <cell r="C134" t="str">
            <v>Comisiones de Confianza</v>
          </cell>
        </row>
        <row r="135">
          <cell r="A135">
            <v>120403</v>
          </cell>
          <cell r="B135" t="str">
            <v xml:space="preserve">        1204.03 Otras Modalidades               </v>
          </cell>
          <cell r="C135" t="str">
            <v>Otras Modalidades</v>
          </cell>
        </row>
        <row r="136">
          <cell r="A136">
            <v>1205</v>
          </cell>
          <cell r="B136" t="str">
            <v xml:space="preserve">1205. SERVICIOS Y OTROS CONTRATADOS POR ANTICIPADO                       </v>
          </cell>
          <cell r="C136" t="str">
            <v>SERVICIOS Y OTROS CONTRATADOS POR ANTICIPADO</v>
          </cell>
        </row>
        <row r="137">
          <cell r="A137">
            <v>120501</v>
          </cell>
          <cell r="B137" t="str">
            <v xml:space="preserve">        1205.01 Seguros Pagados Por Anticipado               </v>
          </cell>
          <cell r="C137" t="str">
            <v>Seguros Pagados Por Anticipado</v>
          </cell>
        </row>
        <row r="138">
          <cell r="A138">
            <v>120502</v>
          </cell>
          <cell r="B138" t="str">
            <v xml:space="preserve">        1205.02 Alquileres Pagados Por Anticipado               </v>
          </cell>
          <cell r="C138" t="str">
            <v>Alquileres Pagados Por Anticipado</v>
          </cell>
        </row>
        <row r="139">
          <cell r="A139">
            <v>120503</v>
          </cell>
          <cell r="B139" t="str">
            <v xml:space="preserve">        1205.03 Primas Pagadas Por Opciones               </v>
          </cell>
          <cell r="C139" t="str">
            <v>Primas Pagadas Por Opciones</v>
          </cell>
        </row>
        <row r="140">
          <cell r="A140">
            <v>120504</v>
          </cell>
          <cell r="B140" t="str">
            <v xml:space="preserve">        1205.04 Anticipo A Contratistas Y Proveedores               </v>
          </cell>
          <cell r="C140" t="str">
            <v>Anticipo A Contratistas Y Proveedores</v>
          </cell>
        </row>
        <row r="141">
          <cell r="A141">
            <v>12050401</v>
          </cell>
          <cell r="B141" t="str">
            <v xml:space="preserve">                1205.0401 Contratistas       </v>
          </cell>
          <cell r="C141" t="str">
            <v>Contratistas</v>
          </cell>
        </row>
        <row r="142">
          <cell r="A142">
            <v>12050402</v>
          </cell>
          <cell r="B142" t="str">
            <v xml:space="preserve">                1205.0402 Proveedores       </v>
          </cell>
          <cell r="C142" t="str">
            <v>Proveedores</v>
          </cell>
        </row>
        <row r="143">
          <cell r="A143">
            <v>12050403</v>
          </cell>
          <cell r="B143" t="str">
            <v xml:space="preserve">                1205.0403 Contratos de Concesión       </v>
          </cell>
          <cell r="C143" t="str">
            <v>Contratos de Concesión</v>
          </cell>
        </row>
        <row r="144">
          <cell r="A144">
            <v>120505</v>
          </cell>
          <cell r="B144" t="str">
            <v xml:space="preserve">        1205.05 Entregas A Rendir Cuenta               </v>
          </cell>
          <cell r="C144" t="str">
            <v>Entregas A Rendir Cuenta</v>
          </cell>
        </row>
        <row r="145">
          <cell r="A145">
            <v>12050501</v>
          </cell>
          <cell r="B145" t="str">
            <v xml:space="preserve">                1205.0501 Viáticos       </v>
          </cell>
          <cell r="C145" t="str">
            <v>Viáticos</v>
          </cell>
        </row>
        <row r="146">
          <cell r="A146">
            <v>12050502</v>
          </cell>
          <cell r="B146" t="str">
            <v xml:space="preserve">                1205.0502 Otras Entregas A Rendir Cuenta       </v>
          </cell>
          <cell r="C146" t="str">
            <v>Otras Entregas A Rendir Cuenta</v>
          </cell>
        </row>
        <row r="147">
          <cell r="A147">
            <v>120506</v>
          </cell>
          <cell r="B147" t="str">
            <v xml:space="preserve">        1205.06 Encargos Generales               </v>
          </cell>
          <cell r="C147" t="str">
            <v>Encargos Generales</v>
          </cell>
        </row>
        <row r="148">
          <cell r="A148">
            <v>12050601</v>
          </cell>
          <cell r="B148" t="str">
            <v xml:space="preserve">                1205.0601 Encargos Generales Otorgados       </v>
          </cell>
          <cell r="C148" t="str">
            <v>Encargos Generales Otorgados</v>
          </cell>
        </row>
        <row r="149">
          <cell r="A149">
            <v>12050602</v>
          </cell>
          <cell r="B149" t="str">
            <v xml:space="preserve">                1205.0602 Ejecución de Encargos Recibidos       </v>
          </cell>
          <cell r="C149" t="str">
            <v>Ejecución de Encargos Recibidos</v>
          </cell>
        </row>
        <row r="150">
          <cell r="A150">
            <v>120507</v>
          </cell>
          <cell r="B150" t="str">
            <v xml:space="preserve">        1205.07 Fiduciarios De La Deuda Pública               </v>
          </cell>
          <cell r="C150" t="str">
            <v>Fiduciarios De La Deuda Pública</v>
          </cell>
        </row>
        <row r="151">
          <cell r="A151">
            <v>120508</v>
          </cell>
          <cell r="B151" t="str">
            <v xml:space="preserve">        1205.08 Administración De Recursos Para Terceros               </v>
          </cell>
          <cell r="C151" t="str">
            <v>Administración De Recursos Para Terceros</v>
          </cell>
        </row>
        <row r="152">
          <cell r="A152">
            <v>120598</v>
          </cell>
          <cell r="B152" t="str">
            <v xml:space="preserve">        1205.98 Otros               </v>
          </cell>
          <cell r="C152" t="str">
            <v>Otros</v>
          </cell>
        </row>
        <row r="153">
          <cell r="A153">
            <v>120599</v>
          </cell>
          <cell r="B153" t="str">
            <v xml:space="preserve">        1205.99 Anticipos Por Servicios Y Otros No Recuperados               </v>
          </cell>
          <cell r="C153" t="str">
            <v>Anticipos Por Servicios Y Otros No Recuperados</v>
          </cell>
        </row>
        <row r="154">
          <cell r="A154">
            <v>1206</v>
          </cell>
          <cell r="B154" t="str">
            <v xml:space="preserve">1206. RECURSOS - TESORO PÚBLICO                       </v>
          </cell>
          <cell r="C154" t="str">
            <v>RECURSOS - TESORO PÚBLICO</v>
          </cell>
        </row>
        <row r="155">
          <cell r="A155">
            <v>120601</v>
          </cell>
          <cell r="B155" t="str">
            <v xml:space="preserve">        1206.01 Tesoro Público               </v>
          </cell>
          <cell r="C155" t="str">
            <v>Tesoro Público</v>
          </cell>
        </row>
        <row r="156">
          <cell r="A156">
            <v>1209</v>
          </cell>
          <cell r="B156" t="str">
            <v xml:space="preserve">1209. Estimación de Cuentas de Cobranza Dudosa (CR)                       </v>
          </cell>
          <cell r="C156" t="str">
            <v>Estimación de Cuentas de Cobranza Dudosa (CR)</v>
          </cell>
        </row>
        <row r="157">
          <cell r="A157">
            <v>120901</v>
          </cell>
          <cell r="B157" t="str">
            <v xml:space="preserve">        1209.01 Cuentas Por Cobrar               </v>
          </cell>
          <cell r="C157" t="str">
            <v>Cuentas Por Cobrar</v>
          </cell>
        </row>
        <row r="158">
          <cell r="A158">
            <v>120902</v>
          </cell>
          <cell r="B158" t="str">
            <v xml:space="preserve">        1209.02 Cuentas Por Cobrar Diversas               </v>
          </cell>
          <cell r="C158" t="str">
            <v>Cuentas Por Cobrar Diversas</v>
          </cell>
        </row>
        <row r="159">
          <cell r="A159">
            <v>120903</v>
          </cell>
          <cell r="B159" t="str">
            <v xml:space="preserve">        1209.03 Reclamaciones Impositivas               </v>
          </cell>
          <cell r="C159" t="str">
            <v>Reclamaciones Impositivas</v>
          </cell>
        </row>
        <row r="160">
          <cell r="A160">
            <v>12090301</v>
          </cell>
          <cell r="B160" t="str">
            <v xml:space="preserve">                1209.0301 Reclamaciones Impositivas De Cuentas Por Cobrar       </v>
          </cell>
          <cell r="C160" t="str">
            <v>Reclamaciones Impositivas De Cuentas Por Cobrar</v>
          </cell>
        </row>
        <row r="161">
          <cell r="A161">
            <v>12090302</v>
          </cell>
          <cell r="B161" t="str">
            <v xml:space="preserve">                1209.0302 Reclamaciones Impositivas De Cuentas Por Cobrar Diversas       </v>
          </cell>
          <cell r="C161" t="str">
            <v>Reclamaciones Impositivas De Cuentas Por Cobrar Diversas</v>
          </cell>
        </row>
        <row r="162">
          <cell r="A162">
            <v>120904</v>
          </cell>
          <cell r="B162" t="str">
            <v xml:space="preserve">        1209.04 Préstamos               </v>
          </cell>
          <cell r="C162" t="str">
            <v>Préstamos</v>
          </cell>
        </row>
        <row r="163">
          <cell r="A163">
            <v>1301</v>
          </cell>
          <cell r="B163" t="str">
            <v xml:space="preserve">1301. BIENES Y SUMINISTROS DE FUNCIONAMIENTO                       </v>
          </cell>
          <cell r="C163" t="str">
            <v>BIENES Y SUMINISTROS DE FUNCIONAMIENTO</v>
          </cell>
        </row>
        <row r="164">
          <cell r="A164">
            <v>130101</v>
          </cell>
          <cell r="B164" t="str">
            <v xml:space="preserve">        1301.01 Alimentos Y Bebidas               </v>
          </cell>
          <cell r="C164" t="str">
            <v>Alimentos Y Bebidas</v>
          </cell>
        </row>
        <row r="165">
          <cell r="A165">
            <v>13010101</v>
          </cell>
          <cell r="B165" t="str">
            <v xml:space="preserve">                1301.0101 Alimentos Y Bebidas Para Consumo Humano       </v>
          </cell>
          <cell r="C165" t="str">
            <v>Alimentos Y Bebidas Para Consumo Humano</v>
          </cell>
        </row>
        <row r="166">
          <cell r="A166">
            <v>13010102</v>
          </cell>
          <cell r="B166" t="str">
            <v xml:space="preserve">                1301.0102 Alimentos Y Bebidas Para Consumo Animal       </v>
          </cell>
          <cell r="C166" t="str">
            <v>Alimentos Y Bebidas Para Consumo Animal</v>
          </cell>
        </row>
        <row r="167">
          <cell r="A167">
            <v>130102</v>
          </cell>
          <cell r="B167" t="str">
            <v xml:space="preserve">        1301.02 Vestuarios Y Textiles               </v>
          </cell>
          <cell r="C167" t="str">
            <v>Vestuarios Y Textiles</v>
          </cell>
        </row>
        <row r="168">
          <cell r="A168">
            <v>13010201</v>
          </cell>
          <cell r="B168" t="str">
            <v xml:space="preserve">                1301.0201 Vestuario, Zapatería Y Accesorios, Talabartería Y Materiales Textiles       </v>
          </cell>
          <cell r="C168" t="str">
            <v>Vestuario, Zapatería Y Accesorios, Talabartería Y Materiales Textiles</v>
          </cell>
        </row>
        <row r="169">
          <cell r="A169">
            <v>1301020101</v>
          </cell>
          <cell r="B169" t="str">
            <v xml:space="preserve">                       1301.020101 Vestuario, Accesorios Y Prendas Diversas</v>
          </cell>
          <cell r="C169" t="str">
            <v>Vestuario, Accesorios Y Prendas Diversas</v>
          </cell>
        </row>
        <row r="170">
          <cell r="A170">
            <v>1301020102</v>
          </cell>
          <cell r="B170" t="str">
            <v xml:space="preserve">                       1301.020102 Textiles Y Acabados Textiles</v>
          </cell>
          <cell r="C170" t="str">
            <v>Textiles Y Acabados Textiles</v>
          </cell>
        </row>
        <row r="171">
          <cell r="A171">
            <v>1301020103</v>
          </cell>
          <cell r="B171" t="str">
            <v xml:space="preserve">                       1301.020103 Calzado</v>
          </cell>
          <cell r="C171" t="str">
            <v>Calzado</v>
          </cell>
        </row>
        <row r="172">
          <cell r="A172">
            <v>130103</v>
          </cell>
          <cell r="B172" t="str">
            <v xml:space="preserve">        1301.03 Combustibles, Carburantes, Lubricantes Y Afines               </v>
          </cell>
          <cell r="C172" t="str">
            <v>Combustibles, Carburantes, Lubricantes Y Afines</v>
          </cell>
        </row>
        <row r="173">
          <cell r="A173">
            <v>13010301</v>
          </cell>
          <cell r="B173" t="str">
            <v xml:space="preserve">                1301.0301 Combustibles Y Carburantes       </v>
          </cell>
          <cell r="C173" t="str">
            <v>Combustibles Y Carburantes</v>
          </cell>
        </row>
        <row r="174">
          <cell r="A174">
            <v>13010302</v>
          </cell>
          <cell r="B174" t="str">
            <v xml:space="preserve">                1301.0302 Gases       </v>
          </cell>
          <cell r="C174" t="str">
            <v>Gases</v>
          </cell>
        </row>
        <row r="175">
          <cell r="A175">
            <v>13010303</v>
          </cell>
          <cell r="B175" t="str">
            <v xml:space="preserve">                1301.0303 Lubricantes, Grasas Y Afines       </v>
          </cell>
          <cell r="C175" t="str">
            <v>Lubricantes, Grasas Y Afines</v>
          </cell>
        </row>
        <row r="176">
          <cell r="A176">
            <v>130104</v>
          </cell>
          <cell r="B176" t="str">
            <v xml:space="preserve">        1301.04 Municiones, Explosivos Y Similares               </v>
          </cell>
          <cell r="C176" t="str">
            <v>Municiones, Explosivos Y Similares</v>
          </cell>
        </row>
        <row r="177">
          <cell r="A177">
            <v>13010401</v>
          </cell>
          <cell r="B177" t="str">
            <v xml:space="preserve">                1301.0401 Municiones, Explosivos Y Similares       </v>
          </cell>
          <cell r="C177" t="str">
            <v>Municiones, Explosivos Y Similares</v>
          </cell>
        </row>
        <row r="178">
          <cell r="A178">
            <v>130105</v>
          </cell>
          <cell r="B178" t="str">
            <v xml:space="preserve">        1301.05 Materiales Y Útiles               </v>
          </cell>
          <cell r="C178" t="str">
            <v>Materiales Y Útiles</v>
          </cell>
        </row>
        <row r="179">
          <cell r="A179">
            <v>13010501</v>
          </cell>
          <cell r="B179" t="str">
            <v xml:space="preserve">                1301.0501 De Oficina       </v>
          </cell>
          <cell r="C179" t="str">
            <v>De Oficina</v>
          </cell>
        </row>
        <row r="180">
          <cell r="A180">
            <v>1301050101</v>
          </cell>
          <cell r="B180" t="str">
            <v xml:space="preserve">                       1301.050101 Repuestos Y Accesorios</v>
          </cell>
          <cell r="C180" t="str">
            <v>Repuestos Y Accesorios</v>
          </cell>
        </row>
        <row r="181">
          <cell r="A181">
            <v>1301050102</v>
          </cell>
          <cell r="B181" t="str">
            <v xml:space="preserve">                       1301.050102 Papelería En General, Útiles Y Materiales De Oficina</v>
          </cell>
          <cell r="C181" t="str">
            <v>Papelería En General, Útiles Y Materiales De Oficina</v>
          </cell>
        </row>
        <row r="182">
          <cell r="A182">
            <v>13010502</v>
          </cell>
          <cell r="B182" t="str">
            <v xml:space="preserve">                1301.0502 Agropecuario, Ganadero Y De Jardinería       </v>
          </cell>
          <cell r="C182" t="str">
            <v>Agropecuario, Ganadero Y De Jardinería</v>
          </cell>
        </row>
        <row r="183">
          <cell r="A183">
            <v>1301050201</v>
          </cell>
          <cell r="B183" t="str">
            <v xml:space="preserve">                       1301.050201 Agropecuario, Ganadero Y De Jardinería</v>
          </cell>
          <cell r="C183" t="str">
            <v>Agropecuario, Ganadero Y De Jardinería</v>
          </cell>
        </row>
        <row r="184">
          <cell r="A184">
            <v>13010503</v>
          </cell>
          <cell r="B184" t="str">
            <v xml:space="preserve">                1301.0503 Aseo, Limpieza Y Cocina       </v>
          </cell>
          <cell r="C184" t="str">
            <v>Aseo, Limpieza Y Cocina</v>
          </cell>
        </row>
        <row r="185">
          <cell r="A185">
            <v>1301050301</v>
          </cell>
          <cell r="B185" t="str">
            <v xml:space="preserve">                       1301.050301 Aseo, Limpieza Y Tocador</v>
          </cell>
          <cell r="C185" t="str">
            <v>Aseo, Limpieza Y Tocador</v>
          </cell>
        </row>
        <row r="186">
          <cell r="A186">
            <v>1301050302</v>
          </cell>
          <cell r="B186" t="str">
            <v xml:space="preserve">                       1301.050302 De Cocina, Comedor Y Cafetería</v>
          </cell>
          <cell r="C186" t="str">
            <v>De Cocina, Comedor Y Cafetería</v>
          </cell>
        </row>
        <row r="187">
          <cell r="A187">
            <v>13010504</v>
          </cell>
          <cell r="B187" t="str">
            <v xml:space="preserve">                1301.0504 Electricidad, Iluminación Y Electrónica       </v>
          </cell>
          <cell r="C187" t="str">
            <v>Electricidad, Iluminación Y Electrónica</v>
          </cell>
        </row>
        <row r="188">
          <cell r="A188">
            <v>1301050401</v>
          </cell>
          <cell r="B188" t="str">
            <v xml:space="preserve">                       1301.050401 Electricidad, Iluminación Y Electrónica</v>
          </cell>
          <cell r="C188" t="str">
            <v>Electricidad, Iluminación Y Electrónica</v>
          </cell>
        </row>
        <row r="189">
          <cell r="A189">
            <v>13010599</v>
          </cell>
          <cell r="B189" t="str">
            <v xml:space="preserve">                1301.0599 Otros       </v>
          </cell>
          <cell r="C189" t="str">
            <v>Otros</v>
          </cell>
        </row>
        <row r="190">
          <cell r="A190">
            <v>1301059999</v>
          </cell>
          <cell r="B190" t="str">
            <v xml:space="preserve">                       1301.059999 Otros</v>
          </cell>
          <cell r="C190" t="str">
            <v>Otros</v>
          </cell>
        </row>
        <row r="191">
          <cell r="A191">
            <v>130106</v>
          </cell>
          <cell r="B191" t="str">
            <v xml:space="preserve">        1301.06 Repuestos Y Accesorios               </v>
          </cell>
          <cell r="C191" t="str">
            <v>Repuestos Y Accesorios</v>
          </cell>
        </row>
        <row r="192">
          <cell r="A192">
            <v>13010601</v>
          </cell>
          <cell r="B192" t="str">
            <v xml:space="preserve">                1301.0601 De Vehículos       </v>
          </cell>
          <cell r="C192" t="str">
            <v>De Vehículos</v>
          </cell>
        </row>
        <row r="193">
          <cell r="A193">
            <v>13010602</v>
          </cell>
          <cell r="B193" t="str">
            <v xml:space="preserve">                1301.0602 De Comunicaciones Y Telecomunicaciones       </v>
          </cell>
          <cell r="C193" t="str">
            <v>De Comunicaciones Y Telecomunicaciones</v>
          </cell>
        </row>
        <row r="194">
          <cell r="A194">
            <v>13010603</v>
          </cell>
          <cell r="B194" t="str">
            <v xml:space="preserve">                1301.0603 De Construcción Y Máquinas       </v>
          </cell>
          <cell r="C194" t="str">
            <v>De Construcción Y Máquinas</v>
          </cell>
        </row>
        <row r="195">
          <cell r="A195">
            <v>13010604</v>
          </cell>
          <cell r="B195" t="str">
            <v xml:space="preserve">                1301.0604 De Seguridad       </v>
          </cell>
          <cell r="C195" t="str">
            <v>De Seguridad</v>
          </cell>
        </row>
        <row r="196">
          <cell r="A196">
            <v>13010699</v>
          </cell>
          <cell r="B196" t="str">
            <v xml:space="preserve">                1301.0699 Otros Accesorios Y Repuestos       </v>
          </cell>
          <cell r="C196" t="str">
            <v>Otros Accesorios Y Repuestos</v>
          </cell>
        </row>
        <row r="197">
          <cell r="A197">
            <v>130107</v>
          </cell>
          <cell r="B197" t="str">
            <v xml:space="preserve">        1301.07 Enseres               </v>
          </cell>
          <cell r="C197" t="str">
            <v>Enseres</v>
          </cell>
        </row>
        <row r="198">
          <cell r="A198">
            <v>13010701</v>
          </cell>
          <cell r="B198" t="str">
            <v xml:space="preserve">                1301.0701 Enseres       </v>
          </cell>
          <cell r="C198" t="str">
            <v>Enseres</v>
          </cell>
        </row>
        <row r="199">
          <cell r="A199">
            <v>130108</v>
          </cell>
          <cell r="B199" t="str">
            <v xml:space="preserve">        1301.08 Suministros Médicos               </v>
          </cell>
          <cell r="C199" t="str">
            <v>Suministros Médicos</v>
          </cell>
        </row>
        <row r="200">
          <cell r="A200">
            <v>13010801</v>
          </cell>
          <cell r="B200" t="str">
            <v xml:space="preserve">                1301.0801 Productos Farmacéuticos       </v>
          </cell>
          <cell r="C200" t="str">
            <v>Productos Farmacéuticos</v>
          </cell>
        </row>
        <row r="201">
          <cell r="A201">
            <v>1301080101</v>
          </cell>
          <cell r="B201" t="str">
            <v xml:space="preserve">                       1301.080101 Vacunas</v>
          </cell>
          <cell r="C201" t="str">
            <v>Vacunas</v>
          </cell>
        </row>
        <row r="202">
          <cell r="A202">
            <v>1301080102</v>
          </cell>
          <cell r="B202" t="str">
            <v xml:space="preserve">                       1301.080102 Medicamentos</v>
          </cell>
          <cell r="C202" t="str">
            <v>Medicamentos</v>
          </cell>
        </row>
        <row r="203">
          <cell r="A203">
            <v>1301080199</v>
          </cell>
          <cell r="B203" t="str">
            <v xml:space="preserve">                       1301.080199 Otros Productos Similares</v>
          </cell>
          <cell r="C203" t="str">
            <v>Otros Productos Similares</v>
          </cell>
        </row>
        <row r="204">
          <cell r="A204">
            <v>13010802</v>
          </cell>
          <cell r="B204" t="str">
            <v xml:space="preserve">                1301.0802 Materiales, Insumos, Instrumental Y Accesorios Médicos, Quirúrgicos, Odontológicos Y De Laboratorio       </v>
          </cell>
          <cell r="C204" t="str">
            <v>Materiales, Insumos, Instrumental Y Accesorios Médicos, Quirúrgicos, Odontológicos Y De Laboratorio</v>
          </cell>
        </row>
        <row r="205">
          <cell r="A205">
            <v>1301080201</v>
          </cell>
          <cell r="B205" t="str">
            <v xml:space="preserve">                       1301.080201 Materiales, Insumos, Instrumental Y Accesorios Médicos, Quirúrgicos, Odontológicos Y De Laboratorio</v>
          </cell>
          <cell r="C205" t="str">
            <v>Materiales, Insumos, Instrumental Y Accesorios Médicos, Quirúrgicos, Odontológicos Y De Laboratorio</v>
          </cell>
        </row>
        <row r="206">
          <cell r="A206">
            <v>130109</v>
          </cell>
          <cell r="B206" t="str">
            <v xml:space="preserve">        1301.09 Materiales Y Útiles De Enseñanza               </v>
          </cell>
          <cell r="C206" t="str">
            <v>Materiales Y Útiles De Enseñanza</v>
          </cell>
        </row>
        <row r="207">
          <cell r="A207">
            <v>13010901</v>
          </cell>
          <cell r="B207" t="str">
            <v xml:space="preserve">                1301.0901 Libros, Textos Y Otros Materiales Impresos       </v>
          </cell>
          <cell r="C207" t="str">
            <v>Libros, Textos Y Otros Materiales Impresos</v>
          </cell>
        </row>
        <row r="208">
          <cell r="A208">
            <v>13010902</v>
          </cell>
          <cell r="B208" t="str">
            <v xml:space="preserve">                1301.0902 Material Didáctico, Accesorios Y Útiles De Enseñanza       </v>
          </cell>
          <cell r="C208" t="str">
            <v>Material Didáctico, Accesorios Y Útiles De Enseñanza</v>
          </cell>
        </row>
        <row r="209">
          <cell r="A209">
            <v>13010999</v>
          </cell>
          <cell r="B209" t="str">
            <v xml:space="preserve">                1301.0999 Otros Materiales Diversos De Enseñanza       </v>
          </cell>
          <cell r="C209" t="str">
            <v>Otros Materiales Diversos De Enseñanza</v>
          </cell>
        </row>
        <row r="210">
          <cell r="A210">
            <v>130110</v>
          </cell>
          <cell r="B210" t="str">
            <v xml:space="preserve">        1301.10 Suministros Para Uso Agropecuario, Forestal Y Veterinario               </v>
          </cell>
          <cell r="C210" t="str">
            <v>Suministros Para Uso Agropecuario, Forestal Y Veterinario</v>
          </cell>
        </row>
        <row r="211">
          <cell r="A211">
            <v>13011001</v>
          </cell>
          <cell r="B211" t="str">
            <v xml:space="preserve">                1301.1001 Suministros De Uso Zootécnico       </v>
          </cell>
          <cell r="C211" t="str">
            <v>Suministros De Uso Zootécnico</v>
          </cell>
        </row>
        <row r="212">
          <cell r="A212">
            <v>13011002</v>
          </cell>
          <cell r="B212" t="str">
            <v xml:space="preserve">                1301.1002 Material Biológico       </v>
          </cell>
          <cell r="C212" t="str">
            <v>Material Biológico</v>
          </cell>
        </row>
        <row r="213">
          <cell r="A213">
            <v>13011003</v>
          </cell>
          <cell r="B213" t="str">
            <v xml:space="preserve">                1301.1003 Animales Para Estudio       </v>
          </cell>
          <cell r="C213" t="str">
            <v>Animales Para Estudio</v>
          </cell>
        </row>
        <row r="214">
          <cell r="A214">
            <v>13011004</v>
          </cell>
          <cell r="B214" t="str">
            <v xml:space="preserve">                1301.1004 Fertilizantes, Insecticidas, Fungicidas Y Similares       </v>
          </cell>
          <cell r="C214" t="str">
            <v>Fertilizantes, Insecticidas, Fungicidas Y Similares</v>
          </cell>
        </row>
        <row r="215">
          <cell r="A215">
            <v>13011005</v>
          </cell>
          <cell r="B215" t="str">
            <v xml:space="preserve">                1301.1005 Suministros, Accesorios Y/O materiales De Uso Forestal       </v>
          </cell>
          <cell r="C215" t="str">
            <v>Suministros, Accesorios Y/O materiales De Uso Forestal</v>
          </cell>
        </row>
        <row r="216">
          <cell r="A216">
            <v>13011006</v>
          </cell>
          <cell r="B216" t="str">
            <v xml:space="preserve">                1301.1006 Productos Farmacéuticos De Uso Animal       </v>
          </cell>
          <cell r="C216" t="str">
            <v>Productos Farmacéuticos De Uso Animal</v>
          </cell>
        </row>
        <row r="217">
          <cell r="A217">
            <v>130111</v>
          </cell>
          <cell r="B217" t="str">
            <v xml:space="preserve">        1301.11 Suministros Para Mantenimiento Y Reparación               </v>
          </cell>
          <cell r="C217" t="str">
            <v>Suministros Para Mantenimiento Y Reparación</v>
          </cell>
        </row>
        <row r="218">
          <cell r="A218">
            <v>13011101</v>
          </cell>
          <cell r="B218" t="str">
            <v xml:space="preserve">                1301.1101 Para Edificios Y Estructuras       </v>
          </cell>
          <cell r="C218" t="str">
            <v>Para Edificios Y Estructuras</v>
          </cell>
        </row>
        <row r="219">
          <cell r="A219">
            <v>13011102</v>
          </cell>
          <cell r="B219" t="str">
            <v xml:space="preserve">                1301.1102 Para Vehículos       </v>
          </cell>
          <cell r="C219" t="str">
            <v>Para Vehículos</v>
          </cell>
        </row>
        <row r="220">
          <cell r="A220">
            <v>13011103</v>
          </cell>
          <cell r="B220" t="str">
            <v xml:space="preserve">                1301.1103 Para Mobiliario Y Similares       </v>
          </cell>
          <cell r="C220" t="str">
            <v>Para Mobiliario Y Similares</v>
          </cell>
        </row>
        <row r="221">
          <cell r="A221">
            <v>13011104</v>
          </cell>
          <cell r="B221" t="str">
            <v xml:space="preserve">                1301.1104 Para Maquinarias Y Equipos       </v>
          </cell>
          <cell r="C221" t="str">
            <v>Para Maquinarias Y Equipos</v>
          </cell>
        </row>
        <row r="222">
          <cell r="A222">
            <v>13011105</v>
          </cell>
          <cell r="B222" t="str">
            <v xml:space="preserve">                1301.1105 Otros Materiales De Mantenimiento       </v>
          </cell>
          <cell r="C222" t="str">
            <v>Otros Materiales De Mantenimiento</v>
          </cell>
        </row>
        <row r="223">
          <cell r="A223">
            <v>13011106</v>
          </cell>
          <cell r="B223" t="str">
            <v xml:space="preserve">                1301.1106 Materiales De Acondicionamiento       </v>
          </cell>
          <cell r="C223" t="str">
            <v>Materiales De Acondicionamiento</v>
          </cell>
        </row>
        <row r="224">
          <cell r="A224">
            <v>130112</v>
          </cell>
          <cell r="B224" t="str">
            <v xml:space="preserve">        1301.12 Bienes y Suministros de Funcionamiento por Distribuir               </v>
          </cell>
          <cell r="C224" t="str">
            <v>Bienes y Suministros de Funcionamiento por Distribuir</v>
          </cell>
        </row>
        <row r="225">
          <cell r="A225">
            <v>130198</v>
          </cell>
          <cell r="B225" t="str">
            <v xml:space="preserve">        1301.98 Bienes Y Suministros De Funcionamiento Desvalorizados               </v>
          </cell>
          <cell r="C225" t="str">
            <v>Bienes Y Suministros De Funcionamiento Desvalorizados</v>
          </cell>
        </row>
        <row r="226">
          <cell r="A226">
            <v>130199</v>
          </cell>
          <cell r="B226" t="str">
            <v xml:space="preserve">        1301.99 Otros Bienes               </v>
          </cell>
          <cell r="C226" t="str">
            <v>Otros Bienes</v>
          </cell>
        </row>
        <row r="227">
          <cell r="A227">
            <v>13019901</v>
          </cell>
          <cell r="B227" t="str">
            <v xml:space="preserve">                1301.9901 Herramientas       </v>
          </cell>
          <cell r="C227" t="str">
            <v>Herramientas</v>
          </cell>
        </row>
        <row r="228">
          <cell r="A228">
            <v>13019902</v>
          </cell>
          <cell r="B228" t="str">
            <v xml:space="preserve">                1301.9902 Productos Químicos       </v>
          </cell>
          <cell r="C228" t="str">
            <v>Productos Químicos</v>
          </cell>
        </row>
        <row r="229">
          <cell r="A229">
            <v>13019903</v>
          </cell>
          <cell r="B229" t="str">
            <v xml:space="preserve">                1301.9903 Libros, Diarios, Revistas Y Otros Bienes Impresos No Vinculados A Enseñanza       </v>
          </cell>
          <cell r="C229" t="str">
            <v>Libros, Diarios, Revistas Y Otros Bienes Impresos No Vinculados A Enseñanza</v>
          </cell>
        </row>
        <row r="230">
          <cell r="A230">
            <v>13019904</v>
          </cell>
          <cell r="B230" t="str">
            <v xml:space="preserve">                1301.9904 Símbolos, Distintivos Y Condecoraciones       </v>
          </cell>
          <cell r="C230" t="str">
            <v>Símbolos, Distintivos Y Condecoraciones</v>
          </cell>
        </row>
        <row r="231">
          <cell r="A231">
            <v>13019999</v>
          </cell>
          <cell r="B231" t="str">
            <v xml:space="preserve">                1301.9999 Otros Bienes       </v>
          </cell>
          <cell r="C231" t="str">
            <v>Otros Bienes</v>
          </cell>
        </row>
        <row r="232">
          <cell r="A232">
            <v>1302</v>
          </cell>
          <cell r="B232" t="str">
            <v xml:space="preserve">1302. BIENES PARA LA VENTA                       </v>
          </cell>
          <cell r="C232" t="str">
            <v>BIENES PARA LA VENTA</v>
          </cell>
        </row>
        <row r="233">
          <cell r="A233">
            <v>130201</v>
          </cell>
          <cell r="B233" t="str">
            <v xml:space="preserve">        1302.01 Mercaderías               </v>
          </cell>
          <cell r="C233" t="str">
            <v>Mercaderías</v>
          </cell>
        </row>
        <row r="234">
          <cell r="A234">
            <v>130202</v>
          </cell>
          <cell r="B234" t="str">
            <v xml:space="preserve">        1302.02 Edificios, Vehículos, Maquinaria Y Equipo               </v>
          </cell>
          <cell r="C234" t="str">
            <v>Edificios, Vehículos, Maquinaria Y Equipo</v>
          </cell>
        </row>
        <row r="235">
          <cell r="A235">
            <v>130203</v>
          </cell>
          <cell r="B235" t="str">
            <v xml:space="preserve">        1302.03 Objetos De Valor               </v>
          </cell>
          <cell r="C235" t="str">
            <v>Objetos De Valor</v>
          </cell>
        </row>
        <row r="236">
          <cell r="A236">
            <v>13020301</v>
          </cell>
          <cell r="B236" t="str">
            <v xml:space="preserve">                1302.0301 Piedras y Metales Preciosos       </v>
          </cell>
          <cell r="C236" t="str">
            <v>Piedras y Metales Preciosos</v>
          </cell>
        </row>
        <row r="237">
          <cell r="A237">
            <v>13020302</v>
          </cell>
          <cell r="B237" t="str">
            <v xml:space="preserve">                1302.0302 Pinturas y Esculturas       </v>
          </cell>
          <cell r="C237" t="str">
            <v>Pinturas y Esculturas</v>
          </cell>
        </row>
        <row r="238">
          <cell r="A238">
            <v>13020303</v>
          </cell>
          <cell r="B238" t="str">
            <v xml:space="preserve">                1302.0303 Joyas y Antiguedades       </v>
          </cell>
          <cell r="C238" t="str">
            <v>Joyas y Antiguedades</v>
          </cell>
        </row>
        <row r="239">
          <cell r="A239">
            <v>13020309</v>
          </cell>
          <cell r="B239" t="str">
            <v xml:space="preserve">                1302.0309 Otros Objetos de Valor       </v>
          </cell>
          <cell r="C239" t="str">
            <v>Otros Objetos de Valor</v>
          </cell>
        </row>
        <row r="240">
          <cell r="A240">
            <v>130204</v>
          </cell>
          <cell r="B240" t="str">
            <v xml:space="preserve">        1302.04 Activos No Producidos               </v>
          </cell>
          <cell r="C240" t="str">
            <v>Activos No Producidos</v>
          </cell>
        </row>
        <row r="241">
          <cell r="A241">
            <v>13020401</v>
          </cell>
          <cell r="B241" t="str">
            <v xml:space="preserve">                1302.0401 Terrenos Urbanos       </v>
          </cell>
          <cell r="C241" t="str">
            <v>Terrenos Urbanos</v>
          </cell>
        </row>
        <row r="242">
          <cell r="A242">
            <v>13020402</v>
          </cell>
          <cell r="B242" t="str">
            <v xml:space="preserve">                1302.0402 Terrenos Rurales       </v>
          </cell>
          <cell r="C242" t="str">
            <v>Terrenos Rurales</v>
          </cell>
        </row>
        <row r="243">
          <cell r="A243">
            <v>13020403</v>
          </cell>
          <cell r="B243" t="str">
            <v xml:space="preserve">                1302.0403 Terrenos Eriazos       </v>
          </cell>
          <cell r="C243" t="str">
            <v>Terrenos Eriazos</v>
          </cell>
        </row>
        <row r="244">
          <cell r="A244">
            <v>130205</v>
          </cell>
          <cell r="B244" t="str">
            <v xml:space="preserve">        1302.05 Otros Activos               </v>
          </cell>
          <cell r="C244" t="str">
            <v>Otros Activos</v>
          </cell>
        </row>
        <row r="245">
          <cell r="A245">
            <v>130298</v>
          </cell>
          <cell r="B245" t="str">
            <v xml:space="preserve">        1302.98 Bienes Para La Venta Desvalorizados               </v>
          </cell>
          <cell r="C245" t="str">
            <v>Bienes Para La Venta Desvalorizados</v>
          </cell>
        </row>
        <row r="246">
          <cell r="A246">
            <v>1303</v>
          </cell>
          <cell r="B246" t="str">
            <v xml:space="preserve">1303. BIENES DE ASISTENCIA SOCIAL                       </v>
          </cell>
          <cell r="C246" t="str">
            <v>BIENES DE ASISTENCIA SOCIAL</v>
          </cell>
        </row>
        <row r="247">
          <cell r="A247">
            <v>130301</v>
          </cell>
          <cell r="B247" t="str">
            <v xml:space="preserve">        1303.01 Bienes de Asistencia Social               </v>
          </cell>
          <cell r="C247" t="str">
            <v>Bienes de Asistencia Social</v>
          </cell>
        </row>
        <row r="248">
          <cell r="A248">
            <v>13030101</v>
          </cell>
          <cell r="B248" t="str">
            <v xml:space="preserve">                1303.0101 Apoyo Alimentario       </v>
          </cell>
          <cell r="C248" t="str">
            <v>Apoyo Alimentario</v>
          </cell>
        </row>
        <row r="249">
          <cell r="A249">
            <v>1303010101</v>
          </cell>
          <cell r="B249" t="str">
            <v xml:space="preserve">                       1303.010101 Alimentos Para Programas Sociales</v>
          </cell>
          <cell r="C249" t="str">
            <v>Alimentos Para Programas Sociales</v>
          </cell>
        </row>
        <row r="250">
          <cell r="A250">
            <v>1303010199</v>
          </cell>
          <cell r="B250" t="str">
            <v xml:space="preserve">                       1303.010199 Otros Bienes De Apoyo Alimentario</v>
          </cell>
          <cell r="C250" t="str">
            <v>Otros Bienes De Apoyo Alimentario</v>
          </cell>
        </row>
        <row r="251">
          <cell r="A251">
            <v>13030102</v>
          </cell>
          <cell r="B251" t="str">
            <v xml:space="preserve">                1303.0102 Apoyo Escolar       </v>
          </cell>
          <cell r="C251" t="str">
            <v>Apoyo Escolar</v>
          </cell>
        </row>
        <row r="252">
          <cell r="A252">
            <v>1303010201</v>
          </cell>
          <cell r="B252" t="str">
            <v xml:space="preserve">                       1303.010201 Textos Escolares</v>
          </cell>
          <cell r="C252" t="str">
            <v>Textos Escolares</v>
          </cell>
        </row>
        <row r="253">
          <cell r="A253">
            <v>1303010202</v>
          </cell>
          <cell r="B253" t="str">
            <v xml:space="preserve">                       1303.010202 Equipos Informáticos</v>
          </cell>
          <cell r="C253" t="str">
            <v>Equipos Informáticos</v>
          </cell>
        </row>
        <row r="254">
          <cell r="A254">
            <v>1303010299</v>
          </cell>
          <cell r="B254" t="str">
            <v xml:space="preserve">                       1303.010299 Otros Bienes De Apoyo Escolar</v>
          </cell>
          <cell r="C254" t="str">
            <v>Otros Bienes De Apoyo Escolar</v>
          </cell>
        </row>
        <row r="255">
          <cell r="A255">
            <v>13030103</v>
          </cell>
          <cell r="B255" t="str">
            <v xml:space="preserve">                1303.0103 Asistencia Médica       </v>
          </cell>
          <cell r="C255" t="str">
            <v>Asistencia Médica</v>
          </cell>
        </row>
        <row r="256">
          <cell r="A256">
            <v>1303010301</v>
          </cell>
          <cell r="B256" t="str">
            <v xml:space="preserve">                       1303.010301 Medicamentos para Asistencia Social</v>
          </cell>
          <cell r="C256" t="str">
            <v>Medicamentos para Asistencia Social</v>
          </cell>
        </row>
        <row r="257">
          <cell r="A257">
            <v>1303010399</v>
          </cell>
          <cell r="B257" t="str">
            <v xml:space="preserve">                       1303.010399 Otros Bienes De Asistencia Médica</v>
          </cell>
          <cell r="C257" t="str">
            <v>Otros Bienes De Asistencia Médica</v>
          </cell>
        </row>
        <row r="258">
          <cell r="A258">
            <v>13030199</v>
          </cell>
          <cell r="B258" t="str">
            <v xml:space="preserve">                1303.0199 Otros Bienes De Asistencia Social       </v>
          </cell>
          <cell r="C258" t="str">
            <v>Otros Bienes De Asistencia Social</v>
          </cell>
        </row>
        <row r="259">
          <cell r="A259">
            <v>1304</v>
          </cell>
          <cell r="B259" t="str">
            <v xml:space="preserve">1304. MATERIAS PRIMAS                       </v>
          </cell>
          <cell r="C259" t="str">
            <v>MATERIAS PRIMAS</v>
          </cell>
        </row>
        <row r="260">
          <cell r="A260">
            <v>130401</v>
          </cell>
          <cell r="B260" t="str">
            <v xml:space="preserve">        1304.01 Materias Primas Para Productos Manufacturados               </v>
          </cell>
          <cell r="C260" t="str">
            <v>Materias Primas Para Productos Manufacturados</v>
          </cell>
        </row>
        <row r="261">
          <cell r="A261">
            <v>130498</v>
          </cell>
          <cell r="B261" t="str">
            <v xml:space="preserve">        1304.98 Materias Primas Desvalorizadas               </v>
          </cell>
          <cell r="C261" t="str">
            <v>Materias Primas Desvalorizadas</v>
          </cell>
        </row>
        <row r="262">
          <cell r="A262">
            <v>130499</v>
          </cell>
          <cell r="B262" t="str">
            <v xml:space="preserve">        1304.99 Otras Materias Primas               </v>
          </cell>
          <cell r="C262" t="str">
            <v>Otras Materias Primas</v>
          </cell>
        </row>
        <row r="263">
          <cell r="A263">
            <v>1305</v>
          </cell>
          <cell r="B263" t="str">
            <v xml:space="preserve">1305. MATERIALES AUXILIARES, SUMINISTROS Y REPUESTOS                       </v>
          </cell>
          <cell r="C263" t="str">
            <v>MATERIALES AUXILIARES, SUMINISTROS Y REPUESTOS</v>
          </cell>
        </row>
        <row r="264">
          <cell r="A264">
            <v>130501</v>
          </cell>
          <cell r="B264" t="str">
            <v xml:space="preserve">        1305.01 Materiales Auxiliares               </v>
          </cell>
          <cell r="C264" t="str">
            <v>Materiales Auxiliares</v>
          </cell>
        </row>
        <row r="265">
          <cell r="A265">
            <v>130502</v>
          </cell>
          <cell r="B265" t="str">
            <v xml:space="preserve">        1305.02 Suministros Diversos               </v>
          </cell>
          <cell r="C265" t="str">
            <v>Suministros Diversos</v>
          </cell>
        </row>
        <row r="266">
          <cell r="A266">
            <v>130503</v>
          </cell>
          <cell r="B266" t="str">
            <v xml:space="preserve">        1305.03 Repuestos               </v>
          </cell>
          <cell r="C266" t="str">
            <v>Repuestos</v>
          </cell>
        </row>
        <row r="267">
          <cell r="A267">
            <v>130598</v>
          </cell>
          <cell r="B267" t="str">
            <v xml:space="preserve">        1305.98 Materiales Auxiliares, Suministros Y Repuestos Desvalorizados               </v>
          </cell>
          <cell r="C267" t="str">
            <v>Materiales Auxiliares, Suministros Y Repuestos Desvalorizados</v>
          </cell>
        </row>
        <row r="268">
          <cell r="A268">
            <v>1306</v>
          </cell>
          <cell r="B268" t="str">
            <v xml:space="preserve">1306. ENVASES Y EMBALAJES                       </v>
          </cell>
          <cell r="C268" t="str">
            <v>ENVASES Y EMBALAJES</v>
          </cell>
        </row>
        <row r="269">
          <cell r="A269">
            <v>130601</v>
          </cell>
          <cell r="B269" t="str">
            <v xml:space="preserve">        1306.01 Envases               </v>
          </cell>
          <cell r="C269" t="str">
            <v>Envases</v>
          </cell>
        </row>
        <row r="270">
          <cell r="A270">
            <v>130602</v>
          </cell>
          <cell r="B270" t="str">
            <v xml:space="preserve">        1306.02 Embalajes               </v>
          </cell>
          <cell r="C270" t="str">
            <v>Embalajes</v>
          </cell>
        </row>
        <row r="271">
          <cell r="A271">
            <v>130698</v>
          </cell>
          <cell r="B271" t="str">
            <v xml:space="preserve">        1306.98 Envases Y Embalajes Desvalorizados               </v>
          </cell>
          <cell r="C271" t="str">
            <v>Envases Y Embalajes Desvalorizados</v>
          </cell>
        </row>
        <row r="272">
          <cell r="A272">
            <v>1307</v>
          </cell>
          <cell r="B272" t="str">
            <v xml:space="preserve">1307. PRODUCTOS EN PROCESO                       </v>
          </cell>
          <cell r="C272" t="str">
            <v>PRODUCTOS EN PROCESO</v>
          </cell>
        </row>
        <row r="273">
          <cell r="A273">
            <v>130701</v>
          </cell>
          <cell r="B273" t="str">
            <v xml:space="preserve">        1307.01 Productos De Salud               </v>
          </cell>
          <cell r="C273" t="str">
            <v>Productos De Salud</v>
          </cell>
        </row>
        <row r="274">
          <cell r="A274">
            <v>130702</v>
          </cell>
          <cell r="B274" t="str">
            <v xml:space="preserve">        1307.02 Productos Industriales               </v>
          </cell>
          <cell r="C274" t="str">
            <v>Productos Industriales</v>
          </cell>
        </row>
        <row r="275">
          <cell r="A275">
            <v>130703</v>
          </cell>
          <cell r="B275" t="str">
            <v xml:space="preserve">        1307.03 Productos Agrarios               </v>
          </cell>
          <cell r="C275" t="str">
            <v>Productos Agrarios</v>
          </cell>
        </row>
        <row r="276">
          <cell r="A276">
            <v>130704</v>
          </cell>
          <cell r="B276" t="str">
            <v xml:space="preserve">        1307.04 Productos Pecuarios               </v>
          </cell>
          <cell r="C276" t="str">
            <v>Productos Pecuarios</v>
          </cell>
        </row>
        <row r="277">
          <cell r="A277">
            <v>130705</v>
          </cell>
          <cell r="B277" t="str">
            <v xml:space="preserve">        1307.05 Productos Pesqueros               </v>
          </cell>
          <cell r="C277" t="str">
            <v>Productos Pesqueros</v>
          </cell>
        </row>
        <row r="278">
          <cell r="A278">
            <v>130706</v>
          </cell>
          <cell r="B278" t="str">
            <v xml:space="preserve">        1307.06 Productos Mineros               </v>
          </cell>
          <cell r="C278" t="str">
            <v>Productos Mineros</v>
          </cell>
        </row>
        <row r="279">
          <cell r="A279">
            <v>130707</v>
          </cell>
          <cell r="B279" t="str">
            <v xml:space="preserve">        1307.07 Plantaciones Permanentes en Crecimiento               </v>
          </cell>
          <cell r="C279" t="str">
            <v>Plantaciones Permanentes en Crecimiento</v>
          </cell>
        </row>
        <row r="280">
          <cell r="A280">
            <v>130708</v>
          </cell>
          <cell r="B280" t="str">
            <v xml:space="preserve">        1307.08 Ganado Reproductor Y De Tiro En Desarrollo               </v>
          </cell>
          <cell r="C280" t="str">
            <v>Ganado Reproductor Y De Tiro En Desarrollo</v>
          </cell>
        </row>
        <row r="281">
          <cell r="A281">
            <v>130799</v>
          </cell>
          <cell r="B281" t="str">
            <v xml:space="preserve">        1307.99 Otros Productos En Proceso               </v>
          </cell>
          <cell r="C281" t="str">
            <v>Otros Productos En Proceso</v>
          </cell>
        </row>
        <row r="282">
          <cell r="A282">
            <v>1308</v>
          </cell>
          <cell r="B282" t="str">
            <v xml:space="preserve">1308. PRODUCTOS TERMINADOS                       </v>
          </cell>
          <cell r="C282" t="str">
            <v>PRODUCTOS TERMINADOS</v>
          </cell>
        </row>
        <row r="283">
          <cell r="A283">
            <v>130801</v>
          </cell>
          <cell r="B283" t="str">
            <v xml:space="preserve">        1308.01 Productos De Salud               </v>
          </cell>
          <cell r="C283" t="str">
            <v>Productos De Salud</v>
          </cell>
        </row>
        <row r="284">
          <cell r="A284">
            <v>130802</v>
          </cell>
          <cell r="B284" t="str">
            <v xml:space="preserve">        1308.02 Productos Industriales               </v>
          </cell>
          <cell r="C284" t="str">
            <v>Productos Industriales</v>
          </cell>
        </row>
        <row r="285">
          <cell r="A285">
            <v>130803</v>
          </cell>
          <cell r="B285" t="str">
            <v xml:space="preserve">        1308.03 Productos Agrarios               </v>
          </cell>
          <cell r="C285" t="str">
            <v>Productos Agrarios</v>
          </cell>
        </row>
        <row r="286">
          <cell r="A286">
            <v>130804</v>
          </cell>
          <cell r="B286" t="str">
            <v xml:space="preserve">        1308.04 Productos Pecuarios               </v>
          </cell>
          <cell r="C286" t="str">
            <v>Productos Pecuarios</v>
          </cell>
        </row>
        <row r="287">
          <cell r="A287">
            <v>130805</v>
          </cell>
          <cell r="B287" t="str">
            <v xml:space="preserve">        1308.05 Productos Pesqueros               </v>
          </cell>
          <cell r="C287" t="str">
            <v>Productos Pesqueros</v>
          </cell>
        </row>
        <row r="288">
          <cell r="A288">
            <v>130806</v>
          </cell>
          <cell r="B288" t="str">
            <v xml:space="preserve">        1308.06 Productos Mineros               </v>
          </cell>
          <cell r="C288" t="str">
            <v>Productos Mineros</v>
          </cell>
        </row>
        <row r="289">
          <cell r="A289">
            <v>130898</v>
          </cell>
          <cell r="B289" t="str">
            <v xml:space="preserve">        1308.98 Productos Terminados Desvalorizados               </v>
          </cell>
          <cell r="C289" t="str">
            <v>Productos Terminados Desvalorizados</v>
          </cell>
        </row>
        <row r="290">
          <cell r="A290">
            <v>130899</v>
          </cell>
          <cell r="B290" t="str">
            <v xml:space="preserve">        1308.99 Otros Productos Terminados               </v>
          </cell>
          <cell r="C290" t="str">
            <v>Otros Productos Terminados</v>
          </cell>
        </row>
        <row r="291">
          <cell r="A291">
            <v>1309</v>
          </cell>
          <cell r="B291" t="str">
            <v xml:space="preserve">1309. BIENES EN TRANSITO                       </v>
          </cell>
          <cell r="C291" t="str">
            <v>BIENES EN TRANSITO</v>
          </cell>
        </row>
        <row r="292">
          <cell r="A292">
            <v>130901</v>
          </cell>
          <cell r="B292" t="str">
            <v xml:space="preserve">        1309.01 Bienes Y Suministros De Funcionamiento               </v>
          </cell>
          <cell r="C292" t="str">
            <v>Bienes Y Suministros De Funcionamiento</v>
          </cell>
        </row>
        <row r="293">
          <cell r="A293">
            <v>130902</v>
          </cell>
          <cell r="B293" t="str">
            <v xml:space="preserve">        1309.02 Mercaderías               </v>
          </cell>
          <cell r="C293" t="str">
            <v>Mercaderías</v>
          </cell>
        </row>
        <row r="294">
          <cell r="A294">
            <v>130903</v>
          </cell>
          <cell r="B294" t="str">
            <v xml:space="preserve">        1309.03 Materias Primas               </v>
          </cell>
          <cell r="C294" t="str">
            <v>Materias Primas</v>
          </cell>
        </row>
        <row r="295">
          <cell r="A295">
            <v>130904</v>
          </cell>
          <cell r="B295" t="str">
            <v xml:space="preserve">        1309.04 Materiales Auxiliares, Suministros Y Repuestos               </v>
          </cell>
          <cell r="C295" t="str">
            <v>Materiales Auxiliares, Suministros Y Repuestos</v>
          </cell>
        </row>
        <row r="296">
          <cell r="A296">
            <v>130905</v>
          </cell>
          <cell r="B296" t="str">
            <v xml:space="preserve">        1309.05 Envases Y Embalajes               </v>
          </cell>
          <cell r="C296" t="str">
            <v>Envases Y Embalajes</v>
          </cell>
        </row>
        <row r="297">
          <cell r="A297">
            <v>1310</v>
          </cell>
          <cell r="B297" t="str">
            <v xml:space="preserve">1310. DESVALORIZACIÓN DE BIENES CORRIENTES                       </v>
          </cell>
          <cell r="C297" t="str">
            <v>DESVALORIZACIÓN DE BIENES CORRIENTES</v>
          </cell>
        </row>
        <row r="298">
          <cell r="A298">
            <v>131001</v>
          </cell>
          <cell r="B298" t="str">
            <v xml:space="preserve">        1310.01 Desvalorización De Bienes Corrientes               </v>
          </cell>
          <cell r="C298" t="str">
            <v>Desvalorización De Bienes Corrientes</v>
          </cell>
        </row>
        <row r="299">
          <cell r="A299">
            <v>13100101</v>
          </cell>
          <cell r="B299" t="str">
            <v xml:space="preserve">                1310.0101 Desvalorización De Bienes Y Suministros De Funcionamiento       </v>
          </cell>
          <cell r="C299" t="str">
            <v>Desvalorización De Bienes Y Suministros De Funcionamiento</v>
          </cell>
        </row>
        <row r="300">
          <cell r="A300">
            <v>13100102</v>
          </cell>
          <cell r="B300" t="str">
            <v xml:space="preserve">                1310.0102 Desvalorización Bienes Para La Venta       </v>
          </cell>
          <cell r="C300" t="str">
            <v>Desvalorización Bienes Para La Venta</v>
          </cell>
        </row>
        <row r="301">
          <cell r="A301">
            <v>13100103</v>
          </cell>
          <cell r="B301" t="str">
            <v xml:space="preserve">                1310.0103 Desvalorización De Materias Primas       </v>
          </cell>
          <cell r="C301" t="str">
            <v>Desvalorización De Materias Primas</v>
          </cell>
        </row>
        <row r="302">
          <cell r="A302">
            <v>13100104</v>
          </cell>
          <cell r="B302" t="str">
            <v xml:space="preserve">                1310.0104 Desvalorización De Materiales Auxiliares, Suministros Y Repuestos       </v>
          </cell>
          <cell r="C302" t="str">
            <v>Desvalorización De Materiales Auxiliares, Suministros Y Repuestos</v>
          </cell>
        </row>
        <row r="303">
          <cell r="A303">
            <v>13100105</v>
          </cell>
          <cell r="B303" t="str">
            <v xml:space="preserve">                1310.0105 Desvalorización De Envases Y Embalajes       </v>
          </cell>
          <cell r="C303" t="str">
            <v>Desvalorización De Envases Y Embalajes</v>
          </cell>
        </row>
        <row r="304">
          <cell r="A304">
            <v>13100106</v>
          </cell>
          <cell r="B304" t="str">
            <v xml:space="preserve">                1310.0106 Desvalorización Productos Terminados       </v>
          </cell>
          <cell r="C304" t="str">
            <v>Desvalorización Productos Terminados</v>
          </cell>
        </row>
        <row r="305">
          <cell r="A305">
            <v>1401</v>
          </cell>
          <cell r="B305" t="str">
            <v xml:space="preserve">1401. INVERSIÓN EN TITULOS Y VALORES                       </v>
          </cell>
          <cell r="C305" t="str">
            <v>INVERSIÓN EN TITULOS Y VALORES</v>
          </cell>
        </row>
        <row r="306">
          <cell r="A306">
            <v>140101</v>
          </cell>
          <cell r="B306" t="str">
            <v xml:space="preserve">        1401.01 Bonos               </v>
          </cell>
          <cell r="C306" t="str">
            <v>Bonos</v>
          </cell>
        </row>
        <row r="307">
          <cell r="A307">
            <v>140102</v>
          </cell>
          <cell r="B307" t="str">
            <v xml:space="preserve">        1401.02 Pagarés               </v>
          </cell>
          <cell r="C307" t="str">
            <v>Pagarés</v>
          </cell>
        </row>
        <row r="308">
          <cell r="A308">
            <v>140103</v>
          </cell>
          <cell r="B308" t="str">
            <v xml:space="preserve">        1401.03 Letras               </v>
          </cell>
          <cell r="C308" t="str">
            <v>Letras</v>
          </cell>
        </row>
        <row r="309">
          <cell r="A309">
            <v>140197</v>
          </cell>
          <cell r="B309" t="str">
            <v xml:space="preserve">        1401.97 Otros Títulos Y Valores               </v>
          </cell>
          <cell r="C309" t="str">
            <v>Otros Títulos Y Valores</v>
          </cell>
        </row>
        <row r="310">
          <cell r="A310">
            <v>140198</v>
          </cell>
          <cell r="B310" t="str">
            <v xml:space="preserve">        1401.98 Títulos Y Valores De Dudosa Recuperación               </v>
          </cell>
          <cell r="C310" t="str">
            <v>Títulos Y Valores De Dudosa Recuperación</v>
          </cell>
        </row>
        <row r="311">
          <cell r="A311">
            <v>140199</v>
          </cell>
          <cell r="B311" t="str">
            <v xml:space="preserve">        1401.99 Fluctuación de Inversión en Títulos Y Valores               </v>
          </cell>
          <cell r="C311" t="str">
            <v>Fluctuación de Inversión en Títulos Y Valores</v>
          </cell>
        </row>
        <row r="312">
          <cell r="A312">
            <v>1402</v>
          </cell>
          <cell r="B312" t="str">
            <v xml:space="preserve">1402. ACCIONES Y PARTICIPACIONES DE CAPITAL                       </v>
          </cell>
          <cell r="C312" t="str">
            <v>ACCIONES Y PARTICIPACIONES DE CAPITAL</v>
          </cell>
        </row>
        <row r="313">
          <cell r="A313">
            <v>140201</v>
          </cell>
          <cell r="B313" t="str">
            <v xml:space="preserve">        1402.01 En Empresas               </v>
          </cell>
          <cell r="C313" t="str">
            <v>En Empresas</v>
          </cell>
        </row>
        <row r="314">
          <cell r="A314">
            <v>140202</v>
          </cell>
          <cell r="B314" t="str">
            <v xml:space="preserve">        1402.02 En Organismos Internacionales               </v>
          </cell>
          <cell r="C314" t="str">
            <v>En Organismos Internacionales</v>
          </cell>
        </row>
        <row r="315">
          <cell r="A315">
            <v>140203</v>
          </cell>
          <cell r="B315" t="str">
            <v xml:space="preserve">        1402.03 Constitución O Aumento De Capital De Empresas               </v>
          </cell>
          <cell r="C315" t="str">
            <v>Constitución O Aumento De Capital De Empresas</v>
          </cell>
        </row>
        <row r="316">
          <cell r="A316">
            <v>140297</v>
          </cell>
          <cell r="B316" t="str">
            <v xml:space="preserve">        1402.97 En Otros               </v>
          </cell>
          <cell r="C316" t="str">
            <v>En Otros</v>
          </cell>
        </row>
        <row r="317">
          <cell r="A317">
            <v>140298</v>
          </cell>
          <cell r="B317" t="str">
            <v xml:space="preserve">        1402.98 Acciones Y Participaciones De Capital De Dudosa Recuperación               </v>
          </cell>
          <cell r="C317" t="str">
            <v>Acciones Y Participaciones De Capital De Dudosa Recuperación</v>
          </cell>
        </row>
        <row r="318">
          <cell r="A318">
            <v>140299</v>
          </cell>
          <cell r="B318" t="str">
            <v xml:space="preserve">        1402.99 Fluctuación En Acciones Y Participación De Capital               </v>
          </cell>
          <cell r="C318" t="str">
            <v>Fluctuación En Acciones Y Participación De Capital</v>
          </cell>
        </row>
        <row r="319">
          <cell r="A319">
            <v>1501</v>
          </cell>
          <cell r="B319" t="str">
            <v xml:space="preserve">1501. EDIFICIOS Y ESTRUCTURAS                       </v>
          </cell>
          <cell r="C319" t="str">
            <v>EDIFICIOS Y ESTRUCTURAS</v>
          </cell>
        </row>
        <row r="320">
          <cell r="A320">
            <v>150101</v>
          </cell>
          <cell r="B320" t="str">
            <v xml:space="preserve">        1501.01 Edificios Residenciales               </v>
          </cell>
          <cell r="C320" t="str">
            <v>Edificios Residenciales</v>
          </cell>
        </row>
        <row r="321">
          <cell r="A321">
            <v>15010101</v>
          </cell>
          <cell r="B321" t="str">
            <v xml:space="preserve">                1501.0101 Viviendas Residenciales       </v>
          </cell>
          <cell r="C321" t="str">
            <v>Viviendas Residenciales</v>
          </cell>
        </row>
        <row r="322">
          <cell r="A322">
            <v>1501010101</v>
          </cell>
          <cell r="B322" t="str">
            <v xml:space="preserve">                       1501.010101 Viviendas Residenciales – Costo</v>
          </cell>
          <cell r="C322" t="str">
            <v>Viviendas Residenciales – Costo</v>
          </cell>
        </row>
        <row r="323">
          <cell r="A323">
            <v>1501010197</v>
          </cell>
          <cell r="B323" t="str">
            <v xml:space="preserve">                       1501.010197 Viviendas Residenciales – Ajuste por Revaluación</v>
          </cell>
          <cell r="C323" t="str">
            <v>Viviendas Residenciales – Ajuste por Revaluación</v>
          </cell>
        </row>
        <row r="324">
          <cell r="A324">
            <v>15010102</v>
          </cell>
          <cell r="B324" t="str">
            <v xml:space="preserve">                1501.0102 Viviendas Residenciales por Administración Funcional       </v>
          </cell>
          <cell r="C324" t="str">
            <v>Viviendas Residenciales por Administración Funcional</v>
          </cell>
        </row>
        <row r="325">
          <cell r="A325">
            <v>1501010201</v>
          </cell>
          <cell r="B325" t="str">
            <v xml:space="preserve">                       1501.010201 Viviendas Residenciales por Administración Funcional – Costo</v>
          </cell>
          <cell r="C325" t="str">
            <v>Viviendas Residenciales por Administración Funcional – Costo</v>
          </cell>
        </row>
        <row r="326">
          <cell r="A326">
            <v>1501010297</v>
          </cell>
          <cell r="B326" t="str">
            <v xml:space="preserve">                       1501.010297 Viviendas Residenciales por Administración Funcional – Ajuste por Revaluación</v>
          </cell>
          <cell r="C326" t="str">
            <v>Viviendas Residenciales por Administración Funcional – Ajuste por Revaluación</v>
          </cell>
        </row>
        <row r="327">
          <cell r="A327">
            <v>150102</v>
          </cell>
          <cell r="B327" t="str">
            <v xml:space="preserve">        1501.02 Edificios O Unidades No Residenciales               </v>
          </cell>
          <cell r="C327" t="str">
            <v>Edificios O Unidades No Residenciales</v>
          </cell>
        </row>
        <row r="328">
          <cell r="A328">
            <v>15010201</v>
          </cell>
          <cell r="B328" t="str">
            <v xml:space="preserve">                1501.0201 Edificios Administrativos       </v>
          </cell>
          <cell r="C328" t="str">
            <v>Edificios Administrativos</v>
          </cell>
        </row>
        <row r="329">
          <cell r="A329">
            <v>1501020101</v>
          </cell>
          <cell r="B329" t="str">
            <v xml:space="preserve">                       1501.020101 Edificios Administrativos – Costo</v>
          </cell>
          <cell r="C329" t="str">
            <v>Edificios Administrativos – Costo</v>
          </cell>
        </row>
        <row r="330">
          <cell r="A330">
            <v>1501020197</v>
          </cell>
          <cell r="B330" t="str">
            <v xml:space="preserve">                       1501.020197 Edificios Administrativos – Ajuste por Revaluación</v>
          </cell>
          <cell r="C330" t="str">
            <v>Edificios Administrativos – Ajuste por Revaluación</v>
          </cell>
        </row>
        <row r="331">
          <cell r="A331">
            <v>15010202</v>
          </cell>
          <cell r="B331" t="str">
            <v xml:space="preserve">                1501.0202 Instalaciones Educativas       </v>
          </cell>
          <cell r="C331" t="str">
            <v>Instalaciones Educativas</v>
          </cell>
        </row>
        <row r="332">
          <cell r="A332">
            <v>1501020201</v>
          </cell>
          <cell r="B332" t="str">
            <v xml:space="preserve">                       1501.020201 Instalaciones Educativas – Costo</v>
          </cell>
          <cell r="C332" t="str">
            <v>Instalaciones Educativas – Costo</v>
          </cell>
        </row>
        <row r="333">
          <cell r="A333">
            <v>1501020297</v>
          </cell>
          <cell r="B333" t="str">
            <v xml:space="preserve">                       1501.020297 Instalaciones Educativas – Ajuste por Revaluación</v>
          </cell>
          <cell r="C333" t="str">
            <v>Instalaciones Educativas – Ajuste por Revaluación</v>
          </cell>
        </row>
        <row r="334">
          <cell r="A334">
            <v>15010203</v>
          </cell>
          <cell r="B334" t="str">
            <v xml:space="preserve">                1501.0203 Instalaciones Médicas       </v>
          </cell>
          <cell r="C334" t="str">
            <v>Instalaciones Médicas</v>
          </cell>
        </row>
        <row r="335">
          <cell r="A335">
            <v>1501020301</v>
          </cell>
          <cell r="B335" t="str">
            <v xml:space="preserve">                       1501.020301 Instalaciones Médicas – Costo</v>
          </cell>
          <cell r="C335" t="str">
            <v>Instalaciones Médicas – Costo</v>
          </cell>
        </row>
        <row r="336">
          <cell r="A336">
            <v>1501020397</v>
          </cell>
          <cell r="B336" t="str">
            <v xml:space="preserve">                       1501.020397 Instalaciones Médicas – Ajuste por Revaluación</v>
          </cell>
          <cell r="C336" t="str">
            <v>Instalaciones Médicas – Ajuste por Revaluación</v>
          </cell>
        </row>
        <row r="337">
          <cell r="A337">
            <v>15010204</v>
          </cell>
          <cell r="B337" t="str">
            <v xml:space="preserve">                1501.0204 Instalaciones Sociales Y Culturales       </v>
          </cell>
          <cell r="C337" t="str">
            <v>Instalaciones Sociales Y Culturales</v>
          </cell>
        </row>
        <row r="338">
          <cell r="A338">
            <v>1501020401</v>
          </cell>
          <cell r="B338" t="str">
            <v xml:space="preserve">                       1501.020401 Instalaciones Sociales Y Culturales – Costo</v>
          </cell>
          <cell r="C338" t="str">
            <v>Instalaciones Sociales Y Culturales – Costo</v>
          </cell>
        </row>
        <row r="339">
          <cell r="A339">
            <v>1501020497</v>
          </cell>
          <cell r="B339" t="str">
            <v xml:space="preserve">                       1501.020497 Instalaciones Sociales Y Culturales – Ajuste por Revaluación</v>
          </cell>
          <cell r="C339" t="str">
            <v>Instalaciones Sociales Y Culturales – Ajuste por Revaluación</v>
          </cell>
        </row>
        <row r="340">
          <cell r="A340">
            <v>15010205</v>
          </cell>
          <cell r="B340" t="str">
            <v xml:space="preserve">                1501.0205 Centros De Reclusión       </v>
          </cell>
          <cell r="C340" t="str">
            <v>Centros De Reclusión</v>
          </cell>
        </row>
        <row r="341">
          <cell r="A341">
            <v>1501020501</v>
          </cell>
          <cell r="B341" t="str">
            <v xml:space="preserve">                       1501.020501 Centros De Reclusión – Costo</v>
          </cell>
          <cell r="C341" t="str">
            <v>Centros De Reclusión – Costo</v>
          </cell>
        </row>
        <row r="342">
          <cell r="A342">
            <v>1501020597</v>
          </cell>
          <cell r="B342" t="str">
            <v xml:space="preserve">                       1501.020597 Centros De Reclusión – Ajuste por Revaluación</v>
          </cell>
          <cell r="C342" t="str">
            <v>Centros De Reclusión – Ajuste por Revaluación</v>
          </cell>
        </row>
        <row r="343">
          <cell r="A343">
            <v>15010298</v>
          </cell>
          <cell r="B343" t="str">
            <v xml:space="preserve">                1501.0298 Edificios No Residenciales por Administración Funcional       </v>
          </cell>
          <cell r="C343" t="str">
            <v>Edificios No Residenciales por Administración Funcional</v>
          </cell>
        </row>
        <row r="344">
          <cell r="A344">
            <v>1501029801</v>
          </cell>
          <cell r="B344" t="str">
            <v xml:space="preserve">                       1501.029801 Edificios No Residenciales por Administración Funcional - Costo</v>
          </cell>
          <cell r="C344" t="str">
            <v>Edificios No Residenciales por Administración Funcional - Costo</v>
          </cell>
        </row>
        <row r="345">
          <cell r="A345">
            <v>1501029897</v>
          </cell>
          <cell r="B345" t="str">
            <v xml:space="preserve">                       1501.029897 Edificios No Residenciales por Administración Funcional – Ajuste por Revaluación</v>
          </cell>
          <cell r="C345" t="str">
            <v>Edificios No Residenciales por Administración Funcional – Ajuste por Revaluación</v>
          </cell>
        </row>
        <row r="346">
          <cell r="A346">
            <v>15010299</v>
          </cell>
          <cell r="B346" t="str">
            <v xml:space="preserve">                1501.0299 Otros Edificios No Residenciales       </v>
          </cell>
          <cell r="C346" t="str">
            <v>Otros Edificios No Residenciales</v>
          </cell>
        </row>
        <row r="347">
          <cell r="A347">
            <v>1501029901</v>
          </cell>
          <cell r="B347" t="str">
            <v xml:space="preserve">                       1501.029901 Otros Edificios No Residenciales - Costo</v>
          </cell>
          <cell r="C347" t="str">
            <v>Otros Edificios No Residenciales - Costo</v>
          </cell>
        </row>
        <row r="348">
          <cell r="A348">
            <v>1501029997</v>
          </cell>
          <cell r="B348" t="str">
            <v xml:space="preserve">                       1501.029997 Otros Edificios No Residenciales – Ajuste por Revaluación</v>
          </cell>
          <cell r="C348" t="str">
            <v>Otros Edificios No Residenciales – Ajuste por Revaluación</v>
          </cell>
        </row>
        <row r="349">
          <cell r="A349">
            <v>150103</v>
          </cell>
          <cell r="B349" t="str">
            <v xml:space="preserve">        1501.03 Estructuras               </v>
          </cell>
          <cell r="C349" t="str">
            <v>Estructuras</v>
          </cell>
        </row>
        <row r="350">
          <cell r="A350">
            <v>15010301</v>
          </cell>
          <cell r="B350" t="str">
            <v xml:space="preserve">                1501.0301 Puertos Y Aeropuertos       </v>
          </cell>
          <cell r="C350" t="str">
            <v>Puertos Y Aeropuertos</v>
          </cell>
        </row>
        <row r="351">
          <cell r="A351">
            <v>1501030101</v>
          </cell>
          <cell r="B351" t="str">
            <v xml:space="preserve">                       1501.030101 Puertos Y Aeropuertos – Costo</v>
          </cell>
          <cell r="C351" t="str">
            <v>Puertos Y Aeropuertos – Costo</v>
          </cell>
        </row>
        <row r="352">
          <cell r="A352">
            <v>15010302</v>
          </cell>
          <cell r="B352" t="str">
            <v xml:space="preserve">                1501.0302 Infraestructura Vial       </v>
          </cell>
          <cell r="C352" t="str">
            <v>Infraestructura Vial</v>
          </cell>
        </row>
        <row r="353">
          <cell r="A353">
            <v>1501030201</v>
          </cell>
          <cell r="B353" t="str">
            <v xml:space="preserve">                       1501.030201 Infraestructura Vial - Costo</v>
          </cell>
          <cell r="C353" t="str">
            <v>Infraestructura Vial - Costo</v>
          </cell>
        </row>
        <row r="354">
          <cell r="A354">
            <v>15010303</v>
          </cell>
          <cell r="B354" t="str">
            <v xml:space="preserve">                1501.0303 Infraestructura Eléctrica       </v>
          </cell>
          <cell r="C354" t="str">
            <v>Infraestructura Eléctrica</v>
          </cell>
        </row>
        <row r="355">
          <cell r="A355">
            <v>1501030301</v>
          </cell>
          <cell r="B355" t="str">
            <v xml:space="preserve">                       1501.030301 Infraestructura Eléctrica – Costo</v>
          </cell>
          <cell r="C355" t="str">
            <v>Infraestructura Eléctrica – Costo</v>
          </cell>
        </row>
        <row r="356">
          <cell r="A356">
            <v>15010304</v>
          </cell>
          <cell r="B356" t="str">
            <v xml:space="preserve">                1501.0304 Infraestructura Agrícola       </v>
          </cell>
          <cell r="C356" t="str">
            <v>Infraestructura Agrícola</v>
          </cell>
        </row>
        <row r="357">
          <cell r="A357">
            <v>1501030401</v>
          </cell>
          <cell r="B357" t="str">
            <v xml:space="preserve">                       1501.030401 Infraestructura Agrícola - Costo</v>
          </cell>
          <cell r="C357" t="str">
            <v>Infraestructura Agrícola - Costo</v>
          </cell>
        </row>
        <row r="358">
          <cell r="A358">
            <v>15010305</v>
          </cell>
          <cell r="B358" t="str">
            <v xml:space="preserve">                1501.0305 Agua Y Saneamiento       </v>
          </cell>
          <cell r="C358" t="str">
            <v>Agua Y Saneamiento</v>
          </cell>
        </row>
        <row r="359">
          <cell r="A359">
            <v>1501030501</v>
          </cell>
          <cell r="B359" t="str">
            <v xml:space="preserve">                       1501.030501 Agua Y Saneamiento - Costo</v>
          </cell>
          <cell r="C359" t="str">
            <v>Agua Y Saneamiento - Costo</v>
          </cell>
        </row>
        <row r="360">
          <cell r="A360">
            <v>15010306</v>
          </cell>
          <cell r="B360" t="str">
            <v xml:space="preserve">                1501.0306 Plazuelas, Parques Y Jardinería       </v>
          </cell>
          <cell r="C360" t="str">
            <v>Plazuelas, Parques Y Jardinería</v>
          </cell>
        </row>
        <row r="361">
          <cell r="A361">
            <v>1501030601</v>
          </cell>
          <cell r="B361" t="str">
            <v xml:space="preserve">                       1501.030601 Plazuelas, Parques Y Jardinería</v>
          </cell>
          <cell r="C361" t="str">
            <v>Plazuelas, Parques Y Jardinería</v>
          </cell>
        </row>
        <row r="362">
          <cell r="A362">
            <v>15010307</v>
          </cell>
          <cell r="B362" t="str">
            <v xml:space="preserve">                1501.0307 Monumentos Históricos       </v>
          </cell>
          <cell r="C362" t="str">
            <v>Monumentos Históricos</v>
          </cell>
        </row>
        <row r="363">
          <cell r="A363">
            <v>1501030701</v>
          </cell>
          <cell r="B363" t="str">
            <v xml:space="preserve">                       1501.030701 Monumentos Históricos - Costo</v>
          </cell>
          <cell r="C363" t="str">
            <v>Monumentos Históricos - Costo</v>
          </cell>
        </row>
        <row r="364">
          <cell r="A364">
            <v>15010399</v>
          </cell>
          <cell r="B364" t="str">
            <v xml:space="preserve">                1501.0399 Otras Estructuras       </v>
          </cell>
          <cell r="C364" t="str">
            <v>Otras Estructuras</v>
          </cell>
        </row>
        <row r="365">
          <cell r="A365">
            <v>1501039901</v>
          </cell>
          <cell r="B365" t="str">
            <v xml:space="preserve">                       1501.039901 Otras Estructuras - Costo</v>
          </cell>
          <cell r="C365" t="str">
            <v>Otras Estructuras - Costo</v>
          </cell>
        </row>
        <row r="366">
          <cell r="A366">
            <v>150104</v>
          </cell>
          <cell r="B366" t="str">
            <v xml:space="preserve">        1501.04 Adquiridos En Arrendamiento Financiero               </v>
          </cell>
          <cell r="C366" t="str">
            <v>Adquiridos En Arrendamiento Financiero</v>
          </cell>
        </row>
        <row r="367">
          <cell r="A367">
            <v>15010401</v>
          </cell>
          <cell r="B367" t="str">
            <v xml:space="preserve">                1501.0401 Adquiridos en Arrendamiento Financiero – Costo       </v>
          </cell>
          <cell r="C367" t="str">
            <v>Adquiridos en Arrendamiento Financiero – Costo</v>
          </cell>
        </row>
        <row r="368">
          <cell r="A368">
            <v>15010497</v>
          </cell>
          <cell r="B368" t="str">
            <v xml:space="preserve">                1501.0497 Adquiridos en Arrendamiento Financiero – Ajuste por Revaluación       </v>
          </cell>
          <cell r="C368" t="str">
            <v>Adquiridos en Arrendamiento Financiero – Ajuste por Revaluación</v>
          </cell>
        </row>
        <row r="369">
          <cell r="A369">
            <v>150105</v>
          </cell>
          <cell r="B369" t="str">
            <v xml:space="preserve">        1501.05 Asociaciones Público Privadas, Usufructo y Otros               </v>
          </cell>
          <cell r="C369" t="str">
            <v>Asociaciones Público Privadas, Usufructo y Otros</v>
          </cell>
        </row>
        <row r="370">
          <cell r="A370">
            <v>15010501</v>
          </cell>
          <cell r="B370" t="str">
            <v xml:space="preserve">                1501.0501 Concesiones       </v>
          </cell>
          <cell r="C370" t="str">
            <v>Concesiones</v>
          </cell>
        </row>
        <row r="371">
          <cell r="A371">
            <v>1501050101</v>
          </cell>
          <cell r="B371" t="str">
            <v xml:space="preserve">                       1501.050101 Edificios Residenciales - Costo</v>
          </cell>
          <cell r="C371" t="str">
            <v>Edificios Residenciales - Costo</v>
          </cell>
        </row>
        <row r="372">
          <cell r="A372">
            <v>1501050102</v>
          </cell>
          <cell r="B372" t="str">
            <v xml:space="preserve">                       1501.050102 Edificios o Unidades no Residenciales – Costo</v>
          </cell>
          <cell r="C372" t="str">
            <v>Edificios o Unidades no Residenciales – Costo</v>
          </cell>
        </row>
        <row r="373">
          <cell r="A373">
            <v>1501050103</v>
          </cell>
          <cell r="B373" t="str">
            <v xml:space="preserve">                       1501.050103 Estructura – Costo</v>
          </cell>
          <cell r="C373" t="str">
            <v>Estructura – Costo</v>
          </cell>
        </row>
        <row r="374">
          <cell r="A374">
            <v>1501050104</v>
          </cell>
          <cell r="B374" t="str">
            <v xml:space="preserve">                       1501.050104 Concesiones – Costo por Préstamos</v>
          </cell>
          <cell r="C374" t="str">
            <v>Concesiones – Costo por Préstamos</v>
          </cell>
        </row>
        <row r="375">
          <cell r="A375">
            <v>1501050197</v>
          </cell>
          <cell r="B375" t="str">
            <v xml:space="preserve">                       1501.050197 Concesiones – Ajuste por Revaluación</v>
          </cell>
          <cell r="C375" t="str">
            <v>Concesiones – Ajuste por Revaluación</v>
          </cell>
        </row>
        <row r="376">
          <cell r="A376">
            <v>15010502</v>
          </cell>
          <cell r="B376" t="str">
            <v xml:space="preserve">                1501.0502 Usufructo       </v>
          </cell>
          <cell r="C376" t="str">
            <v>Usufructo</v>
          </cell>
        </row>
        <row r="377">
          <cell r="A377">
            <v>1501050201</v>
          </cell>
          <cell r="B377" t="str">
            <v xml:space="preserve">                       1501.050201 Usufructo - Costo</v>
          </cell>
          <cell r="C377" t="str">
            <v>Usufructo - Costo</v>
          </cell>
        </row>
        <row r="378">
          <cell r="A378">
            <v>1501050297</v>
          </cell>
          <cell r="B378" t="str">
            <v xml:space="preserve">                       1501.050297 Usufructo – Ajuste por Revaluación</v>
          </cell>
          <cell r="C378" t="str">
            <v>Usufructo – Ajuste por Revaluación</v>
          </cell>
        </row>
        <row r="379">
          <cell r="A379">
            <v>15010503</v>
          </cell>
          <cell r="B379" t="str">
            <v xml:space="preserve">                1501.0503 Otros       </v>
          </cell>
          <cell r="C379" t="str">
            <v>Otros</v>
          </cell>
        </row>
        <row r="380">
          <cell r="A380">
            <v>1501050301</v>
          </cell>
          <cell r="B380" t="str">
            <v xml:space="preserve">                       1501.050301 Otros - Costo</v>
          </cell>
          <cell r="C380" t="str">
            <v>Otros - Costo</v>
          </cell>
        </row>
        <row r="381">
          <cell r="A381">
            <v>1501050397</v>
          </cell>
          <cell r="B381" t="str">
            <v xml:space="preserve">                       1501.050397 Otros – Ajuste por Revaluación</v>
          </cell>
          <cell r="C381" t="str">
            <v>Otros – Ajuste por Revaluación</v>
          </cell>
        </row>
        <row r="382">
          <cell r="A382">
            <v>150106</v>
          </cell>
          <cell r="B382" t="str">
            <v xml:space="preserve">        1501.06 Construcción De Edificios Residenciales               </v>
          </cell>
          <cell r="C382" t="str">
            <v>Construcción De Edificios Residenciales</v>
          </cell>
        </row>
        <row r="383">
          <cell r="A383">
            <v>15010601</v>
          </cell>
          <cell r="B383" t="str">
            <v xml:space="preserve">                1501.0601 Por Contrata       </v>
          </cell>
          <cell r="C383" t="str">
            <v>Por Contrata</v>
          </cell>
        </row>
        <row r="384">
          <cell r="A384">
            <v>15010602</v>
          </cell>
          <cell r="B384" t="str">
            <v xml:space="preserve">                1501.0602 Por Administración Directa – Personal       </v>
          </cell>
          <cell r="C384" t="str">
            <v>Por Administración Directa – Personal</v>
          </cell>
        </row>
        <row r="385">
          <cell r="A385">
            <v>15010603</v>
          </cell>
          <cell r="B385" t="str">
            <v xml:space="preserve">                1501.0603 Por Administración Directa – Bienes       </v>
          </cell>
          <cell r="C385" t="str">
            <v>Por Administración Directa – Bienes</v>
          </cell>
        </row>
        <row r="386">
          <cell r="A386">
            <v>15010604</v>
          </cell>
          <cell r="B386" t="str">
            <v xml:space="preserve">                1501.0604 Por Administración Directa – Servicios       </v>
          </cell>
          <cell r="C386" t="str">
            <v>Por Administración Directa – Servicios</v>
          </cell>
        </row>
        <row r="387">
          <cell r="A387">
            <v>15010605</v>
          </cell>
          <cell r="B387" t="str">
            <v xml:space="preserve">                1501.0605 Por Administración Directa – Otros       </v>
          </cell>
          <cell r="C387" t="str">
            <v>Por Administración Directa – Otros</v>
          </cell>
        </row>
        <row r="388">
          <cell r="A388">
            <v>15010606</v>
          </cell>
          <cell r="B388" t="str">
            <v xml:space="preserve">                1501.0606 Edificios Residenciales Concluidos Por Reclasificar       </v>
          </cell>
          <cell r="C388" t="str">
            <v>Edificios Residenciales Concluidos Por Reclasificar</v>
          </cell>
        </row>
        <row r="389">
          <cell r="A389">
            <v>1501060601</v>
          </cell>
          <cell r="B389" t="str">
            <v xml:space="preserve">                       1501.060601 Edificios Residenciales Concluidos Por Reclasificar – Costo</v>
          </cell>
          <cell r="C389" t="str">
            <v>Edificios Residenciales Concluidos Por Reclasificar – Costo</v>
          </cell>
        </row>
        <row r="390">
          <cell r="A390">
            <v>1501060697</v>
          </cell>
          <cell r="B390" t="str">
            <v xml:space="preserve">                       1501.060697 Edificios Residenciales Concluidos Por Reclasificar – Ajuste por Revaluación</v>
          </cell>
          <cell r="C390" t="str">
            <v>Edificios Residenciales Concluidos Por Reclasificar – Ajuste por Revaluación</v>
          </cell>
        </row>
        <row r="391">
          <cell r="A391">
            <v>15010607</v>
          </cell>
          <cell r="B391" t="str">
            <v xml:space="preserve">                1501.0607 Edificios Residenciales Concluidos Por Transferir       </v>
          </cell>
          <cell r="C391" t="str">
            <v>Edificios Residenciales Concluidos Por Transferir</v>
          </cell>
        </row>
        <row r="392">
          <cell r="A392">
            <v>1501060701</v>
          </cell>
          <cell r="B392" t="str">
            <v xml:space="preserve">                       1501.060701 Edificios Residenciales Concluidos Por Transferir – Costo</v>
          </cell>
          <cell r="C392" t="str">
            <v>Edificios Residenciales Concluidos Por Transferir – Costo</v>
          </cell>
        </row>
        <row r="393">
          <cell r="A393">
            <v>1501060797</v>
          </cell>
          <cell r="B393" t="str">
            <v xml:space="preserve">                       1501.060797 Edificios Residenciales Concluidos Por Transferir – Ajuste por Revaluación</v>
          </cell>
          <cell r="C393" t="str">
            <v>Edificios Residenciales Concluidos Por Transferir – Ajuste por Revaluación</v>
          </cell>
        </row>
        <row r="394">
          <cell r="A394">
            <v>15010608</v>
          </cell>
          <cell r="B394" t="str">
            <v xml:space="preserve">                1501.0608 Por Administración Directa - Costo por Préstamos       </v>
          </cell>
          <cell r="C394" t="str">
            <v>Por Administración Directa - Costo por Préstamos</v>
          </cell>
        </row>
        <row r="395">
          <cell r="A395">
            <v>15010609</v>
          </cell>
          <cell r="B395" t="str">
            <v xml:space="preserve">                1501.0609 Por Contratos de Concesión       </v>
          </cell>
          <cell r="C395" t="str">
            <v>Por Contratos de Concesión</v>
          </cell>
        </row>
        <row r="396">
          <cell r="A396">
            <v>150107</v>
          </cell>
          <cell r="B396" t="str">
            <v xml:space="preserve">        1501.07 Construcción De Edificios No Residenciales               </v>
          </cell>
          <cell r="C396" t="str">
            <v>Construcción De Edificios No Residenciales</v>
          </cell>
        </row>
        <row r="397">
          <cell r="A397">
            <v>15010701</v>
          </cell>
          <cell r="B397" t="str">
            <v xml:space="preserve">                1501.0701 Edificios Administrativos       </v>
          </cell>
          <cell r="C397" t="str">
            <v>Edificios Administrativos</v>
          </cell>
        </row>
        <row r="398">
          <cell r="A398">
            <v>1501070101</v>
          </cell>
          <cell r="B398" t="str">
            <v xml:space="preserve">                       1501.070101 Por Contrata</v>
          </cell>
          <cell r="C398" t="str">
            <v>Por Contrata</v>
          </cell>
        </row>
        <row r="399">
          <cell r="A399">
            <v>1501070102</v>
          </cell>
          <cell r="B399" t="str">
            <v xml:space="preserve">                       1501.070102 Por Administración Directa – Personal</v>
          </cell>
          <cell r="C399" t="str">
            <v>Por Administración Directa – Personal</v>
          </cell>
        </row>
        <row r="400">
          <cell r="A400">
            <v>1501070103</v>
          </cell>
          <cell r="B400" t="str">
            <v xml:space="preserve">                       1501.070103 Por Administración Directa – Bienes</v>
          </cell>
          <cell r="C400" t="str">
            <v>Por Administración Directa – Bienes</v>
          </cell>
        </row>
        <row r="401">
          <cell r="A401">
            <v>1501070104</v>
          </cell>
          <cell r="B401" t="str">
            <v xml:space="preserve">                       1501.070104 Por Administración Directa – Servicios</v>
          </cell>
          <cell r="C401" t="str">
            <v>Por Administración Directa – Servicios</v>
          </cell>
        </row>
        <row r="402">
          <cell r="A402">
            <v>1501070105</v>
          </cell>
          <cell r="B402" t="str">
            <v xml:space="preserve">                       1501.070105 Por Administración Directa – Otros</v>
          </cell>
          <cell r="C402" t="str">
            <v>Por Administración Directa – Otros</v>
          </cell>
        </row>
        <row r="403">
          <cell r="A403">
            <v>1501070106</v>
          </cell>
          <cell r="B403" t="str">
            <v xml:space="preserve">                       1501.070106 Por Administración Directa - Costo por Préstamos</v>
          </cell>
          <cell r="C403" t="str">
            <v>Por Administración Directa - Costo por Préstamos</v>
          </cell>
        </row>
        <row r="404">
          <cell r="A404">
            <v>15010702</v>
          </cell>
          <cell r="B404" t="str">
            <v xml:space="preserve">                1501.0702 Instalaciones Educativas       </v>
          </cell>
          <cell r="C404" t="str">
            <v>Instalaciones Educativas</v>
          </cell>
        </row>
        <row r="405">
          <cell r="A405">
            <v>1501070201</v>
          </cell>
          <cell r="B405" t="str">
            <v xml:space="preserve">                       1501.070201 Por Contrata</v>
          </cell>
          <cell r="C405" t="str">
            <v>Por Contrata</v>
          </cell>
        </row>
        <row r="406">
          <cell r="A406">
            <v>1501070202</v>
          </cell>
          <cell r="B406" t="str">
            <v xml:space="preserve">                       1501.070202 Por Administración Directa – Personal</v>
          </cell>
          <cell r="C406" t="str">
            <v>Por Administración Directa – Personal</v>
          </cell>
        </row>
        <row r="407">
          <cell r="A407">
            <v>1501070203</v>
          </cell>
          <cell r="B407" t="str">
            <v xml:space="preserve">                       1501.070203 Por Administración Directa – Bienes</v>
          </cell>
          <cell r="C407" t="str">
            <v>Por Administración Directa – Bienes</v>
          </cell>
        </row>
        <row r="408">
          <cell r="A408">
            <v>1501070204</v>
          </cell>
          <cell r="B408" t="str">
            <v xml:space="preserve">                       1501.070204 Por Administración Directa – Servicios</v>
          </cell>
          <cell r="C408" t="str">
            <v>Por Administración Directa – Servicios</v>
          </cell>
        </row>
        <row r="409">
          <cell r="A409">
            <v>1501070205</v>
          </cell>
          <cell r="B409" t="str">
            <v xml:space="preserve">                       1501.070205 Por Administración Directa – Otros</v>
          </cell>
          <cell r="C409" t="str">
            <v>Por Administración Directa – Otros</v>
          </cell>
        </row>
        <row r="410">
          <cell r="A410">
            <v>1501070206</v>
          </cell>
          <cell r="B410" t="str">
            <v xml:space="preserve">                       1501.070206 Por Administración Directa - Costo por Préstamos</v>
          </cell>
          <cell r="C410" t="str">
            <v>Por Administración Directa - Costo por Préstamos</v>
          </cell>
        </row>
        <row r="411">
          <cell r="A411">
            <v>15010703</v>
          </cell>
          <cell r="B411" t="str">
            <v xml:space="preserve">                1501.0703 Instalaciones Médicas       </v>
          </cell>
          <cell r="C411" t="str">
            <v>Instalaciones Médicas</v>
          </cell>
        </row>
        <row r="412">
          <cell r="A412">
            <v>1501070301</v>
          </cell>
          <cell r="B412" t="str">
            <v xml:space="preserve">                       1501.070301 Por Contrata</v>
          </cell>
          <cell r="C412" t="str">
            <v>Por Contrata</v>
          </cell>
        </row>
        <row r="413">
          <cell r="A413">
            <v>1501070302</v>
          </cell>
          <cell r="B413" t="str">
            <v xml:space="preserve">                       1501.070302 Por Administración Directa – Personal</v>
          </cell>
          <cell r="C413" t="str">
            <v>Por Administración Directa – Personal</v>
          </cell>
        </row>
        <row r="414">
          <cell r="A414">
            <v>1501070303</v>
          </cell>
          <cell r="B414" t="str">
            <v xml:space="preserve">                       1501.070303 Por Administración Directa – Bienes</v>
          </cell>
          <cell r="C414" t="str">
            <v>Por Administración Directa – Bienes</v>
          </cell>
        </row>
        <row r="415">
          <cell r="A415">
            <v>1501070304</v>
          </cell>
          <cell r="B415" t="str">
            <v xml:space="preserve">                       1501.070304 Por Administración Directa – Servicios</v>
          </cell>
          <cell r="C415" t="str">
            <v>Por Administración Directa – Servicios</v>
          </cell>
        </row>
        <row r="416">
          <cell r="A416">
            <v>1501070305</v>
          </cell>
          <cell r="B416" t="str">
            <v xml:space="preserve">                       1501.070305 Por Administración Directa – Otros</v>
          </cell>
          <cell r="C416" t="str">
            <v>Por Administración Directa – Otros</v>
          </cell>
        </row>
        <row r="417">
          <cell r="A417">
            <v>1501070306</v>
          </cell>
          <cell r="B417" t="str">
            <v xml:space="preserve">                       1501.070306 Por Administración Directa - Costo por Préstamos</v>
          </cell>
          <cell r="C417" t="str">
            <v>Por Administración Directa - Costo por Préstamos</v>
          </cell>
        </row>
        <row r="418">
          <cell r="A418">
            <v>15010704</v>
          </cell>
          <cell r="B418" t="str">
            <v xml:space="preserve">                1501.0704 Instalaciones Sociales Y Culturales       </v>
          </cell>
          <cell r="C418" t="str">
            <v>Instalaciones Sociales Y Culturales</v>
          </cell>
        </row>
        <row r="419">
          <cell r="A419">
            <v>1501070401</v>
          </cell>
          <cell r="B419" t="str">
            <v xml:space="preserve">                       1501.070401 Por Contrata</v>
          </cell>
          <cell r="C419" t="str">
            <v>Por Contrata</v>
          </cell>
        </row>
        <row r="420">
          <cell r="A420">
            <v>1501070402</v>
          </cell>
          <cell r="B420" t="str">
            <v xml:space="preserve">                       1501.070402 Por Administración Directa – Personal</v>
          </cell>
          <cell r="C420" t="str">
            <v>Por Administración Directa – Personal</v>
          </cell>
        </row>
        <row r="421">
          <cell r="A421">
            <v>1501070403</v>
          </cell>
          <cell r="B421" t="str">
            <v xml:space="preserve">                       1501.070403 Por Administración Directa – Bienes</v>
          </cell>
          <cell r="C421" t="str">
            <v>Por Administración Directa – Bienes</v>
          </cell>
        </row>
        <row r="422">
          <cell r="A422">
            <v>1501070404</v>
          </cell>
          <cell r="B422" t="str">
            <v xml:space="preserve">                       1501.070404 Por Administración Directa – Servicios</v>
          </cell>
          <cell r="C422" t="str">
            <v>Por Administración Directa – Servicios</v>
          </cell>
        </row>
        <row r="423">
          <cell r="A423">
            <v>1501070405</v>
          </cell>
          <cell r="B423" t="str">
            <v xml:space="preserve">                       1501.070405 Por Administración Directa – Otros</v>
          </cell>
          <cell r="C423" t="str">
            <v>Por Administración Directa – Otros</v>
          </cell>
        </row>
        <row r="424">
          <cell r="A424">
            <v>1501070406</v>
          </cell>
          <cell r="B424" t="str">
            <v xml:space="preserve">                       1501.070406 Por Administración Directa - Costo por Préstamos</v>
          </cell>
          <cell r="C424" t="str">
            <v>Por Administración Directa - Costo por Préstamos</v>
          </cell>
        </row>
        <row r="425">
          <cell r="A425">
            <v>15010705</v>
          </cell>
          <cell r="B425" t="str">
            <v xml:space="preserve">                1501.0705 Centros De Reclusión       </v>
          </cell>
          <cell r="C425" t="str">
            <v>Centros De Reclusión</v>
          </cell>
        </row>
        <row r="426">
          <cell r="A426">
            <v>1501070501</v>
          </cell>
          <cell r="B426" t="str">
            <v xml:space="preserve">                       1501.070501 Por Contrata</v>
          </cell>
          <cell r="C426" t="str">
            <v>Por Contrata</v>
          </cell>
        </row>
        <row r="427">
          <cell r="A427">
            <v>1501070502</v>
          </cell>
          <cell r="B427" t="str">
            <v xml:space="preserve">                       1501.070502 Por Administración Directa – Personal</v>
          </cell>
          <cell r="C427" t="str">
            <v>Por Administración Directa – Personal</v>
          </cell>
        </row>
        <row r="428">
          <cell r="A428">
            <v>1501070503</v>
          </cell>
          <cell r="B428" t="str">
            <v xml:space="preserve">                       1501.070503 Por Administración Directa – Bienes</v>
          </cell>
          <cell r="C428" t="str">
            <v>Por Administración Directa – Bienes</v>
          </cell>
        </row>
        <row r="429">
          <cell r="A429">
            <v>1501070504</v>
          </cell>
          <cell r="B429" t="str">
            <v xml:space="preserve">                       1501.070504 Por Administración Directa – Servicios</v>
          </cell>
          <cell r="C429" t="str">
            <v>Por Administración Directa – Servicios</v>
          </cell>
        </row>
        <row r="430">
          <cell r="A430">
            <v>1501070505</v>
          </cell>
          <cell r="B430" t="str">
            <v xml:space="preserve">                       1501.070505 Por Administración Directa – Otros</v>
          </cell>
          <cell r="C430" t="str">
            <v>Por Administración Directa – Otros</v>
          </cell>
        </row>
        <row r="431">
          <cell r="A431">
            <v>1501070506</v>
          </cell>
          <cell r="B431" t="str">
            <v xml:space="preserve">                       1501.070506 Por Administración Directa - Costo por Préstamos</v>
          </cell>
          <cell r="C431" t="str">
            <v>Por Administración Directa - Costo por Préstamos</v>
          </cell>
        </row>
        <row r="432">
          <cell r="A432">
            <v>15010706</v>
          </cell>
          <cell r="B432" t="str">
            <v xml:space="preserve">                1501.0706 Otros Edificios No Residenciales       </v>
          </cell>
          <cell r="C432" t="str">
            <v>Otros Edificios No Residenciales</v>
          </cell>
        </row>
        <row r="433">
          <cell r="A433">
            <v>1501070601</v>
          </cell>
          <cell r="B433" t="str">
            <v xml:space="preserve">                       1501.070601 Por Contrata</v>
          </cell>
          <cell r="C433" t="str">
            <v>Por Contrata</v>
          </cell>
        </row>
        <row r="434">
          <cell r="A434">
            <v>1501070602</v>
          </cell>
          <cell r="B434" t="str">
            <v xml:space="preserve">                       1501.070602 Por Administración Directa – Personal</v>
          </cell>
          <cell r="C434" t="str">
            <v>Por Administración Directa – Personal</v>
          </cell>
        </row>
        <row r="435">
          <cell r="A435">
            <v>1501070603</v>
          </cell>
          <cell r="B435" t="str">
            <v xml:space="preserve">                       1501.070603 Por Administración Directa – Bienes</v>
          </cell>
          <cell r="C435" t="str">
            <v>Por Administración Directa – Bienes</v>
          </cell>
        </row>
        <row r="436">
          <cell r="A436">
            <v>1501070604</v>
          </cell>
          <cell r="B436" t="str">
            <v xml:space="preserve">                       1501.070604 Por Administración Directa – Servicios</v>
          </cell>
          <cell r="C436" t="str">
            <v>Por Administración Directa – Servicios</v>
          </cell>
        </row>
        <row r="437">
          <cell r="A437">
            <v>1501070605</v>
          </cell>
          <cell r="B437" t="str">
            <v xml:space="preserve">                       1501.070605 Por Administración Directa – Otros</v>
          </cell>
          <cell r="C437" t="str">
            <v>Por Administración Directa – Otros</v>
          </cell>
        </row>
        <row r="438">
          <cell r="A438">
            <v>1501070606</v>
          </cell>
          <cell r="B438" t="str">
            <v xml:space="preserve">                       1501.070606 Por Administración Directa - Costo por Préstamos</v>
          </cell>
          <cell r="C438" t="str">
            <v>Por Administración Directa - Costo por Préstamos</v>
          </cell>
        </row>
        <row r="439">
          <cell r="A439">
            <v>15010707</v>
          </cell>
          <cell r="B439" t="str">
            <v xml:space="preserve">                1501.0707 Edificios No Residenciales Concluidos Por Reclasificar       </v>
          </cell>
          <cell r="C439" t="str">
            <v>Edificios No Residenciales Concluidos Por Reclasificar</v>
          </cell>
        </row>
        <row r="440">
          <cell r="A440">
            <v>1501070701</v>
          </cell>
          <cell r="B440" t="str">
            <v xml:space="preserve">                       1501.070701 Edificios No Residenciales Concluidos Por Reclasificar - Costo</v>
          </cell>
          <cell r="C440" t="str">
            <v>Edificios No Residenciales Concluidos Por Reclasificar - Costo</v>
          </cell>
        </row>
        <row r="441">
          <cell r="A441">
            <v>1501070797</v>
          </cell>
          <cell r="B441" t="str">
            <v xml:space="preserve">                       1501.070797 Edificios No Residenciales Concluidos Por Reclasificar – Ajuste por Revaluación</v>
          </cell>
          <cell r="C441" t="str">
            <v>Edificios No Residenciales Concluidos Por Reclasificar – Ajuste por Revaluación</v>
          </cell>
        </row>
        <row r="442">
          <cell r="A442">
            <v>15010708</v>
          </cell>
          <cell r="B442" t="str">
            <v xml:space="preserve">                1501.0708 Edificios No Residenciales Concluidos Por Transferir       </v>
          </cell>
          <cell r="C442" t="str">
            <v>Edificios No Residenciales Concluidos Por Transferir</v>
          </cell>
        </row>
        <row r="443">
          <cell r="A443">
            <v>1501070801</v>
          </cell>
          <cell r="B443" t="str">
            <v xml:space="preserve">                       1501.070801 Edificios No Residenciales Concluidos Por Transferir – Costo</v>
          </cell>
          <cell r="C443" t="str">
            <v>Edificios No Residenciales Concluidos Por Transferir – Costo</v>
          </cell>
        </row>
        <row r="444">
          <cell r="A444">
            <v>1501070897</v>
          </cell>
          <cell r="B444" t="str">
            <v xml:space="preserve">                       1501.070897 Edificios No Residenciales Concluidos Por Transferir – Ajuste por Revaluación</v>
          </cell>
          <cell r="C444" t="str">
            <v>Edificios No Residenciales Concluidos Por Transferir – Ajuste por Revaluación</v>
          </cell>
        </row>
        <row r="445">
          <cell r="A445">
            <v>15010709</v>
          </cell>
          <cell r="B445" t="str">
            <v xml:space="preserve">                1501.0709 Por Contratos de Concesión       </v>
          </cell>
          <cell r="C445" t="str">
            <v>Por Contratos de Concesión</v>
          </cell>
        </row>
        <row r="446">
          <cell r="A446">
            <v>150108</v>
          </cell>
          <cell r="B446" t="str">
            <v xml:space="preserve">        1501.08 Construcción de Estructuras               </v>
          </cell>
          <cell r="C446" t="str">
            <v>Construcción de Estructuras</v>
          </cell>
        </row>
        <row r="447">
          <cell r="A447">
            <v>15010801</v>
          </cell>
          <cell r="B447" t="str">
            <v xml:space="preserve">                1501.0801 Puertos Y Aeropuertos       </v>
          </cell>
          <cell r="C447" t="str">
            <v>Puertos Y Aeropuertos</v>
          </cell>
        </row>
        <row r="448">
          <cell r="A448">
            <v>1501080101</v>
          </cell>
          <cell r="B448" t="str">
            <v xml:space="preserve">                       1501.080101 Por Contrata</v>
          </cell>
          <cell r="C448" t="str">
            <v>Por Contrata</v>
          </cell>
        </row>
        <row r="449">
          <cell r="A449">
            <v>1501080102</v>
          </cell>
          <cell r="B449" t="str">
            <v xml:space="preserve">                       1501.080102 Por Administración Directa – Personal</v>
          </cell>
          <cell r="C449" t="str">
            <v>Por Administración Directa – Personal</v>
          </cell>
        </row>
        <row r="450">
          <cell r="A450">
            <v>1501080103</v>
          </cell>
          <cell r="B450" t="str">
            <v xml:space="preserve">                       1501.080103 Por Administración Directa – Bienes</v>
          </cell>
          <cell r="C450" t="str">
            <v>Por Administración Directa – Bienes</v>
          </cell>
        </row>
        <row r="451">
          <cell r="A451">
            <v>1501080104</v>
          </cell>
          <cell r="B451" t="str">
            <v xml:space="preserve">                       1501.080104 Por Administración Directa – Servicios</v>
          </cell>
          <cell r="C451" t="str">
            <v>Por Administración Directa – Servicios</v>
          </cell>
        </row>
        <row r="452">
          <cell r="A452">
            <v>1501080105</v>
          </cell>
          <cell r="B452" t="str">
            <v xml:space="preserve">                       1501.080105 Por Administración Directa – Otros</v>
          </cell>
          <cell r="C452" t="str">
            <v>Por Administración Directa – Otros</v>
          </cell>
        </row>
        <row r="453">
          <cell r="A453">
            <v>1501080106</v>
          </cell>
          <cell r="B453" t="str">
            <v xml:space="preserve">                       1501.080106 Por Administración Directa - Costo por Préstamos</v>
          </cell>
          <cell r="C453" t="str">
            <v>Por Administración Directa - Costo por Préstamos</v>
          </cell>
        </row>
        <row r="454">
          <cell r="A454">
            <v>15010802</v>
          </cell>
          <cell r="B454" t="str">
            <v xml:space="preserve">                1501.0802 Infraestructura Vial       </v>
          </cell>
          <cell r="C454" t="str">
            <v>Infraestructura Vial</v>
          </cell>
        </row>
        <row r="455">
          <cell r="A455">
            <v>1501080201</v>
          </cell>
          <cell r="B455" t="str">
            <v xml:space="preserve">                       1501.080201 Por Contrata</v>
          </cell>
          <cell r="C455" t="str">
            <v>Por Contrata</v>
          </cell>
        </row>
        <row r="456">
          <cell r="A456">
            <v>1501080202</v>
          </cell>
          <cell r="B456" t="str">
            <v xml:space="preserve">                       1501.080202 Por Administración Directa – Personal</v>
          </cell>
          <cell r="C456" t="str">
            <v>Por Administración Directa – Personal</v>
          </cell>
        </row>
        <row r="457">
          <cell r="A457">
            <v>1501080203</v>
          </cell>
          <cell r="B457" t="str">
            <v xml:space="preserve">                       1501.080203 Por Administración Directa – Bienes</v>
          </cell>
          <cell r="C457" t="str">
            <v>Por Administración Directa – Bienes</v>
          </cell>
        </row>
        <row r="458">
          <cell r="A458">
            <v>1501080204</v>
          </cell>
          <cell r="B458" t="str">
            <v xml:space="preserve">                       1501.080204 Por Administración Directa – Servicios</v>
          </cell>
          <cell r="C458" t="str">
            <v>Por Administración Directa – Servicios</v>
          </cell>
        </row>
        <row r="459">
          <cell r="A459">
            <v>1501080205</v>
          </cell>
          <cell r="B459" t="str">
            <v xml:space="preserve">                       1501.080205 Por Administración Directa – Otros</v>
          </cell>
          <cell r="C459" t="str">
            <v>Por Administración Directa – Otros</v>
          </cell>
        </row>
        <row r="460">
          <cell r="A460">
            <v>1501080206</v>
          </cell>
          <cell r="B460" t="str">
            <v xml:space="preserve">                       1501.080206 Por Administración Directa - Costo por Préstamos</v>
          </cell>
          <cell r="C460" t="str">
            <v>Por Administración Directa - Costo por Préstamos</v>
          </cell>
        </row>
        <row r="461">
          <cell r="A461">
            <v>15010803</v>
          </cell>
          <cell r="B461" t="str">
            <v xml:space="preserve">                1501.0803 Infraestructura Eléctrica       </v>
          </cell>
          <cell r="C461" t="str">
            <v>Infraestructura Eléctrica</v>
          </cell>
        </row>
        <row r="462">
          <cell r="A462">
            <v>1501080301</v>
          </cell>
          <cell r="B462" t="str">
            <v xml:space="preserve">                       1501.080301 Por Contrata</v>
          </cell>
          <cell r="C462" t="str">
            <v>Por Contrata</v>
          </cell>
        </row>
        <row r="463">
          <cell r="A463">
            <v>1501080302</v>
          </cell>
          <cell r="B463" t="str">
            <v xml:space="preserve">                       1501.080302 Por Administración Directa – Personal</v>
          </cell>
          <cell r="C463" t="str">
            <v>Por Administración Directa – Personal</v>
          </cell>
        </row>
        <row r="464">
          <cell r="A464">
            <v>1501080303</v>
          </cell>
          <cell r="B464" t="str">
            <v xml:space="preserve">                       1501.080303 Por Administración Directa – Bienes</v>
          </cell>
          <cell r="C464" t="str">
            <v>Por Administración Directa – Bienes</v>
          </cell>
        </row>
        <row r="465">
          <cell r="A465">
            <v>1501080304</v>
          </cell>
          <cell r="B465" t="str">
            <v xml:space="preserve">                       1501.080304 Por Administración Directa – Servicios</v>
          </cell>
          <cell r="C465" t="str">
            <v>Por Administración Directa – Servicios</v>
          </cell>
        </row>
        <row r="466">
          <cell r="A466">
            <v>1501080305</v>
          </cell>
          <cell r="B466" t="str">
            <v xml:space="preserve">                       1501.080305 Por Administración Directa – Otros</v>
          </cell>
          <cell r="C466" t="str">
            <v>Por Administración Directa – Otros</v>
          </cell>
        </row>
        <row r="467">
          <cell r="A467">
            <v>1501080306</v>
          </cell>
          <cell r="B467" t="str">
            <v xml:space="preserve">                       1501.080306 Por Administración Directa - Costo por Préstamos</v>
          </cell>
          <cell r="C467" t="str">
            <v>Por Administración Directa - Costo por Préstamos</v>
          </cell>
        </row>
        <row r="468">
          <cell r="A468">
            <v>15010804</v>
          </cell>
          <cell r="B468" t="str">
            <v xml:space="preserve">                1501.0804 Infraestructura Agrícola       </v>
          </cell>
          <cell r="C468" t="str">
            <v>Infraestructura Agrícola</v>
          </cell>
        </row>
        <row r="469">
          <cell r="A469">
            <v>1501080401</v>
          </cell>
          <cell r="B469" t="str">
            <v xml:space="preserve">                       1501.080401 Por Contrata</v>
          </cell>
          <cell r="C469" t="str">
            <v>Por Contrata</v>
          </cell>
        </row>
        <row r="470">
          <cell r="A470">
            <v>1501080402</v>
          </cell>
          <cell r="B470" t="str">
            <v xml:space="preserve">                       1501.080402 Por Administración Directa – Personal</v>
          </cell>
          <cell r="C470" t="str">
            <v>Por Administración Directa – Personal</v>
          </cell>
        </row>
        <row r="471">
          <cell r="A471">
            <v>1501080403</v>
          </cell>
          <cell r="B471" t="str">
            <v xml:space="preserve">                       1501.080403 Por Administración Directa – Bienes</v>
          </cell>
          <cell r="C471" t="str">
            <v>Por Administración Directa – Bienes</v>
          </cell>
        </row>
        <row r="472">
          <cell r="A472">
            <v>1501080404</v>
          </cell>
          <cell r="B472" t="str">
            <v xml:space="preserve">                       1501.080404 Por Administración Directa – Servicios</v>
          </cell>
          <cell r="C472" t="str">
            <v>Por Administración Directa – Servicios</v>
          </cell>
        </row>
        <row r="473">
          <cell r="A473">
            <v>1501080405</v>
          </cell>
          <cell r="B473" t="str">
            <v xml:space="preserve">                       1501.080405 Por Administración Directa – Otros</v>
          </cell>
          <cell r="C473" t="str">
            <v>Por Administración Directa – Otros</v>
          </cell>
        </row>
        <row r="474">
          <cell r="A474">
            <v>1501080406</v>
          </cell>
          <cell r="B474" t="str">
            <v xml:space="preserve">                       1501.080406 Por Administración Directa - Costo por Préstamos</v>
          </cell>
          <cell r="C474" t="str">
            <v>Por Administración Directa - Costo por Préstamos</v>
          </cell>
        </row>
        <row r="475">
          <cell r="A475">
            <v>15010805</v>
          </cell>
          <cell r="B475" t="str">
            <v xml:space="preserve">                1501.0805 Agua Y Saneamiento       </v>
          </cell>
          <cell r="C475" t="str">
            <v>Agua Y Saneamiento</v>
          </cell>
        </row>
        <row r="476">
          <cell r="A476">
            <v>1501080501</v>
          </cell>
          <cell r="B476" t="str">
            <v xml:space="preserve">                       1501.080501 Por Contrata</v>
          </cell>
          <cell r="C476" t="str">
            <v>Por Contrata</v>
          </cell>
        </row>
        <row r="477">
          <cell r="A477">
            <v>1501080502</v>
          </cell>
          <cell r="B477" t="str">
            <v xml:space="preserve">                       1501.080502 Por Administración Directa – Personal</v>
          </cell>
          <cell r="C477" t="str">
            <v>Por Administración Directa – Personal</v>
          </cell>
        </row>
        <row r="478">
          <cell r="A478">
            <v>1501080503</v>
          </cell>
          <cell r="B478" t="str">
            <v xml:space="preserve">                       1501.080503 Por Administración Directa – Bienes</v>
          </cell>
          <cell r="C478" t="str">
            <v>Por Administración Directa – Bienes</v>
          </cell>
        </row>
        <row r="479">
          <cell r="A479">
            <v>1501080504</v>
          </cell>
          <cell r="B479" t="str">
            <v xml:space="preserve">                       1501.080504 Por Administración Directa – Servicios</v>
          </cell>
          <cell r="C479" t="str">
            <v>Por Administración Directa – Servicios</v>
          </cell>
        </row>
        <row r="480">
          <cell r="A480">
            <v>1501080505</v>
          </cell>
          <cell r="B480" t="str">
            <v xml:space="preserve">                       1501.080505 Por Administración Directa – Otros</v>
          </cell>
          <cell r="C480" t="str">
            <v>Por Administración Directa – Otros</v>
          </cell>
        </row>
        <row r="481">
          <cell r="A481">
            <v>1501080506</v>
          </cell>
          <cell r="B481" t="str">
            <v xml:space="preserve">                       1501.080506 Por Administración Directa – Costo por Préstamos</v>
          </cell>
          <cell r="C481" t="str">
            <v>Por Administración Directa – Costo por Préstamos</v>
          </cell>
        </row>
        <row r="482">
          <cell r="A482">
            <v>15010806</v>
          </cell>
          <cell r="B482" t="str">
            <v xml:space="preserve">                1501.0806 Plazuelas, Parques Y Jardines       </v>
          </cell>
          <cell r="C482" t="str">
            <v>Plazuelas, Parques Y Jardines</v>
          </cell>
        </row>
        <row r="483">
          <cell r="A483">
            <v>1501080601</v>
          </cell>
          <cell r="B483" t="str">
            <v xml:space="preserve">                       1501.080601 Por Contrata</v>
          </cell>
          <cell r="C483" t="str">
            <v>Por Contrata</v>
          </cell>
        </row>
        <row r="484">
          <cell r="A484">
            <v>1501080602</v>
          </cell>
          <cell r="B484" t="str">
            <v xml:space="preserve">                       1501.080602 Por Administración Directa – Personal</v>
          </cell>
          <cell r="C484" t="str">
            <v>Por Administración Directa – Personal</v>
          </cell>
        </row>
        <row r="485">
          <cell r="A485">
            <v>1501080603</v>
          </cell>
          <cell r="B485" t="str">
            <v xml:space="preserve">                       1501.080603 Por Administración Directa – Bienes</v>
          </cell>
          <cell r="C485" t="str">
            <v>Por Administración Directa – Bienes</v>
          </cell>
        </row>
        <row r="486">
          <cell r="A486">
            <v>1501080604</v>
          </cell>
          <cell r="B486" t="str">
            <v xml:space="preserve">                       1501.080604 Por Administración Directa – Servicios</v>
          </cell>
          <cell r="C486" t="str">
            <v>Por Administración Directa – Servicios</v>
          </cell>
        </row>
        <row r="487">
          <cell r="A487">
            <v>1501080605</v>
          </cell>
          <cell r="B487" t="str">
            <v xml:space="preserve">                       1501.080605 Por Administración Directa – Otros</v>
          </cell>
          <cell r="C487" t="str">
            <v>Por Administración Directa – Otros</v>
          </cell>
        </row>
        <row r="488">
          <cell r="A488">
            <v>1501080606</v>
          </cell>
          <cell r="B488" t="str">
            <v xml:space="preserve">                       1501.080606 Por Administración Directa – Costo por Préstamos</v>
          </cell>
          <cell r="C488" t="str">
            <v>Por Administración Directa – Costo por Préstamos</v>
          </cell>
        </row>
        <row r="489">
          <cell r="A489">
            <v>15010807</v>
          </cell>
          <cell r="B489" t="str">
            <v xml:space="preserve">                1501.0807 Monumentos Históricos       </v>
          </cell>
          <cell r="C489" t="str">
            <v>Monumentos Históricos</v>
          </cell>
        </row>
        <row r="490">
          <cell r="A490">
            <v>1501080701</v>
          </cell>
          <cell r="B490" t="str">
            <v xml:space="preserve">                       1501.080701 Por Contrata</v>
          </cell>
          <cell r="C490" t="str">
            <v>Por Contrata</v>
          </cell>
        </row>
        <row r="491">
          <cell r="A491">
            <v>1501080702</v>
          </cell>
          <cell r="B491" t="str">
            <v xml:space="preserve">                       1501.080702 Por Administración Directa – Personal</v>
          </cell>
          <cell r="C491" t="str">
            <v>Por Administración Directa – Personal</v>
          </cell>
        </row>
        <row r="492">
          <cell r="A492">
            <v>1501080703</v>
          </cell>
          <cell r="B492" t="str">
            <v xml:space="preserve">                       1501.080703 Por Administración Directa – Bienes</v>
          </cell>
          <cell r="C492" t="str">
            <v>Por Administración Directa – Bienes</v>
          </cell>
        </row>
        <row r="493">
          <cell r="A493">
            <v>1501080704</v>
          </cell>
          <cell r="B493" t="str">
            <v xml:space="preserve">                       1501.080704 Por Administración Directa – Servicios</v>
          </cell>
          <cell r="C493" t="str">
            <v>Por Administración Directa – Servicios</v>
          </cell>
        </row>
        <row r="494">
          <cell r="A494">
            <v>1501080705</v>
          </cell>
          <cell r="B494" t="str">
            <v xml:space="preserve">                       1501.080705 Por Administración Directa – Otros</v>
          </cell>
          <cell r="C494" t="str">
            <v>Por Administración Directa – Otros</v>
          </cell>
        </row>
        <row r="495">
          <cell r="A495">
            <v>1501080706</v>
          </cell>
          <cell r="B495" t="str">
            <v xml:space="preserve">                       1501.080706 Por Administración Directa – Costo por Préstamos</v>
          </cell>
          <cell r="C495" t="str">
            <v>Por Administración Directa – Costo por Préstamos</v>
          </cell>
        </row>
        <row r="496">
          <cell r="A496">
            <v>15010808</v>
          </cell>
          <cell r="B496" t="str">
            <v xml:space="preserve">                1501.0808 Por Contratos de Concesión       </v>
          </cell>
          <cell r="C496" t="str">
            <v>Por Contratos de Concesión</v>
          </cell>
        </row>
        <row r="497">
          <cell r="A497">
            <v>15010899</v>
          </cell>
          <cell r="B497" t="str">
            <v xml:space="preserve">                1501.0899 Otras Estructuras En Construcción       </v>
          </cell>
          <cell r="C497" t="str">
            <v>Otras Estructuras En Construcción</v>
          </cell>
        </row>
        <row r="498">
          <cell r="A498">
            <v>1501089901</v>
          </cell>
          <cell r="B498" t="str">
            <v xml:space="preserve">                       1501.089901 Por Contrata</v>
          </cell>
          <cell r="C498" t="str">
            <v>Por Contrata</v>
          </cell>
        </row>
        <row r="499">
          <cell r="A499">
            <v>1501089902</v>
          </cell>
          <cell r="B499" t="str">
            <v xml:space="preserve">                       1501.089902 Por Administración Directa – Personal</v>
          </cell>
          <cell r="C499" t="str">
            <v>Por Administración Directa – Personal</v>
          </cell>
        </row>
        <row r="500">
          <cell r="A500">
            <v>1501089903</v>
          </cell>
          <cell r="B500" t="str">
            <v xml:space="preserve">                       1501.089903 Por Administración Directa – Bienes</v>
          </cell>
          <cell r="C500" t="str">
            <v>Por Administración Directa – Bienes</v>
          </cell>
        </row>
        <row r="501">
          <cell r="A501">
            <v>1501089904</v>
          </cell>
          <cell r="B501" t="str">
            <v xml:space="preserve">                       1501.089904 Por Administración Directa – Servicios</v>
          </cell>
          <cell r="C501" t="str">
            <v>Por Administración Directa – Servicios</v>
          </cell>
        </row>
        <row r="502">
          <cell r="A502">
            <v>1501089905</v>
          </cell>
          <cell r="B502" t="str">
            <v xml:space="preserve">                       1501.089905 Por Administración Directa – Otros</v>
          </cell>
          <cell r="C502" t="str">
            <v>Por Administración Directa – Otros</v>
          </cell>
        </row>
        <row r="503">
          <cell r="A503">
            <v>1501089906</v>
          </cell>
          <cell r="B503" t="str">
            <v xml:space="preserve">                       1501.089906 Estructuras Concluidas Por Reclasificar</v>
          </cell>
          <cell r="C503" t="str">
            <v>Estructuras Concluidas Por Reclasificar</v>
          </cell>
        </row>
        <row r="504">
          <cell r="A504">
            <v>1501089907</v>
          </cell>
          <cell r="B504" t="str">
            <v xml:space="preserve">                       1501.089907 Estructuras Concluidas Por Transferir</v>
          </cell>
          <cell r="C504" t="str">
            <v>Estructuras Concluidas Por Transferir</v>
          </cell>
        </row>
        <row r="505">
          <cell r="A505">
            <v>1501089908</v>
          </cell>
          <cell r="B505" t="str">
            <v xml:space="preserve">                       1501.089908 Otras Estructuras en Construcción</v>
          </cell>
          <cell r="C505" t="str">
            <v>Otras Estructuras en Construcción</v>
          </cell>
        </row>
        <row r="506">
          <cell r="A506">
            <v>1501089909</v>
          </cell>
          <cell r="B506" t="str">
            <v xml:space="preserve">                       1501.089909 Por Administración Directa - Costo por Préstamos</v>
          </cell>
          <cell r="C506" t="str">
            <v>Por Administración Directa - Costo por Préstamos</v>
          </cell>
        </row>
        <row r="507">
          <cell r="A507">
            <v>150109</v>
          </cell>
          <cell r="B507" t="str">
            <v xml:space="preserve">        1501.09 Edificios y Estructuras en Afectación en Uso               </v>
          </cell>
          <cell r="C507" t="str">
            <v>Edificios y Estructuras en Afectación en Uso</v>
          </cell>
        </row>
        <row r="508">
          <cell r="A508">
            <v>15010901</v>
          </cell>
          <cell r="B508" t="str">
            <v xml:space="preserve">                1501.0901 Edificios en Afectación en Uso - Costo       </v>
          </cell>
          <cell r="C508" t="str">
            <v>Edificios en Afectación en Uso - Costo</v>
          </cell>
        </row>
        <row r="509">
          <cell r="A509">
            <v>15010903</v>
          </cell>
          <cell r="B509" t="str">
            <v xml:space="preserve">                1501.0903 Edificios en Afectacion en Uso – Ajuste por Revaluación       </v>
          </cell>
          <cell r="C509" t="str">
            <v>Edificios en Afectacion en Uso – Ajuste por Revaluación</v>
          </cell>
        </row>
        <row r="510">
          <cell r="A510">
            <v>15010904</v>
          </cell>
          <cell r="B510" t="str">
            <v xml:space="preserve">                1501.0904 Estructuras en Afectación en Uso - Costo       </v>
          </cell>
          <cell r="C510" t="str">
            <v>Estructuras en Afectación en Uso - Costo</v>
          </cell>
        </row>
        <row r="511">
          <cell r="A511">
            <v>1502</v>
          </cell>
          <cell r="B511" t="str">
            <v xml:space="preserve">1502. ACTIVOS NO PRODUCIDOS                       </v>
          </cell>
          <cell r="C511" t="str">
            <v>ACTIVOS NO PRODUCIDOS</v>
          </cell>
        </row>
        <row r="512">
          <cell r="A512">
            <v>150201</v>
          </cell>
          <cell r="B512" t="str">
            <v xml:space="preserve">        1502.01 Tierras Y Terrenos               </v>
          </cell>
          <cell r="C512" t="str">
            <v>Tierras Y Terrenos</v>
          </cell>
        </row>
        <row r="513">
          <cell r="A513">
            <v>15020101</v>
          </cell>
          <cell r="B513" t="str">
            <v xml:space="preserve">                1502.0101 Terrenos Urbanos       </v>
          </cell>
          <cell r="C513" t="str">
            <v>Terrenos Urbanos</v>
          </cell>
        </row>
        <row r="514">
          <cell r="A514">
            <v>1502010101</v>
          </cell>
          <cell r="B514" t="str">
            <v xml:space="preserve">                       1502.010101 Terrenos Urbanos - Costo</v>
          </cell>
          <cell r="C514" t="str">
            <v>Terrenos Urbanos - Costo</v>
          </cell>
        </row>
        <row r="515">
          <cell r="A515">
            <v>1502010197</v>
          </cell>
          <cell r="B515" t="str">
            <v xml:space="preserve">                       1502.010197 Terrenos Urbanos – Ajuste por Revaluación</v>
          </cell>
          <cell r="C515" t="str">
            <v>Terrenos Urbanos – Ajuste por Revaluación</v>
          </cell>
        </row>
        <row r="516">
          <cell r="A516">
            <v>15020102</v>
          </cell>
          <cell r="B516" t="str">
            <v xml:space="preserve">                1502.0102 Terrenos Rurales       </v>
          </cell>
          <cell r="C516" t="str">
            <v>Terrenos Rurales</v>
          </cell>
        </row>
        <row r="517">
          <cell r="A517">
            <v>1502010201</v>
          </cell>
          <cell r="B517" t="str">
            <v xml:space="preserve">                       1502.010201 Terrenos Rurales – Costo</v>
          </cell>
          <cell r="C517" t="str">
            <v>Terrenos Rurales – Costo</v>
          </cell>
        </row>
        <row r="518">
          <cell r="A518">
            <v>1502010297</v>
          </cell>
          <cell r="B518" t="str">
            <v xml:space="preserve">                       1502.010297 Terrenos Rurales – Ajuste por Revaluación</v>
          </cell>
          <cell r="C518" t="str">
            <v>Terrenos Rurales – Ajuste por Revaluación</v>
          </cell>
        </row>
        <row r="519">
          <cell r="A519">
            <v>15020103</v>
          </cell>
          <cell r="B519" t="str">
            <v xml:space="preserve">                1502.0103 Terrenos Eriazos       </v>
          </cell>
          <cell r="C519" t="str">
            <v>Terrenos Eriazos</v>
          </cell>
        </row>
        <row r="520">
          <cell r="A520">
            <v>1502010301</v>
          </cell>
          <cell r="B520" t="str">
            <v xml:space="preserve">                       1502.010301 Terrenos Eriazos – Costo</v>
          </cell>
          <cell r="C520" t="str">
            <v>Terrenos Eriazos – Costo</v>
          </cell>
        </row>
        <row r="521">
          <cell r="A521">
            <v>1502010397</v>
          </cell>
          <cell r="B521" t="str">
            <v xml:space="preserve">                       1502.010397 Terrenos Eriazos – Ajuste por Revaluación</v>
          </cell>
          <cell r="C521" t="str">
            <v>Terrenos Eriazos – Ajuste por Revaluación</v>
          </cell>
        </row>
        <row r="522">
          <cell r="A522">
            <v>15020104</v>
          </cell>
          <cell r="B522" t="str">
            <v xml:space="preserve">                1502.0104 Terrenos Urbanos por Administración Funcional       </v>
          </cell>
          <cell r="C522" t="str">
            <v>Terrenos Urbanos por Administración Funcional</v>
          </cell>
        </row>
        <row r="523">
          <cell r="A523">
            <v>1502010401</v>
          </cell>
          <cell r="B523" t="str">
            <v xml:space="preserve">                       1502.010401 Terrenos Urbanos por Administración Funcional - Costo</v>
          </cell>
          <cell r="C523" t="str">
            <v>Terrenos Urbanos por Administración Funcional - Costo</v>
          </cell>
        </row>
        <row r="524">
          <cell r="A524">
            <v>1502010497</v>
          </cell>
          <cell r="B524" t="str">
            <v xml:space="preserve">                       1502.010497 Terrenos Urbanos por Administración Funcional – Ajuste por Revaluación</v>
          </cell>
          <cell r="C524" t="str">
            <v>Terrenos Urbanos por Administración Funcional – Ajuste por Revaluación</v>
          </cell>
        </row>
        <row r="525">
          <cell r="A525">
            <v>15020105</v>
          </cell>
          <cell r="B525" t="str">
            <v xml:space="preserve">                1502.0105 Terrenos Rurales por Administración Funcional       </v>
          </cell>
          <cell r="C525" t="str">
            <v>Terrenos Rurales por Administración Funcional</v>
          </cell>
        </row>
        <row r="526">
          <cell r="A526">
            <v>1502010501</v>
          </cell>
          <cell r="B526" t="str">
            <v xml:space="preserve">                       1502.010501 Terrenos Rurales por Administración Funcional - Costo</v>
          </cell>
          <cell r="C526" t="str">
            <v>Terrenos Rurales por Administración Funcional - Costo</v>
          </cell>
        </row>
        <row r="527">
          <cell r="A527">
            <v>1502010597</v>
          </cell>
          <cell r="B527" t="str">
            <v xml:space="preserve">                       1502.010597 Terrenos Rurales por Administración Funcional – Ajuste por Revaluación</v>
          </cell>
          <cell r="C527" t="str">
            <v>Terrenos Rurales por Administración Funcional – Ajuste por Revaluación</v>
          </cell>
        </row>
        <row r="528">
          <cell r="A528">
            <v>15020106</v>
          </cell>
          <cell r="B528" t="str">
            <v xml:space="preserve">                1502.0106 Terrenos Eriazos por Administración Funcional       </v>
          </cell>
          <cell r="C528" t="str">
            <v>Terrenos Eriazos por Administración Funcional</v>
          </cell>
        </row>
        <row r="529">
          <cell r="A529">
            <v>1502010601</v>
          </cell>
          <cell r="B529" t="str">
            <v xml:space="preserve">                       1502.010601 Terrenos Eriazos por Administración Funcional - Costo</v>
          </cell>
          <cell r="C529" t="str">
            <v>Terrenos Eriazos por Administración Funcional - Costo</v>
          </cell>
        </row>
        <row r="530">
          <cell r="A530">
            <v>1502010697</v>
          </cell>
          <cell r="B530" t="str">
            <v xml:space="preserve">                       1502.010697 Terrenos Eriazos por Administración Funcional – Ajuste por Revaluación</v>
          </cell>
          <cell r="C530" t="str">
            <v>Terrenos Eriazos por Administración Funcional – Ajuste por Revaluación</v>
          </cell>
        </row>
        <row r="531">
          <cell r="A531">
            <v>150202</v>
          </cell>
          <cell r="B531" t="str">
            <v xml:space="preserve">        1502.02 Activo De Subsuelo               </v>
          </cell>
          <cell r="C531" t="str">
            <v>Activo De Subsuelo</v>
          </cell>
        </row>
        <row r="532">
          <cell r="A532">
            <v>150203</v>
          </cell>
          <cell r="B532" t="str">
            <v xml:space="preserve">        1502.03 Activos Intangibles No Producidos               </v>
          </cell>
          <cell r="C532" t="str">
            <v>Activos Intangibles No Producidos</v>
          </cell>
        </row>
        <row r="533">
          <cell r="A533">
            <v>150204</v>
          </cell>
          <cell r="B533" t="str">
            <v xml:space="preserve">        1502.04 Otros Activos De Origen Natural               </v>
          </cell>
          <cell r="C533" t="str">
            <v>Otros Activos De Origen Natural</v>
          </cell>
        </row>
        <row r="534">
          <cell r="A534">
            <v>150205</v>
          </cell>
          <cell r="B534" t="str">
            <v xml:space="preserve">        1502.05 Terrenos en Afectación en Uso               </v>
          </cell>
          <cell r="C534" t="str">
            <v>Terrenos en Afectación en Uso</v>
          </cell>
        </row>
        <row r="535">
          <cell r="A535">
            <v>15020501</v>
          </cell>
          <cell r="B535" t="str">
            <v xml:space="preserve">                1502.0501 Terrenos en Afectación en Uso – Costo       </v>
          </cell>
          <cell r="C535" t="str">
            <v>Terrenos en Afectación en Uso – Costo</v>
          </cell>
        </row>
        <row r="536">
          <cell r="A536">
            <v>15020597</v>
          </cell>
          <cell r="B536" t="str">
            <v xml:space="preserve">                1502.0597 Terrenos en Afectación en Uso – Ajuste por Revaluación       </v>
          </cell>
          <cell r="C536" t="str">
            <v>Terrenos en Afectación en Uso – Ajuste por Revaluación</v>
          </cell>
        </row>
        <row r="537">
          <cell r="A537">
            <v>150206</v>
          </cell>
          <cell r="B537" t="str">
            <v xml:space="preserve">        1502.06 Asociaciones Público Privadas, Usufructo y Otros               </v>
          </cell>
          <cell r="C537" t="str">
            <v>Asociaciones Público Privadas, Usufructo y Otros</v>
          </cell>
        </row>
        <row r="538">
          <cell r="A538">
            <v>15020601</v>
          </cell>
          <cell r="B538" t="str">
            <v xml:space="preserve">                1502.0601 Concesiones       </v>
          </cell>
          <cell r="C538" t="str">
            <v>Concesiones</v>
          </cell>
        </row>
        <row r="539">
          <cell r="A539">
            <v>1502060101</v>
          </cell>
          <cell r="B539" t="str">
            <v xml:space="preserve">                       1502.060101 Concesiones - Costo</v>
          </cell>
          <cell r="C539" t="str">
            <v>Concesiones - Costo</v>
          </cell>
        </row>
        <row r="540">
          <cell r="A540">
            <v>1502060197</v>
          </cell>
          <cell r="B540" t="str">
            <v xml:space="preserve">                       1502.060197 Concesiones – Ajuste por Revaluación</v>
          </cell>
          <cell r="C540" t="str">
            <v>Concesiones – Ajuste por Revaluación</v>
          </cell>
        </row>
        <row r="541">
          <cell r="A541">
            <v>15020602</v>
          </cell>
          <cell r="B541" t="str">
            <v xml:space="preserve">                1502.0602 Usufructo       </v>
          </cell>
          <cell r="C541" t="str">
            <v>Usufructo</v>
          </cell>
        </row>
        <row r="542">
          <cell r="A542">
            <v>1502060201</v>
          </cell>
          <cell r="B542" t="str">
            <v xml:space="preserve">                       1502.060201 Usufructo - Costo</v>
          </cell>
          <cell r="C542" t="str">
            <v>Usufructo - Costo</v>
          </cell>
        </row>
        <row r="543">
          <cell r="A543">
            <v>1502060297</v>
          </cell>
          <cell r="B543" t="str">
            <v xml:space="preserve">                       1502.060297 Usufructo – Ajuste por Revaluación</v>
          </cell>
          <cell r="C543" t="str">
            <v>Usufructo – Ajuste por Revaluación</v>
          </cell>
        </row>
        <row r="544">
          <cell r="A544">
            <v>15020603</v>
          </cell>
          <cell r="B544" t="str">
            <v xml:space="preserve">                1502.0603 Otros       </v>
          </cell>
          <cell r="C544" t="str">
            <v>Otros</v>
          </cell>
        </row>
        <row r="545">
          <cell r="A545">
            <v>1502060301</v>
          </cell>
          <cell r="B545" t="str">
            <v xml:space="preserve">                       1502.060301 Otros - Costo</v>
          </cell>
          <cell r="C545" t="str">
            <v>Otros - Costo</v>
          </cell>
        </row>
        <row r="546">
          <cell r="A546">
            <v>1502060397</v>
          </cell>
          <cell r="B546" t="str">
            <v xml:space="preserve">                       1502.060397 Otros – Ajuste por Revaluación</v>
          </cell>
          <cell r="C546" t="str">
            <v>Otros – Ajuste por Revaluación</v>
          </cell>
        </row>
        <row r="547">
          <cell r="A547">
            <v>150207</v>
          </cell>
          <cell r="B547" t="str">
            <v xml:space="preserve">        1502.07 Terrenos Adquiridos en Arrendamiento Financiero               </v>
          </cell>
          <cell r="C547" t="str">
            <v>Terrenos Adquiridos en Arrendamiento Financiero</v>
          </cell>
        </row>
        <row r="548">
          <cell r="A548">
            <v>15020701</v>
          </cell>
          <cell r="B548" t="str">
            <v xml:space="preserve">                1502.0701 Terrenos Adquiridos en Arrendamiento Financiero – Costo       </v>
          </cell>
          <cell r="C548" t="str">
            <v>Terrenos Adquiridos en Arrendamiento Financiero – Costo</v>
          </cell>
        </row>
        <row r="549">
          <cell r="A549">
            <v>15020797</v>
          </cell>
          <cell r="B549" t="str">
            <v xml:space="preserve">                1502.0797 Terrenos Adquiridos en Arrendamiento Financiero – Ajuste por Revaluación       </v>
          </cell>
          <cell r="C549" t="str">
            <v>Terrenos Adquiridos en Arrendamiento Financiero – Ajuste por Revaluación</v>
          </cell>
        </row>
        <row r="550">
          <cell r="A550">
            <v>1503</v>
          </cell>
          <cell r="B550" t="str">
            <v xml:space="preserve">1503. VEHÍCULOS, MAQUINARIAS Y OTROS                       </v>
          </cell>
          <cell r="C550" t="str">
            <v>VEHÍCULOS, MAQUINARIAS Y OTROS</v>
          </cell>
        </row>
        <row r="551">
          <cell r="A551">
            <v>150301</v>
          </cell>
          <cell r="B551" t="str">
            <v xml:space="preserve">        1503.01 Vehículos               </v>
          </cell>
          <cell r="C551" t="str">
            <v>Vehículos</v>
          </cell>
        </row>
        <row r="552">
          <cell r="A552">
            <v>15030101</v>
          </cell>
          <cell r="B552" t="str">
            <v xml:space="preserve">                1503.0101 Para Transporte Terrestre       </v>
          </cell>
          <cell r="C552" t="str">
            <v>Para Transporte Terrestre</v>
          </cell>
        </row>
        <row r="553">
          <cell r="A553">
            <v>15030102</v>
          </cell>
          <cell r="B553" t="str">
            <v xml:space="preserve">                1503.0102 Para Transporte Aéreo       </v>
          </cell>
          <cell r="C553" t="str">
            <v>Para Transporte Aéreo</v>
          </cell>
        </row>
        <row r="554">
          <cell r="A554">
            <v>15030103</v>
          </cell>
          <cell r="B554" t="str">
            <v xml:space="preserve">                1503.0103 Para Transporte Acuático       </v>
          </cell>
          <cell r="C554" t="str">
            <v>Para Transporte Acuático</v>
          </cell>
        </row>
        <row r="555">
          <cell r="A555">
            <v>150302</v>
          </cell>
          <cell r="B555" t="str">
            <v xml:space="preserve">        1503.02 Maquinarias, Equipo, Mobiliario Y Otros               </v>
          </cell>
          <cell r="C555" t="str">
            <v>Maquinarias, Equipo, Mobiliario Y Otros</v>
          </cell>
        </row>
        <row r="556">
          <cell r="A556">
            <v>15030201</v>
          </cell>
          <cell r="B556" t="str">
            <v xml:space="preserve">                1503.0201 Para Oficina       </v>
          </cell>
          <cell r="C556" t="str">
            <v>Para Oficina</v>
          </cell>
        </row>
        <row r="557">
          <cell r="A557">
            <v>1503020101</v>
          </cell>
          <cell r="B557" t="str">
            <v xml:space="preserve">                       1503.020101 Máquinas Y Equipos De Oficina</v>
          </cell>
          <cell r="C557" t="str">
            <v>Máquinas Y Equipos De Oficina</v>
          </cell>
        </row>
        <row r="558">
          <cell r="A558">
            <v>1503020102</v>
          </cell>
          <cell r="B558" t="str">
            <v xml:space="preserve">                       1503.020102 Mobiliario De Oficina</v>
          </cell>
          <cell r="C558" t="str">
            <v>Mobiliario De Oficina</v>
          </cell>
        </row>
        <row r="559">
          <cell r="A559">
            <v>15030202</v>
          </cell>
          <cell r="B559" t="str">
            <v xml:space="preserve">                1503.0202 Para Instalaciones Educativas       </v>
          </cell>
          <cell r="C559" t="str">
            <v>Para Instalaciones Educativas</v>
          </cell>
        </row>
        <row r="560">
          <cell r="A560">
            <v>1503020201</v>
          </cell>
          <cell r="B560" t="str">
            <v xml:space="preserve">                       1503.020201 Máquinas Y Equipos Educativos</v>
          </cell>
          <cell r="C560" t="str">
            <v>Máquinas Y Equipos Educativos</v>
          </cell>
        </row>
        <row r="561">
          <cell r="A561">
            <v>1503020202</v>
          </cell>
          <cell r="B561" t="str">
            <v xml:space="preserve">                       1503.020202 Mobiliario Educativo</v>
          </cell>
          <cell r="C561" t="str">
            <v>Mobiliario Educativo</v>
          </cell>
        </row>
        <row r="562">
          <cell r="A562">
            <v>15030203</v>
          </cell>
          <cell r="B562" t="str">
            <v xml:space="preserve">                1503.0203 Equipos Informáticos Y De Comunicaciones       </v>
          </cell>
          <cell r="C562" t="str">
            <v>Equipos Informáticos Y De Comunicaciones</v>
          </cell>
        </row>
        <row r="563">
          <cell r="A563">
            <v>1503020301</v>
          </cell>
          <cell r="B563" t="str">
            <v xml:space="preserve">                       1503.020301 Equipos Computacionales Y Periféricos</v>
          </cell>
          <cell r="C563" t="str">
            <v>Equipos Computacionales Y Periféricos</v>
          </cell>
        </row>
        <row r="564">
          <cell r="A564">
            <v>1503020302</v>
          </cell>
          <cell r="B564" t="str">
            <v xml:space="preserve">                       1503.020302 Equipos De Comunicaciones Para Redes Informáticas</v>
          </cell>
          <cell r="C564" t="str">
            <v>Equipos De Comunicaciones Para Redes Informáticas</v>
          </cell>
        </row>
        <row r="565">
          <cell r="A565">
            <v>1503020303</v>
          </cell>
          <cell r="B565" t="str">
            <v xml:space="preserve">                       1503.020303 Equipos De Telecomunicaciones</v>
          </cell>
          <cell r="C565" t="str">
            <v>Equipos De Telecomunicaciones</v>
          </cell>
        </row>
        <row r="566">
          <cell r="A566">
            <v>15030204</v>
          </cell>
          <cell r="B566" t="str">
            <v xml:space="preserve">                1503.0204 Mobiliario, Equipos Y Aparatos Médicos       </v>
          </cell>
          <cell r="C566" t="str">
            <v>Mobiliario, Equipos Y Aparatos Médicos</v>
          </cell>
        </row>
        <row r="567">
          <cell r="A567">
            <v>1503020401</v>
          </cell>
          <cell r="B567" t="str">
            <v xml:space="preserve">                       1503.020401 Mobiliario</v>
          </cell>
          <cell r="C567" t="str">
            <v>Mobiliario</v>
          </cell>
        </row>
        <row r="568">
          <cell r="A568">
            <v>1503020402</v>
          </cell>
          <cell r="B568" t="str">
            <v xml:space="preserve">                       1503.020402 Equipo</v>
          </cell>
          <cell r="C568" t="str">
            <v>Equipo</v>
          </cell>
        </row>
        <row r="569">
          <cell r="A569">
            <v>15030205</v>
          </cell>
          <cell r="B569" t="str">
            <v xml:space="preserve">                1503.0205 Mobiliario Y Equipo De Uso Agrícola Y Pesquero       </v>
          </cell>
          <cell r="C569" t="str">
            <v>Mobiliario Y Equipo De Uso Agrícola Y Pesquero</v>
          </cell>
        </row>
        <row r="570">
          <cell r="A570">
            <v>1503020501</v>
          </cell>
          <cell r="B570" t="str">
            <v xml:space="preserve">                       1503.020501 Mobiliario De Uso Agrícola Y Pesquero</v>
          </cell>
          <cell r="C570" t="str">
            <v>Mobiliario De Uso Agrícola Y Pesquero</v>
          </cell>
        </row>
        <row r="571">
          <cell r="A571">
            <v>1503020502</v>
          </cell>
          <cell r="B571" t="str">
            <v xml:space="preserve">                       1503.020502 Equipo De Uso Agrícola Y Pesquero</v>
          </cell>
          <cell r="C571" t="str">
            <v>Equipo De Uso Agrícola Y Pesquero</v>
          </cell>
        </row>
        <row r="572">
          <cell r="A572">
            <v>15030206</v>
          </cell>
          <cell r="B572" t="str">
            <v xml:space="preserve">                1503.0206 Equipo Y Mobiliario De Cultura Y Arte       </v>
          </cell>
          <cell r="C572" t="str">
            <v>Equipo Y Mobiliario De Cultura Y Arte</v>
          </cell>
        </row>
        <row r="573">
          <cell r="A573">
            <v>1503020601</v>
          </cell>
          <cell r="B573" t="str">
            <v xml:space="preserve">                       1503.020601 Equipo De Cultura Y Arte</v>
          </cell>
          <cell r="C573" t="str">
            <v>Equipo De Cultura Y Arte</v>
          </cell>
        </row>
        <row r="574">
          <cell r="A574">
            <v>1503020602</v>
          </cell>
          <cell r="B574" t="str">
            <v xml:space="preserve">                       1503.020602 Mobiliario De Cultura Y Arte</v>
          </cell>
          <cell r="C574" t="str">
            <v>Mobiliario De Cultura Y Arte</v>
          </cell>
        </row>
        <row r="575">
          <cell r="A575">
            <v>15030207</v>
          </cell>
          <cell r="B575" t="str">
            <v xml:space="preserve">                1503.0207 Equipo Y Mobiliario De Deporte Y Recreación       </v>
          </cell>
          <cell r="C575" t="str">
            <v>Equipo Y Mobiliario De Deporte Y Recreación</v>
          </cell>
        </row>
        <row r="576">
          <cell r="A576">
            <v>1503020701</v>
          </cell>
          <cell r="B576" t="str">
            <v xml:space="preserve">                       1503.020701 Equipo De Deportes Y Recreación</v>
          </cell>
          <cell r="C576" t="str">
            <v>Equipo De Deportes Y Recreación</v>
          </cell>
        </row>
        <row r="577">
          <cell r="A577">
            <v>1503020702</v>
          </cell>
          <cell r="B577" t="str">
            <v xml:space="preserve">                       1503.020702 Mobiliario De Deportes Y Recreación</v>
          </cell>
          <cell r="C577" t="str">
            <v>Mobiliario De Deportes Y Recreación</v>
          </cell>
        </row>
        <row r="578">
          <cell r="A578">
            <v>15030208</v>
          </cell>
          <cell r="B578" t="str">
            <v xml:space="preserve">                1503.0208 Mobiliario, Equipos, Aparatos Y Armamento Para La Defensa Y La Seguridad       </v>
          </cell>
          <cell r="C578" t="str">
            <v>Mobiliario, Equipos, Aparatos Y Armamento Para La Defensa Y La Seguridad</v>
          </cell>
        </row>
        <row r="579">
          <cell r="A579">
            <v>1503020801</v>
          </cell>
          <cell r="B579" t="str">
            <v xml:space="preserve">                       1503.020801 Mobiliario, Equipos Y Aparatos Para La Defensa Y La Seguridad</v>
          </cell>
          <cell r="C579" t="str">
            <v>Mobiliario, Equipos Y Aparatos Para La Defensa Y La Seguridad</v>
          </cell>
        </row>
        <row r="580">
          <cell r="A580">
            <v>1503020802</v>
          </cell>
          <cell r="B580" t="str">
            <v xml:space="preserve">                       1503.020802 Armamento En General</v>
          </cell>
          <cell r="C580" t="str">
            <v>Armamento En General</v>
          </cell>
        </row>
        <row r="581">
          <cell r="A581">
            <v>15030209</v>
          </cell>
          <cell r="B581" t="str">
            <v xml:space="preserve">                1503.0209 Maquinaria Y Equipo Diversos       </v>
          </cell>
          <cell r="C581" t="str">
            <v>Maquinaria Y Equipo Diversos</v>
          </cell>
        </row>
        <row r="582">
          <cell r="A582">
            <v>1503020901</v>
          </cell>
          <cell r="B582" t="str">
            <v xml:space="preserve">                       1503.020901 Aire Acondicionado Y Refrigeración</v>
          </cell>
          <cell r="C582" t="str">
            <v>Aire Acondicionado Y Refrigeración</v>
          </cell>
        </row>
        <row r="583">
          <cell r="A583">
            <v>1503020902</v>
          </cell>
          <cell r="B583" t="str">
            <v xml:space="preserve">                       1503.020902 Aseo, Limpieza Y Cocina</v>
          </cell>
          <cell r="C583" t="str">
            <v>Aseo, Limpieza Y Cocina</v>
          </cell>
        </row>
        <row r="584">
          <cell r="A584">
            <v>1503020903</v>
          </cell>
          <cell r="B584" t="str">
            <v xml:space="preserve">                       1503.020903 Seguridad Industrial</v>
          </cell>
          <cell r="C584" t="str">
            <v>Seguridad Industrial</v>
          </cell>
        </row>
        <row r="585">
          <cell r="A585">
            <v>1503020904</v>
          </cell>
          <cell r="B585" t="str">
            <v xml:space="preserve">                       1503.020904 Electricidad Y Electrónica</v>
          </cell>
          <cell r="C585" t="str">
            <v>Electricidad Y Electrónica</v>
          </cell>
        </row>
        <row r="586">
          <cell r="A586">
            <v>1503020905</v>
          </cell>
          <cell r="B586" t="str">
            <v xml:space="preserve">                       1503.020905 Equipos E Instrumentos De Medición</v>
          </cell>
          <cell r="C586" t="str">
            <v>Equipos E Instrumentos De Medición</v>
          </cell>
        </row>
        <row r="587">
          <cell r="A587">
            <v>1503020906</v>
          </cell>
          <cell r="B587" t="str">
            <v xml:space="preserve">                       1503.020906 Equipos Para Vehículos</v>
          </cell>
          <cell r="C587" t="str">
            <v>Equipos Para Vehículos</v>
          </cell>
        </row>
        <row r="588">
          <cell r="A588">
            <v>1503020999</v>
          </cell>
          <cell r="B588" t="str">
            <v xml:space="preserve">                       1503.020999 Maquinarias, Equipos Y Mobiliarios De Otras Instalaciones</v>
          </cell>
          <cell r="C588" t="str">
            <v>Maquinarias, Equipos Y Mobiliarios De Otras Instalaciones</v>
          </cell>
        </row>
        <row r="589">
          <cell r="A589">
            <v>150303</v>
          </cell>
          <cell r="B589" t="str">
            <v xml:space="preserve">        1503.03 Adquiridos en Arrendamiento Financiero               </v>
          </cell>
          <cell r="C589" t="str">
            <v>Adquiridos en Arrendamiento Financiero</v>
          </cell>
        </row>
        <row r="590">
          <cell r="A590">
            <v>150304</v>
          </cell>
          <cell r="B590" t="str">
            <v xml:space="preserve">        1503.04 Vehículos, Maquinarias Y Otras Unidades Por Recibir               </v>
          </cell>
          <cell r="C590" t="str">
            <v>Vehículos, Maquinarias Y Otras Unidades Por Recibir</v>
          </cell>
        </row>
        <row r="591">
          <cell r="A591">
            <v>150305</v>
          </cell>
          <cell r="B591" t="str">
            <v xml:space="preserve">        1503.05 Vehículos, Maquinarias Y Otras Unidades Por Distribuir               </v>
          </cell>
          <cell r="C591" t="str">
            <v>Vehículos, Maquinarias Y Otras Unidades Por Distribuir</v>
          </cell>
        </row>
        <row r="592">
          <cell r="A592">
            <v>150306</v>
          </cell>
          <cell r="B592" t="str">
            <v xml:space="preserve">        1503.06 Asociaciones Público Privadas, Usufructo y Otros               </v>
          </cell>
          <cell r="C592" t="str">
            <v>Asociaciones Público Privadas, Usufructo y Otros</v>
          </cell>
        </row>
        <row r="593">
          <cell r="A593">
            <v>15030601</v>
          </cell>
          <cell r="B593" t="str">
            <v xml:space="preserve">                1503.0601 Concesiones       </v>
          </cell>
          <cell r="C593" t="str">
            <v>Concesiones</v>
          </cell>
        </row>
        <row r="594">
          <cell r="A594">
            <v>1503060101</v>
          </cell>
          <cell r="B594" t="str">
            <v xml:space="preserve">                       1503.060101 Vehículos</v>
          </cell>
          <cell r="C594" t="str">
            <v>Vehículos</v>
          </cell>
        </row>
        <row r="595">
          <cell r="A595">
            <v>1503060102</v>
          </cell>
          <cell r="B595" t="str">
            <v xml:space="preserve">                       1503.060102 Maquinarias, Equipo, Mobiliario y Otros</v>
          </cell>
          <cell r="C595" t="str">
            <v>Maquinarias, Equipo, Mobiliario y Otros</v>
          </cell>
        </row>
        <row r="596">
          <cell r="A596">
            <v>15030602</v>
          </cell>
          <cell r="B596" t="str">
            <v xml:space="preserve">                1503.0602 Usufructo       </v>
          </cell>
          <cell r="C596" t="str">
            <v>Usufructo</v>
          </cell>
        </row>
        <row r="597">
          <cell r="A597">
            <v>15030603</v>
          </cell>
          <cell r="B597" t="str">
            <v xml:space="preserve">                1503.0603 Otros       </v>
          </cell>
          <cell r="C597" t="str">
            <v>Otros</v>
          </cell>
        </row>
        <row r="598">
          <cell r="A598">
            <v>150307</v>
          </cell>
          <cell r="B598" t="str">
            <v xml:space="preserve">        1503.07 Vehículos, Maquinarias y Otros en Afectación en Uso               </v>
          </cell>
          <cell r="C598" t="str">
            <v>Vehículos, Maquinarias y Otros en Afectación en Uso</v>
          </cell>
        </row>
        <row r="599">
          <cell r="A599">
            <v>15030701</v>
          </cell>
          <cell r="B599" t="str">
            <v xml:space="preserve">                1503.0701 Vehículos en Afectación en Uso       </v>
          </cell>
          <cell r="C599" t="str">
            <v>Vehículos en Afectación en Uso</v>
          </cell>
        </row>
        <row r="600">
          <cell r="A600">
            <v>15030702</v>
          </cell>
          <cell r="B600" t="str">
            <v xml:space="preserve">                1503.0702 Maquinarias, Equipo, Mobiliario y Otros en Afectación en Uso       </v>
          </cell>
          <cell r="C600" t="str">
            <v>Maquinarias, Equipo, Mobiliario y Otros en Afectación en Uso</v>
          </cell>
        </row>
        <row r="601">
          <cell r="A601">
            <v>150308</v>
          </cell>
          <cell r="B601" t="str">
            <v xml:space="preserve">        1503.08 Maquinarias, Equipo, Mobiliario y Otros en Administración Funcional               </v>
          </cell>
          <cell r="C601" t="str">
            <v>Maquinarias, Equipo, Mobiliario y Otros en Administración Funcional</v>
          </cell>
        </row>
        <row r="602">
          <cell r="A602">
            <v>15030801</v>
          </cell>
          <cell r="B602" t="str">
            <v xml:space="preserve">                1503.0801 Vehículos en Administración Funcional       </v>
          </cell>
          <cell r="C602" t="str">
            <v>Vehículos en Administración Funcional</v>
          </cell>
        </row>
        <row r="603">
          <cell r="A603">
            <v>1504</v>
          </cell>
          <cell r="B603" t="str">
            <v xml:space="preserve">1504. INVERSIONES INTANGIBLES                       </v>
          </cell>
          <cell r="C603" t="str">
            <v>INVERSIONES INTANGIBLES</v>
          </cell>
        </row>
        <row r="604">
          <cell r="A604">
            <v>150402</v>
          </cell>
          <cell r="B604" t="str">
            <v xml:space="preserve">        1504.02 Sistemas De Información Tecnológicas               </v>
          </cell>
          <cell r="C604" t="str">
            <v>Sistemas De Información Tecnológicas</v>
          </cell>
        </row>
        <row r="605">
          <cell r="A605">
            <v>15040201</v>
          </cell>
          <cell r="B605" t="str">
            <v xml:space="preserve">                1504.0201 Gastos Por La Contratación De Personal       </v>
          </cell>
          <cell r="C605" t="str">
            <v>Gastos Por La Contratación De Personal</v>
          </cell>
        </row>
        <row r="606">
          <cell r="A606">
            <v>15040202</v>
          </cell>
          <cell r="B606" t="str">
            <v xml:space="preserve">                1504.0202 Gastos Por La Compra De Bienes       </v>
          </cell>
          <cell r="C606" t="str">
            <v>Gastos Por La Compra De Bienes</v>
          </cell>
        </row>
        <row r="607">
          <cell r="A607">
            <v>15040203</v>
          </cell>
          <cell r="B607" t="str">
            <v xml:space="preserve">                1504.0203 Gastos Por La Contratación De Servicios       </v>
          </cell>
          <cell r="C607" t="str">
            <v>Gastos Por La Contratación De Servicios</v>
          </cell>
        </row>
        <row r="608">
          <cell r="A608">
            <v>150403</v>
          </cell>
          <cell r="B608" t="str">
            <v xml:space="preserve">        1504.03 Mejoramiento De Procesos               </v>
          </cell>
          <cell r="C608" t="str">
            <v>Mejoramiento De Procesos</v>
          </cell>
        </row>
        <row r="609">
          <cell r="A609">
            <v>15040301</v>
          </cell>
          <cell r="B609" t="str">
            <v xml:space="preserve">                1504.0301 Gastos Por La Contratación De Personal       </v>
          </cell>
          <cell r="C609" t="str">
            <v>Gastos Por La Contratación De Personal</v>
          </cell>
        </row>
        <row r="610">
          <cell r="A610">
            <v>15040302</v>
          </cell>
          <cell r="B610" t="str">
            <v xml:space="preserve">                1504.0302 Gastos Por La Compra De Bienes       </v>
          </cell>
          <cell r="C610" t="str">
            <v>Gastos Por La Compra De Bienes</v>
          </cell>
        </row>
        <row r="611">
          <cell r="A611">
            <v>15040303</v>
          </cell>
          <cell r="B611" t="str">
            <v xml:space="preserve">                1504.0303 Gastos Por La Contratación De Servicios       </v>
          </cell>
          <cell r="C611" t="str">
            <v>Gastos Por La Contratación De Servicios</v>
          </cell>
        </row>
        <row r="612">
          <cell r="A612">
            <v>150404</v>
          </cell>
          <cell r="B612" t="str">
            <v xml:space="preserve">        1504.04 Diseño De Instrumentos Para Mejorar La Calidad Del Servicio               </v>
          </cell>
          <cell r="C612" t="str">
            <v>Diseño De Instrumentos Para Mejorar La Calidad Del Servicio</v>
          </cell>
        </row>
        <row r="613">
          <cell r="A613">
            <v>15040401</v>
          </cell>
          <cell r="B613" t="str">
            <v xml:space="preserve">                1504.0401 Gastos Por La Contratación De Personal       </v>
          </cell>
          <cell r="C613" t="str">
            <v>Gastos Por La Contratación De Personal</v>
          </cell>
        </row>
        <row r="614">
          <cell r="A614">
            <v>15040402</v>
          </cell>
          <cell r="B614" t="str">
            <v xml:space="preserve">                1504.0402 Gastos Por La Compra De Bienes       </v>
          </cell>
          <cell r="C614" t="str">
            <v>Gastos Por La Compra De Bienes</v>
          </cell>
        </row>
        <row r="615">
          <cell r="A615">
            <v>15040403</v>
          </cell>
          <cell r="B615" t="str">
            <v xml:space="preserve">                1504.0403 Gastos Por La Contratación De Servicios       </v>
          </cell>
          <cell r="C615" t="str">
            <v>Gastos Por La Contratación De Servicios</v>
          </cell>
        </row>
        <row r="616">
          <cell r="A616">
            <v>150405</v>
          </cell>
          <cell r="B616" t="str">
            <v xml:space="preserve">        1504.05 Formación Y Capacitación               </v>
          </cell>
          <cell r="C616" t="str">
            <v>Formación Y Capacitación</v>
          </cell>
        </row>
        <row r="617">
          <cell r="A617">
            <v>15040501</v>
          </cell>
          <cell r="B617" t="str">
            <v xml:space="preserve">                1504.0501 Gastos Por La Contratación De Personal       </v>
          </cell>
          <cell r="C617" t="str">
            <v>Gastos Por La Contratación De Personal</v>
          </cell>
        </row>
        <row r="618">
          <cell r="A618">
            <v>15040502</v>
          </cell>
          <cell r="B618" t="str">
            <v xml:space="preserve">                1504.0502 Gastos Por La Compra De Bienes       </v>
          </cell>
          <cell r="C618" t="str">
            <v>Gastos Por La Compra De Bienes</v>
          </cell>
        </row>
        <row r="619">
          <cell r="A619">
            <v>15040503</v>
          </cell>
          <cell r="B619" t="str">
            <v xml:space="preserve">                1504.0503 Gastos Por La Contratación De Servicios       </v>
          </cell>
          <cell r="C619" t="str">
            <v>Gastos Por La Contratación De Servicios</v>
          </cell>
        </row>
        <row r="620">
          <cell r="A620">
            <v>150407</v>
          </cell>
          <cell r="B620" t="str">
            <v xml:space="preserve">        1504.07 Otras Inversiones Intangibles               </v>
          </cell>
          <cell r="C620" t="str">
            <v>Otras Inversiones Intangibles</v>
          </cell>
        </row>
        <row r="621">
          <cell r="A621">
            <v>15040701</v>
          </cell>
          <cell r="B621" t="str">
            <v xml:space="preserve">                1504.0701 Gastos Por La Contratación De Personal       </v>
          </cell>
          <cell r="C621" t="str">
            <v>Gastos Por La Contratación De Personal</v>
          </cell>
        </row>
        <row r="622">
          <cell r="A622">
            <v>15040702</v>
          </cell>
          <cell r="B622" t="str">
            <v xml:space="preserve">                1504.0702 Gastos Por La Compra De Bienes       </v>
          </cell>
          <cell r="C622" t="str">
            <v>Gastos Por La Compra De Bienes</v>
          </cell>
        </row>
        <row r="623">
          <cell r="A623">
            <v>15040703</v>
          </cell>
          <cell r="B623" t="str">
            <v xml:space="preserve">                1504.0703 Gastos Por La Contratación De Servicios       </v>
          </cell>
          <cell r="C623" t="str">
            <v>Gastos Por La Contratación De Servicios</v>
          </cell>
        </row>
        <row r="624">
          <cell r="A624">
            <v>1505</v>
          </cell>
          <cell r="B624" t="str">
            <v xml:space="preserve">1505. ESTUDIOS Y PROYECTOS                       </v>
          </cell>
          <cell r="C624" t="str">
            <v>ESTUDIOS Y PROYECTOS</v>
          </cell>
        </row>
        <row r="625">
          <cell r="A625">
            <v>150501</v>
          </cell>
          <cell r="B625" t="str">
            <v xml:space="preserve">        1505.01 Estudio De Preinversión               </v>
          </cell>
          <cell r="C625" t="str">
            <v>Estudio De Preinversión</v>
          </cell>
        </row>
        <row r="626">
          <cell r="A626">
            <v>150502</v>
          </cell>
          <cell r="B626" t="str">
            <v xml:space="preserve">        1505.02 Elaboración De Expediente Técnico               </v>
          </cell>
          <cell r="C626" t="str">
            <v>Elaboración De Expediente Técnico</v>
          </cell>
        </row>
        <row r="627">
          <cell r="A627">
            <v>150503</v>
          </cell>
          <cell r="B627" t="str">
            <v xml:space="preserve">        1505.03 Otros Gastos Diversos de Activos No Financieros               </v>
          </cell>
          <cell r="C627" t="str">
            <v>Otros Gastos Diversos de Activos No Financieros</v>
          </cell>
        </row>
        <row r="628">
          <cell r="A628">
            <v>15050301</v>
          </cell>
          <cell r="B628" t="str">
            <v xml:space="preserve">                1505.0301 Gastos por la Contratación de Personal       </v>
          </cell>
          <cell r="C628" t="str">
            <v>Gastos por la Contratación de Personal</v>
          </cell>
        </row>
        <row r="629">
          <cell r="A629">
            <v>15050302</v>
          </cell>
          <cell r="B629" t="str">
            <v xml:space="preserve">                1505.0302 Gasto por la Compra de Bienes       </v>
          </cell>
          <cell r="C629" t="str">
            <v>Gasto por la Compra de Bienes</v>
          </cell>
        </row>
        <row r="630">
          <cell r="A630">
            <v>15050303</v>
          </cell>
          <cell r="B630" t="str">
            <v xml:space="preserve">                1505.0303 Gasto por la Contratación de Servicios       </v>
          </cell>
          <cell r="C630" t="str">
            <v>Gasto por la Contratación de Servicios</v>
          </cell>
        </row>
        <row r="631">
          <cell r="A631">
            <v>15050399</v>
          </cell>
          <cell r="B631" t="str">
            <v xml:space="preserve">                1505.0399 Otros Gastos       </v>
          </cell>
          <cell r="C631" t="str">
            <v>Otros Gastos</v>
          </cell>
        </row>
        <row r="632">
          <cell r="A632">
            <v>1506</v>
          </cell>
          <cell r="B632" t="str">
            <v xml:space="preserve">1506. OBJETOS DE VALOR                       </v>
          </cell>
          <cell r="C632" t="str">
            <v>OBJETOS DE VALOR</v>
          </cell>
        </row>
        <row r="633">
          <cell r="A633">
            <v>150601</v>
          </cell>
          <cell r="B633" t="str">
            <v xml:space="preserve">        1506.01 Piedras Y Metales Preciosos               </v>
          </cell>
          <cell r="C633" t="str">
            <v>Piedras Y Metales Preciosos</v>
          </cell>
        </row>
        <row r="634">
          <cell r="A634">
            <v>150602</v>
          </cell>
          <cell r="B634" t="str">
            <v xml:space="preserve">        1506.02 Pinturas Y Esculturas               </v>
          </cell>
          <cell r="C634" t="str">
            <v>Pinturas Y Esculturas</v>
          </cell>
        </row>
        <row r="635">
          <cell r="A635">
            <v>150603</v>
          </cell>
          <cell r="B635" t="str">
            <v xml:space="preserve">        1506.03 Joyas Y Antigüedades               </v>
          </cell>
          <cell r="C635" t="str">
            <v>Joyas Y Antigüedades</v>
          </cell>
        </row>
        <row r="636">
          <cell r="A636">
            <v>150604</v>
          </cell>
          <cell r="B636" t="str">
            <v xml:space="preserve">        1506.04 Piedras y Metales Preciosos por Administración Funcional               </v>
          </cell>
          <cell r="C636" t="str">
            <v>Piedras y Metales Preciosos por Administración Funcional</v>
          </cell>
        </row>
        <row r="637">
          <cell r="A637">
            <v>150605</v>
          </cell>
          <cell r="B637" t="str">
            <v xml:space="preserve">        1506.05 Pinturas y Esculturas por Administración Funcional               </v>
          </cell>
          <cell r="C637" t="str">
            <v>Pinturas y Esculturas por Administración Funcional</v>
          </cell>
        </row>
        <row r="638">
          <cell r="A638">
            <v>150606</v>
          </cell>
          <cell r="B638" t="str">
            <v xml:space="preserve">        1506.06 Joyas y Antigüedades por Administración Funcional               </v>
          </cell>
          <cell r="C638" t="str">
            <v>Joyas y Antigüedades por Administración Funcional</v>
          </cell>
        </row>
        <row r="639">
          <cell r="A639">
            <v>150609</v>
          </cell>
          <cell r="B639" t="str">
            <v xml:space="preserve">        1506.09 Otros Objetos de Valor               </v>
          </cell>
          <cell r="C639" t="str">
            <v>Otros Objetos de Valor</v>
          </cell>
        </row>
        <row r="640">
          <cell r="A640">
            <v>1507</v>
          </cell>
          <cell r="B640" t="str">
            <v xml:space="preserve">1507. OTROS ACTIVOS                       </v>
          </cell>
          <cell r="C640" t="str">
            <v>OTROS ACTIVOS</v>
          </cell>
        </row>
        <row r="641">
          <cell r="A641">
            <v>150701</v>
          </cell>
          <cell r="B641" t="str">
            <v xml:space="preserve">        1507.01 Bienes Agropecuarios, Mineros Y Otros               </v>
          </cell>
          <cell r="C641" t="str">
            <v>Bienes Agropecuarios, Mineros Y Otros</v>
          </cell>
        </row>
        <row r="642">
          <cell r="A642">
            <v>15070101</v>
          </cell>
          <cell r="B642" t="str">
            <v xml:space="preserve">                1507.0101 Animales De Cría       </v>
          </cell>
          <cell r="C642" t="str">
            <v>Animales De Cría</v>
          </cell>
        </row>
        <row r="643">
          <cell r="A643">
            <v>15070102</v>
          </cell>
          <cell r="B643" t="str">
            <v xml:space="preserve">                1507.0102 Animales Reproductores       </v>
          </cell>
          <cell r="C643" t="str">
            <v>Animales Reproductores</v>
          </cell>
        </row>
        <row r="644">
          <cell r="A644">
            <v>15070103</v>
          </cell>
          <cell r="B644" t="str">
            <v xml:space="preserve">                1507.0103 Animales De Tiro       </v>
          </cell>
          <cell r="C644" t="str">
            <v>Animales De Tiro</v>
          </cell>
        </row>
        <row r="645">
          <cell r="A645">
            <v>15070104</v>
          </cell>
          <cell r="B645" t="str">
            <v xml:space="preserve">                1507.0104 Otros Animales       </v>
          </cell>
          <cell r="C645" t="str">
            <v>Otros Animales</v>
          </cell>
        </row>
        <row r="646">
          <cell r="A646">
            <v>15070105</v>
          </cell>
          <cell r="B646" t="str">
            <v xml:space="preserve">                1507.0105 Árboles Frutales       </v>
          </cell>
          <cell r="C646" t="str">
            <v>Árboles Frutales</v>
          </cell>
        </row>
        <row r="647">
          <cell r="A647">
            <v>15070106</v>
          </cell>
          <cell r="B647" t="str">
            <v xml:space="preserve">                1507.0106 Vides Y Arbustos       </v>
          </cell>
          <cell r="C647" t="str">
            <v>Vides Y Arbustos</v>
          </cell>
        </row>
        <row r="648">
          <cell r="A648">
            <v>15070107</v>
          </cell>
          <cell r="B648" t="str">
            <v xml:space="preserve">                1507.0107 Semillas Y Almácigos       </v>
          </cell>
          <cell r="C648" t="str">
            <v>Semillas Y Almácigos</v>
          </cell>
        </row>
        <row r="649">
          <cell r="A649">
            <v>15070108</v>
          </cell>
          <cell r="B649" t="str">
            <v xml:space="preserve">                1507.0108 Minas Y Canteras       </v>
          </cell>
          <cell r="C649" t="str">
            <v>Minas Y Canteras</v>
          </cell>
        </row>
        <row r="650">
          <cell r="A650">
            <v>15070109</v>
          </cell>
          <cell r="B650" t="str">
            <v xml:space="preserve">                1507.0109 Bienes Agropecuarios, Mineros y Otros Por Recibir       </v>
          </cell>
          <cell r="C650" t="str">
            <v>Bienes Agropecuarios, Mineros y Otros Por Recibir</v>
          </cell>
        </row>
        <row r="651">
          <cell r="A651">
            <v>15070199</v>
          </cell>
          <cell r="B651" t="str">
            <v xml:space="preserve">                1507.0199 Otros Bienes Agropecuarios, Pesqueros Y Mineros       </v>
          </cell>
          <cell r="C651" t="str">
            <v>Otros Bienes Agropecuarios, Pesqueros Y Mineros</v>
          </cell>
        </row>
        <row r="652">
          <cell r="A652">
            <v>150702</v>
          </cell>
          <cell r="B652" t="str">
            <v xml:space="preserve">        1507.02 Bienes Culturales               </v>
          </cell>
          <cell r="C652" t="str">
            <v>Bienes Culturales</v>
          </cell>
        </row>
        <row r="653">
          <cell r="A653">
            <v>15070201</v>
          </cell>
          <cell r="B653" t="str">
            <v xml:space="preserve">                1507.0201 Libros Y Textos Para Bibliotecas       </v>
          </cell>
          <cell r="C653" t="str">
            <v>Libros Y Textos Para Bibliotecas</v>
          </cell>
        </row>
        <row r="654">
          <cell r="A654">
            <v>15070209</v>
          </cell>
          <cell r="B654" t="str">
            <v xml:space="preserve">                1507.0209 Bienes Culturales Por Recibir       </v>
          </cell>
          <cell r="C654" t="str">
            <v>Bienes Culturales Por Recibir</v>
          </cell>
        </row>
        <row r="655">
          <cell r="A655">
            <v>15070299</v>
          </cell>
          <cell r="B655" t="str">
            <v xml:space="preserve">                1507.0299 Otros Bienes Culturales       </v>
          </cell>
          <cell r="C655" t="str">
            <v>Otros Bienes Culturales</v>
          </cell>
        </row>
        <row r="656">
          <cell r="A656">
            <v>150703</v>
          </cell>
          <cell r="B656" t="str">
            <v xml:space="preserve">        1507.03 Activos Intangibles               </v>
          </cell>
          <cell r="C656" t="str">
            <v>Activos Intangibles</v>
          </cell>
        </row>
        <row r="657">
          <cell r="A657">
            <v>15070301</v>
          </cell>
          <cell r="B657" t="str">
            <v xml:space="preserve">                1507.0301 Patentes Y Marcas De Fábrica       </v>
          </cell>
          <cell r="C657" t="str">
            <v>Patentes Y Marcas De Fábrica</v>
          </cell>
        </row>
        <row r="658">
          <cell r="A658">
            <v>15070302</v>
          </cell>
          <cell r="B658" t="str">
            <v xml:space="preserve">                1507.0302 Software       </v>
          </cell>
          <cell r="C658" t="str">
            <v>Software</v>
          </cell>
        </row>
        <row r="659">
          <cell r="A659">
            <v>15070309</v>
          </cell>
          <cell r="B659" t="str">
            <v xml:space="preserve">                1507.0309 Activos Intangibles - Concesiones       </v>
          </cell>
          <cell r="C659" t="str">
            <v>Activos Intangibles - Concesiones</v>
          </cell>
        </row>
        <row r="660">
          <cell r="A660">
            <v>15070399</v>
          </cell>
          <cell r="B660" t="str">
            <v xml:space="preserve">                1507.0399 Otros Activos Intangibles       </v>
          </cell>
          <cell r="C660" t="str">
            <v>Otros Activos Intangibles</v>
          </cell>
        </row>
        <row r="661">
          <cell r="A661">
            <v>150796</v>
          </cell>
          <cell r="B661" t="str">
            <v xml:space="preserve">        1507.96 Bienes Culturales por Distribuir               </v>
          </cell>
          <cell r="C661" t="str">
            <v>Bienes Culturales por Distribuir</v>
          </cell>
        </row>
        <row r="662">
          <cell r="A662">
            <v>150797</v>
          </cell>
          <cell r="B662" t="str">
            <v xml:space="preserve">        1507.97 Activos Intangibles por Distribuir               </v>
          </cell>
          <cell r="C662" t="str">
            <v>Activos Intangibles por Distribuir</v>
          </cell>
        </row>
        <row r="663">
          <cell r="A663">
            <v>150798</v>
          </cell>
          <cell r="B663" t="str">
            <v xml:space="preserve">        1507.98 Bienes Agropecuarios, Mineros Y Otros Por Distribuir               </v>
          </cell>
          <cell r="C663" t="str">
            <v>Bienes Agropecuarios, Mineros Y Otros Por Distribuir</v>
          </cell>
        </row>
        <row r="664">
          <cell r="A664">
            <v>150799</v>
          </cell>
          <cell r="B664" t="str">
            <v xml:space="preserve">        1507.99 Otros               </v>
          </cell>
          <cell r="C664" t="str">
            <v>Otros</v>
          </cell>
        </row>
        <row r="665">
          <cell r="A665">
            <v>15079999</v>
          </cell>
          <cell r="B665" t="str">
            <v xml:space="preserve">                1507.9999 Otros       </v>
          </cell>
          <cell r="C665" t="str">
            <v>Otros</v>
          </cell>
        </row>
        <row r="666">
          <cell r="A666">
            <v>1508</v>
          </cell>
          <cell r="B666" t="str">
            <v xml:space="preserve">1508. DEPRECIACIÓN, AMORTIZACIÓN Y AGOTAMIENTO (CR)                       </v>
          </cell>
          <cell r="C666" t="str">
            <v>DEPRECIACIÓN, AMORTIZACIÓN Y AGOTAMIENTO (CR)</v>
          </cell>
        </row>
        <row r="667">
          <cell r="A667">
            <v>150801</v>
          </cell>
          <cell r="B667" t="str">
            <v xml:space="preserve">        1508.01 Depreciación Acumulada Edificios Y Estructuras               </v>
          </cell>
          <cell r="C667" t="str">
            <v>Depreciación Acumulada Edificios Y Estructuras</v>
          </cell>
        </row>
        <row r="668">
          <cell r="A668">
            <v>15080101</v>
          </cell>
          <cell r="B668" t="str">
            <v xml:space="preserve">                1508.0101 Edificios Residenciales       </v>
          </cell>
          <cell r="C668" t="str">
            <v>Edificios Residenciales</v>
          </cell>
        </row>
        <row r="669">
          <cell r="A669">
            <v>1508010101</v>
          </cell>
          <cell r="B669" t="str">
            <v xml:space="preserve">                       1508.010101 Edificios Residenciales</v>
          </cell>
          <cell r="C669" t="str">
            <v>Edificios Residenciales</v>
          </cell>
        </row>
        <row r="670">
          <cell r="A670">
            <v>1508010197</v>
          </cell>
          <cell r="B670" t="str">
            <v xml:space="preserve">                       1508.010197 Edificios Residenciales – Ajuste por Revaluación</v>
          </cell>
          <cell r="C670" t="str">
            <v>Edificios Residenciales – Ajuste por Revaluación</v>
          </cell>
        </row>
        <row r="671">
          <cell r="A671">
            <v>1508010198</v>
          </cell>
          <cell r="B671" t="str">
            <v xml:space="preserve">                       1508.010198 Edificios Residenciales por Administración Funcional</v>
          </cell>
          <cell r="C671" t="str">
            <v>Edificios Residenciales por Administración Funcional</v>
          </cell>
        </row>
        <row r="672">
          <cell r="A672">
            <v>1508010199</v>
          </cell>
          <cell r="B672" t="str">
            <v xml:space="preserve">                       1508.010199 Edificios Residenciales por Administración Funcional - Ajuste por Revaluación</v>
          </cell>
          <cell r="C672" t="str">
            <v>Edificios Residenciales por Administración Funcional - Ajuste por Revaluación</v>
          </cell>
        </row>
        <row r="673">
          <cell r="A673">
            <v>15080102</v>
          </cell>
          <cell r="B673" t="str">
            <v xml:space="preserve">                1508.0102 Edificios O Unidades No Residenciales       </v>
          </cell>
          <cell r="C673" t="str">
            <v>Edificios O Unidades No Residenciales</v>
          </cell>
        </row>
        <row r="674">
          <cell r="A674">
            <v>1508010201</v>
          </cell>
          <cell r="B674" t="str">
            <v xml:space="preserve">                       1508.010201 Edificios O Unidades No Residenciales</v>
          </cell>
          <cell r="C674" t="str">
            <v>Edificios O Unidades No Residenciales</v>
          </cell>
        </row>
        <row r="675">
          <cell r="A675">
            <v>1508010297</v>
          </cell>
          <cell r="B675" t="str">
            <v xml:space="preserve">                       1508.010297 Edificios O Unidades No Residenciales – Ajuste por Revaluación</v>
          </cell>
          <cell r="C675" t="str">
            <v>Edificios O Unidades No Residenciales – Ajuste por Revaluación</v>
          </cell>
        </row>
        <row r="676">
          <cell r="A676">
            <v>1508010298</v>
          </cell>
          <cell r="B676" t="str">
            <v xml:space="preserve">                       1508.010298 Edificios O Unidades No Residenciales por Administración Funcional</v>
          </cell>
          <cell r="C676" t="str">
            <v>Edificios O Unidades No Residenciales por Administración Funcional</v>
          </cell>
        </row>
        <row r="677">
          <cell r="A677">
            <v>1508010299</v>
          </cell>
          <cell r="B677" t="str">
            <v xml:space="preserve">                       1508.010299 Edificios O Unidades No Residenciales por Administración Funcional - Ajuste por Revaluación</v>
          </cell>
          <cell r="C677" t="str">
            <v>Edificios O Unidades No Residenciales por Administración Funcional - Ajuste por Revaluación</v>
          </cell>
        </row>
        <row r="678">
          <cell r="A678">
            <v>15080103</v>
          </cell>
          <cell r="B678" t="str">
            <v xml:space="preserve">                1508.0103 Estructuras       </v>
          </cell>
          <cell r="C678" t="str">
            <v>Estructuras</v>
          </cell>
        </row>
        <row r="679">
          <cell r="A679">
            <v>15080104</v>
          </cell>
          <cell r="B679" t="str">
            <v xml:space="preserve">                1508.0104 Depreciación Acumulada De Edificios Residenciales, No Residenciales Y Estructuras Concluidas por Reclasificar       </v>
          </cell>
          <cell r="C679" t="str">
            <v>Depreciación Acumulada De Edificios Residenciales, No Residenciales Y Estructuras Concluidas por Reclasificar</v>
          </cell>
        </row>
        <row r="680">
          <cell r="A680">
            <v>1508010401</v>
          </cell>
          <cell r="B680" t="str">
            <v xml:space="preserve">                       1508.010401 Edificios Residenciales Concluidos por Reclasificar</v>
          </cell>
          <cell r="C680" t="str">
            <v>Edificios Residenciales Concluidos por Reclasificar</v>
          </cell>
        </row>
        <row r="681">
          <cell r="A681">
            <v>1508010402</v>
          </cell>
          <cell r="B681" t="str">
            <v xml:space="preserve">                       1508.010402 Edificios No Residenciales Concluidos por Reclasificar</v>
          </cell>
          <cell r="C681" t="str">
            <v>Edificios No Residenciales Concluidos por Reclasificar</v>
          </cell>
        </row>
        <row r="682">
          <cell r="A682">
            <v>1508010403</v>
          </cell>
          <cell r="B682" t="str">
            <v xml:space="preserve">                       1508.010403 Estructuras Concluidas por Reclasificar</v>
          </cell>
          <cell r="C682" t="str">
            <v>Estructuras Concluidas por Reclasificar</v>
          </cell>
        </row>
        <row r="683">
          <cell r="A683">
            <v>1508010496</v>
          </cell>
          <cell r="B683" t="str">
            <v xml:space="preserve">                       1508.010496 Edificios Residenciales Concluidos por Reclasificar – Ajuste por Revaluación</v>
          </cell>
          <cell r="C683" t="str">
            <v>Edificios Residenciales Concluidos por Reclasificar – Ajuste por Revaluación</v>
          </cell>
        </row>
        <row r="684">
          <cell r="A684">
            <v>1508010497</v>
          </cell>
          <cell r="B684" t="str">
            <v xml:space="preserve">                       1508.010497 Edificios No Residenciales Concluidos por Reclasificar – Ajuste por Revaluación</v>
          </cell>
          <cell r="C684" t="str">
            <v>Edificios No Residenciales Concluidos por Reclasificar – Ajuste por Revaluación</v>
          </cell>
        </row>
        <row r="685">
          <cell r="A685">
            <v>15080105</v>
          </cell>
          <cell r="B685" t="str">
            <v xml:space="preserve">                1508.0105 Adquiridos en Arrendamiento Financiero       </v>
          </cell>
          <cell r="C685" t="str">
            <v>Adquiridos en Arrendamiento Financiero</v>
          </cell>
        </row>
        <row r="686">
          <cell r="A686">
            <v>1508010501</v>
          </cell>
          <cell r="B686" t="str">
            <v xml:space="preserve">                       1508.010501 Adquiridos en Arrendamiento Financiero</v>
          </cell>
          <cell r="C686" t="str">
            <v>Adquiridos en Arrendamiento Financiero</v>
          </cell>
        </row>
        <row r="687">
          <cell r="A687">
            <v>1508010597</v>
          </cell>
          <cell r="B687" t="str">
            <v xml:space="preserve">                       1508.010597 Adquiridos en Arrendamiento Financiero – Ajuste por Revaluación</v>
          </cell>
          <cell r="C687" t="str">
            <v>Adquiridos en Arrendamiento Financiero – Ajuste por Revaluación</v>
          </cell>
        </row>
        <row r="688">
          <cell r="A688">
            <v>15080106</v>
          </cell>
          <cell r="B688" t="str">
            <v xml:space="preserve">                1508.0106 Asociaciones Público Privadas, Usufructo y Otros       </v>
          </cell>
          <cell r="C688" t="str">
            <v>Asociaciones Público Privadas, Usufructo y Otros</v>
          </cell>
        </row>
        <row r="689">
          <cell r="A689">
            <v>1508010601</v>
          </cell>
          <cell r="B689" t="str">
            <v xml:space="preserve">                       1508.010601 Concesiones</v>
          </cell>
          <cell r="C689" t="str">
            <v>Concesiones</v>
          </cell>
        </row>
        <row r="690">
          <cell r="A690">
            <v>1508010602</v>
          </cell>
          <cell r="B690" t="str">
            <v xml:space="preserve">                       1508.010602 Concesiones – Ajuste por Revaluación</v>
          </cell>
          <cell r="C690" t="str">
            <v>Concesiones – Ajuste por Revaluación</v>
          </cell>
        </row>
        <row r="691">
          <cell r="A691">
            <v>1508010603</v>
          </cell>
          <cell r="B691" t="str">
            <v xml:space="preserve">                       1508.010603 Usufructo</v>
          </cell>
          <cell r="C691" t="str">
            <v>Usufructo</v>
          </cell>
        </row>
        <row r="692">
          <cell r="A692">
            <v>1508010604</v>
          </cell>
          <cell r="B692" t="str">
            <v xml:space="preserve">                       1508.010604 Usufructo – Ajuste por Revaluación</v>
          </cell>
          <cell r="C692" t="str">
            <v>Usufructo – Ajuste por Revaluación</v>
          </cell>
        </row>
        <row r="693">
          <cell r="A693">
            <v>1508010605</v>
          </cell>
          <cell r="B693" t="str">
            <v xml:space="preserve">                       1508.010605 Otros</v>
          </cell>
          <cell r="C693" t="str">
            <v>Otros</v>
          </cell>
        </row>
        <row r="694">
          <cell r="A694">
            <v>1508010606</v>
          </cell>
          <cell r="B694" t="str">
            <v xml:space="preserve">                       1508.010606 Otros – Ajuste por Revaluación</v>
          </cell>
          <cell r="C694" t="str">
            <v>Otros – Ajuste por Revaluación</v>
          </cell>
        </row>
        <row r="695">
          <cell r="A695">
            <v>15080107</v>
          </cell>
          <cell r="B695" t="str">
            <v xml:space="preserve">                1508.0107 Edificios y Estructuras En Afectación En Uso       </v>
          </cell>
          <cell r="C695" t="str">
            <v>Edificios y Estructuras En Afectación En Uso</v>
          </cell>
        </row>
        <row r="696">
          <cell r="A696">
            <v>1508010701</v>
          </cell>
          <cell r="B696" t="str">
            <v xml:space="preserve">                       1508.010701 Edificios en Afectación en Uso</v>
          </cell>
          <cell r="C696" t="str">
            <v>Edificios en Afectación en Uso</v>
          </cell>
        </row>
        <row r="697">
          <cell r="A697">
            <v>1508010702</v>
          </cell>
          <cell r="B697" t="str">
            <v xml:space="preserve">                       1508.010702 Estructuras en Afectación en Uso</v>
          </cell>
          <cell r="C697" t="str">
            <v>Estructuras en Afectación en Uso</v>
          </cell>
        </row>
        <row r="698">
          <cell r="A698">
            <v>1508010797</v>
          </cell>
          <cell r="B698" t="str">
            <v xml:space="preserve">                       1508.010797 Edificios en Afectación en Uso – Ajuste por Revaluación</v>
          </cell>
          <cell r="C698" t="str">
            <v>Edificios en Afectación en Uso – Ajuste por Revaluación</v>
          </cell>
        </row>
        <row r="699">
          <cell r="A699">
            <v>150802</v>
          </cell>
          <cell r="B699" t="str">
            <v xml:space="preserve">        1508.02 Depreciación Acumulada De Vehículos, Maquinarias Y Otros               </v>
          </cell>
          <cell r="C699" t="str">
            <v>Depreciación Acumulada De Vehículos, Maquinarias Y Otros</v>
          </cell>
        </row>
        <row r="700">
          <cell r="A700">
            <v>15080201</v>
          </cell>
          <cell r="B700" t="str">
            <v xml:space="preserve">                1508.0201 Vehículo       </v>
          </cell>
          <cell r="C700" t="str">
            <v>Vehículo</v>
          </cell>
        </row>
        <row r="701">
          <cell r="A701">
            <v>15080202</v>
          </cell>
          <cell r="B701" t="str">
            <v xml:space="preserve">                1508.0202 Maquinaria, Equipo, Mobiliario Y Otros.       </v>
          </cell>
          <cell r="C701" t="str">
            <v>Maquinaria, Equipo, Mobiliario Y Otros.</v>
          </cell>
        </row>
        <row r="702">
          <cell r="A702">
            <v>15080203</v>
          </cell>
          <cell r="B702" t="str">
            <v xml:space="preserve">                1508.0203 Adquiridos en Arrendamiento Financiero       </v>
          </cell>
          <cell r="C702" t="str">
            <v>Adquiridos en Arrendamiento Financiero</v>
          </cell>
        </row>
        <row r="703">
          <cell r="A703">
            <v>15080204</v>
          </cell>
          <cell r="B703" t="str">
            <v xml:space="preserve">                1508.0204 Asociaciones Público Privadas, Usufructo y Otros       </v>
          </cell>
          <cell r="C703" t="str">
            <v>Asociaciones Público Privadas, Usufructo y Otros</v>
          </cell>
        </row>
        <row r="704">
          <cell r="A704">
            <v>1508020401</v>
          </cell>
          <cell r="B704" t="str">
            <v xml:space="preserve">                       1508.020401 Concesiones</v>
          </cell>
          <cell r="C704" t="str">
            <v>Concesiones</v>
          </cell>
        </row>
        <row r="705">
          <cell r="A705">
            <v>1508020402</v>
          </cell>
          <cell r="B705" t="str">
            <v xml:space="preserve">                       1508.020402 Usufructo</v>
          </cell>
          <cell r="C705" t="str">
            <v>Usufructo</v>
          </cell>
        </row>
        <row r="706">
          <cell r="A706">
            <v>1508020403</v>
          </cell>
          <cell r="B706" t="str">
            <v xml:space="preserve">                       1508.020403 Otros</v>
          </cell>
          <cell r="C706" t="str">
            <v>Otros</v>
          </cell>
        </row>
        <row r="707">
          <cell r="A707">
            <v>15080205</v>
          </cell>
          <cell r="B707" t="str">
            <v xml:space="preserve">                1508.0205 Vehículos, Maquinarias y Otros en Afectación en Uso       </v>
          </cell>
          <cell r="C707" t="str">
            <v>Vehículos, Maquinarias y Otros en Afectación en Uso</v>
          </cell>
        </row>
        <row r="708">
          <cell r="A708">
            <v>1508020501</v>
          </cell>
          <cell r="B708" t="str">
            <v xml:space="preserve">                       1508.020501 Vehículos en Afectación en Uso</v>
          </cell>
          <cell r="C708" t="str">
            <v>Vehículos en Afectación en Uso</v>
          </cell>
        </row>
        <row r="709">
          <cell r="A709">
            <v>1508020502</v>
          </cell>
          <cell r="B709" t="str">
            <v xml:space="preserve">                       1508.020502 Maquinarias, Equipo, Mobiliario y Otros en Afectación en Uso</v>
          </cell>
          <cell r="C709" t="str">
            <v>Maquinarias, Equipo, Mobiliario y Otros en Afectación en Uso</v>
          </cell>
        </row>
        <row r="710">
          <cell r="A710">
            <v>150803</v>
          </cell>
          <cell r="B710" t="str">
            <v xml:space="preserve">        1508.03 Amortización Acumulada De Intangibles               </v>
          </cell>
          <cell r="C710" t="str">
            <v>Amortización Acumulada De Intangibles</v>
          </cell>
        </row>
        <row r="711">
          <cell r="A711">
            <v>15080301</v>
          </cell>
          <cell r="B711" t="str">
            <v xml:space="preserve">                1508.0301 Estudios Y Proyectos       </v>
          </cell>
          <cell r="C711" t="str">
            <v>Estudios Y Proyectos</v>
          </cell>
        </row>
        <row r="712">
          <cell r="A712">
            <v>15080302</v>
          </cell>
          <cell r="B712" t="str">
            <v xml:space="preserve">                1508.0302 Activos Intangibles       </v>
          </cell>
          <cell r="C712" t="str">
            <v>Activos Intangibles</v>
          </cell>
        </row>
        <row r="713">
          <cell r="A713">
            <v>150804</v>
          </cell>
          <cell r="B713" t="str">
            <v xml:space="preserve">        1508.04 Agotamiento De Bienes Agropecuarios, Mineros Y Otros               </v>
          </cell>
          <cell r="C713" t="str">
            <v>Agotamiento De Bienes Agropecuarios, Mineros Y Otros</v>
          </cell>
        </row>
        <row r="714">
          <cell r="A714">
            <v>15080401</v>
          </cell>
          <cell r="B714" t="str">
            <v xml:space="preserve">                1508.0401 Agotamiento De Bienes Agropecuarios, Mineros Y Otros       </v>
          </cell>
          <cell r="C714" t="str">
            <v>Agotamiento De Bienes Agropecuarios, Mineros Y Otros</v>
          </cell>
        </row>
        <row r="715">
          <cell r="A715">
            <v>1509</v>
          </cell>
          <cell r="B715" t="str">
            <v xml:space="preserve">1509. PROPIEDADES DE INVERSIÓN                       </v>
          </cell>
          <cell r="C715" t="str">
            <v>PROPIEDADES DE INVERSIÓN</v>
          </cell>
        </row>
        <row r="716">
          <cell r="A716">
            <v>150901</v>
          </cell>
          <cell r="B716" t="str">
            <v xml:space="preserve">        1509.01 Edificios y Estructuras – Propiedades de Inversión               </v>
          </cell>
          <cell r="C716" t="str">
            <v>Edificios y Estructuras – Propiedades de Inversión</v>
          </cell>
        </row>
        <row r="717">
          <cell r="A717">
            <v>15090101</v>
          </cell>
          <cell r="B717" t="str">
            <v xml:space="preserve">                1509.0101 Edificios Residenciales – Propiedades de Inversión       </v>
          </cell>
          <cell r="C717" t="str">
            <v>Edificios Residenciales – Propiedades de Inversión</v>
          </cell>
        </row>
        <row r="718">
          <cell r="A718">
            <v>15090102</v>
          </cell>
          <cell r="B718" t="str">
            <v xml:space="preserve">                1509.0102 Edificios O Unidades No Residenciales – Propiedades de Inversión       </v>
          </cell>
          <cell r="C718" t="str">
            <v>Edificios O Unidades No Residenciales – Propiedades de Inversión</v>
          </cell>
        </row>
        <row r="719">
          <cell r="A719">
            <v>150902</v>
          </cell>
          <cell r="B719" t="str">
            <v xml:space="preserve">        1509.02 Activos No Producidos – Propiedades de Inversión               </v>
          </cell>
          <cell r="C719" t="str">
            <v>Activos No Producidos – Propiedades de Inversión</v>
          </cell>
        </row>
        <row r="720">
          <cell r="A720">
            <v>15090201</v>
          </cell>
          <cell r="B720" t="str">
            <v xml:space="preserve">                1509.0201 Tierras y Terrenos – Propiedades de Inversión       </v>
          </cell>
          <cell r="C720" t="str">
            <v>Tierras y Terrenos – Propiedades de Inversión</v>
          </cell>
        </row>
        <row r="721">
          <cell r="A721">
            <v>1509020101</v>
          </cell>
          <cell r="B721" t="str">
            <v xml:space="preserve">                       1509.020101 Terrenos Urbanos – Propiedades de Inversión</v>
          </cell>
          <cell r="C721" t="str">
            <v>Terrenos Urbanos – Propiedades de Inversión</v>
          </cell>
        </row>
        <row r="722">
          <cell r="A722">
            <v>1509020102</v>
          </cell>
          <cell r="B722" t="str">
            <v xml:space="preserve">                       1509.020102 Terrenos Rurales – Propiedades de Inversión</v>
          </cell>
          <cell r="C722" t="str">
            <v>Terrenos Rurales – Propiedades de Inversión</v>
          </cell>
        </row>
        <row r="723">
          <cell r="A723">
            <v>1509020103</v>
          </cell>
          <cell r="B723" t="str">
            <v xml:space="preserve">                       1509.020103 Terrenos Eriazos – Propiedades de Inversión</v>
          </cell>
          <cell r="C723" t="str">
            <v>Terrenos Eriazos – Propiedades de Inversión</v>
          </cell>
        </row>
        <row r="724">
          <cell r="A724">
            <v>1510</v>
          </cell>
          <cell r="B724" t="str">
            <v xml:space="preserve">1510. Deterioro de Edificos y Estructuras                       </v>
          </cell>
          <cell r="C724" t="str">
            <v>Deterioro de Edificos y Estructuras</v>
          </cell>
        </row>
        <row r="725">
          <cell r="A725">
            <v>151001</v>
          </cell>
          <cell r="B725" t="str">
            <v xml:space="preserve">        1510.01 Deterioro de Edificios               </v>
          </cell>
          <cell r="C725" t="str">
            <v>Deterioro de Edificios</v>
          </cell>
        </row>
        <row r="726">
          <cell r="A726">
            <v>15100101</v>
          </cell>
          <cell r="B726" t="str">
            <v xml:space="preserve">                1510.0101 Deterioro de Edificios Residenciales       </v>
          </cell>
          <cell r="C726" t="str">
            <v>Deterioro de Edificios Residenciales</v>
          </cell>
        </row>
        <row r="727">
          <cell r="A727">
            <v>15100102</v>
          </cell>
          <cell r="B727" t="str">
            <v xml:space="preserve">                1510.0102 Deterioro de Edificios o Unidades No Residenciales       </v>
          </cell>
          <cell r="C727" t="str">
            <v>Deterioro de Edificios o Unidades No Residenciales</v>
          </cell>
        </row>
        <row r="728">
          <cell r="A728">
            <v>151002</v>
          </cell>
          <cell r="B728" t="str">
            <v xml:space="preserve">        1510.02 Deterioro de Estructuras               </v>
          </cell>
          <cell r="C728" t="str">
            <v>Deterioro de Estructuras</v>
          </cell>
        </row>
        <row r="729">
          <cell r="A729">
            <v>1601</v>
          </cell>
          <cell r="B729" t="str">
            <v xml:space="preserve">1601. TRASPASOS Y REMESAS                       </v>
          </cell>
          <cell r="C729" t="str">
            <v>TRASPASOS Y REMESAS</v>
          </cell>
        </row>
        <row r="730">
          <cell r="A730">
            <v>160101</v>
          </cell>
          <cell r="B730" t="str">
            <v xml:space="preserve">        1601.01 Traspasos De Fondos               </v>
          </cell>
          <cell r="C730" t="str">
            <v>Traspasos De Fondos</v>
          </cell>
        </row>
        <row r="731">
          <cell r="A731">
            <v>16010101</v>
          </cell>
          <cell r="B731" t="str">
            <v xml:space="preserve">                1601.0101 Tesoro Público       </v>
          </cell>
          <cell r="C731" t="str">
            <v>Tesoro Público</v>
          </cell>
        </row>
        <row r="732">
          <cell r="A732">
            <v>16010102</v>
          </cell>
          <cell r="B732" t="str">
            <v xml:space="preserve">                1601.0102 Gobierno Nacional       </v>
          </cell>
          <cell r="C732" t="str">
            <v>Gobierno Nacional</v>
          </cell>
        </row>
        <row r="733">
          <cell r="A733">
            <v>16010103</v>
          </cell>
          <cell r="B733" t="str">
            <v xml:space="preserve">                1601.0103 Gobiernos Regionales       </v>
          </cell>
          <cell r="C733" t="str">
            <v>Gobiernos Regionales</v>
          </cell>
        </row>
        <row r="734">
          <cell r="A734">
            <v>16010104</v>
          </cell>
          <cell r="B734" t="str">
            <v xml:space="preserve">                1601.0104 Gobiernos Locales       </v>
          </cell>
          <cell r="C734" t="str">
            <v>Gobiernos Locales</v>
          </cell>
        </row>
        <row r="735">
          <cell r="A735">
            <v>160102</v>
          </cell>
          <cell r="B735" t="str">
            <v xml:space="preserve">        1601.02 Traspasos De Documentos               </v>
          </cell>
          <cell r="C735" t="str">
            <v>Traspasos De Documentos</v>
          </cell>
        </row>
        <row r="736">
          <cell r="A736">
            <v>16010201</v>
          </cell>
          <cell r="B736" t="str">
            <v xml:space="preserve">                1601.0201 Recursos Por Operaciones Oficiales De Crédito Externo       </v>
          </cell>
          <cell r="C736" t="str">
            <v>Recursos Por Operaciones Oficiales De Crédito Externo</v>
          </cell>
        </row>
        <row r="737">
          <cell r="A737">
            <v>16010202</v>
          </cell>
          <cell r="B737" t="str">
            <v xml:space="preserve">                1601.0202 Recursos Por Operaciones Oficiales De Crédito Interno       </v>
          </cell>
          <cell r="C737" t="str">
            <v>Recursos Por Operaciones Oficiales De Crédito Interno</v>
          </cell>
        </row>
        <row r="738">
          <cell r="A738">
            <v>16010299</v>
          </cell>
          <cell r="B738" t="str">
            <v xml:space="preserve">                1601.0299 Otros Documentos       </v>
          </cell>
          <cell r="C738" t="str">
            <v>Otros Documentos</v>
          </cell>
        </row>
        <row r="739">
          <cell r="A739">
            <v>160103</v>
          </cell>
          <cell r="B739" t="str">
            <v xml:space="preserve">        1601.03 Traspasos Internos               </v>
          </cell>
          <cell r="C739" t="str">
            <v>Traspasos Internos</v>
          </cell>
        </row>
        <row r="740">
          <cell r="A740">
            <v>160199</v>
          </cell>
          <cell r="B740" t="str">
            <v xml:space="preserve">        1601.99 Otros               </v>
          </cell>
          <cell r="C740" t="str">
            <v>Otros</v>
          </cell>
        </row>
        <row r="741">
          <cell r="A741">
            <v>2</v>
          </cell>
          <cell r="B741" t="str">
            <v xml:space="preserve">PASIVO                       </v>
          </cell>
          <cell r="C741" t="str">
            <v>PASIVO</v>
          </cell>
        </row>
        <row r="742">
          <cell r="A742">
            <v>2101</v>
          </cell>
          <cell r="B742" t="str">
            <v xml:space="preserve">2101. IMPUESTOS, CONTRIBUCIONES Y OTROS                       </v>
          </cell>
          <cell r="C742" t="str">
            <v>IMPUESTOS, CONTRIBUCIONES Y OTROS</v>
          </cell>
        </row>
        <row r="743">
          <cell r="A743">
            <v>210101</v>
          </cell>
          <cell r="B743" t="str">
            <v xml:space="preserve">        2101.01 Impuestos Y Contribuciones               </v>
          </cell>
          <cell r="C743" t="str">
            <v>Impuestos Y Contribuciones</v>
          </cell>
        </row>
        <row r="744">
          <cell r="A744">
            <v>21010101</v>
          </cell>
          <cell r="B744" t="str">
            <v xml:space="preserve">                2101.0101 Fondo De Pensiones       </v>
          </cell>
          <cell r="C744" t="str">
            <v>Fondo De Pensiones</v>
          </cell>
        </row>
        <row r="745">
          <cell r="A745">
            <v>2101010101</v>
          </cell>
          <cell r="B745" t="str">
            <v xml:space="preserve">                       2101.010101 Fondo De Pensiones - Vigentes</v>
          </cell>
          <cell r="C745" t="str">
            <v>Fondo De Pensiones - Vigentes</v>
          </cell>
        </row>
        <row r="746">
          <cell r="A746">
            <v>2101010102</v>
          </cell>
          <cell r="B746" t="str">
            <v xml:space="preserve">                       2101.010102 Fondo De Pensiones - Vencidas</v>
          </cell>
          <cell r="C746" t="str">
            <v>Fondo De Pensiones - Vencidas</v>
          </cell>
        </row>
        <row r="747">
          <cell r="A747">
            <v>2101010103</v>
          </cell>
          <cell r="B747" t="str">
            <v xml:space="preserve">                       2101.010103 Fondo De Pensiones - Intereses</v>
          </cell>
          <cell r="C747" t="str">
            <v>Fondo De Pensiones - Intereses</v>
          </cell>
        </row>
        <row r="748">
          <cell r="A748">
            <v>2101010104</v>
          </cell>
          <cell r="B748" t="str">
            <v xml:space="preserve">                       2101.010104 Fondo De Pensiones - Multas</v>
          </cell>
          <cell r="C748" t="str">
            <v>Fondo De Pensiones - Multas</v>
          </cell>
        </row>
        <row r="749">
          <cell r="A749">
            <v>2101010109</v>
          </cell>
          <cell r="B749" t="str">
            <v xml:space="preserve">                       2101.010109 Fondo De Pensiones - Otros</v>
          </cell>
          <cell r="C749" t="str">
            <v>Fondo De Pensiones - Otros</v>
          </cell>
        </row>
        <row r="750">
          <cell r="A750">
            <v>21010102</v>
          </cell>
          <cell r="B750" t="str">
            <v xml:space="preserve">                2101.0102 Renta 4Ta. Categoría       </v>
          </cell>
          <cell r="C750" t="str">
            <v>Renta 4Ta. Categoría</v>
          </cell>
        </row>
        <row r="751">
          <cell r="A751">
            <v>2101010201</v>
          </cell>
          <cell r="B751" t="str">
            <v xml:space="preserve">                       2101.010201 Renta 4Ta. Categoría - Vigentes</v>
          </cell>
          <cell r="C751" t="str">
            <v>Renta 4Ta. Categoría - Vigentes</v>
          </cell>
        </row>
        <row r="752">
          <cell r="A752">
            <v>2101010202</v>
          </cell>
          <cell r="B752" t="str">
            <v xml:space="preserve">                       2101.010202 Renta 4Ta. Categoría - Vencidas</v>
          </cell>
          <cell r="C752" t="str">
            <v>Renta 4Ta. Categoría - Vencidas</v>
          </cell>
        </row>
        <row r="753">
          <cell r="A753">
            <v>2101010203</v>
          </cell>
          <cell r="B753" t="str">
            <v xml:space="preserve">                       2101.010203 Renta 4Ta. Categoría - Intereses</v>
          </cell>
          <cell r="C753" t="str">
            <v>Renta 4Ta. Categoría - Intereses</v>
          </cell>
        </row>
        <row r="754">
          <cell r="A754">
            <v>2101010204</v>
          </cell>
          <cell r="B754" t="str">
            <v xml:space="preserve">                       2101.010204 Renta 4Ta. Categoría - Multas</v>
          </cell>
          <cell r="C754" t="str">
            <v>Renta 4Ta. Categoría - Multas</v>
          </cell>
        </row>
        <row r="755">
          <cell r="A755">
            <v>2101010209</v>
          </cell>
          <cell r="B755" t="str">
            <v xml:space="preserve">                       2101.010209 Renta 4Ta. Categoría - Otros</v>
          </cell>
          <cell r="C755" t="str">
            <v>Renta 4Ta. Categoría - Otros</v>
          </cell>
        </row>
        <row r="756">
          <cell r="A756">
            <v>21010103</v>
          </cell>
          <cell r="B756" t="str">
            <v xml:space="preserve">                2101.0103 Renta 5Ta. Categoría       </v>
          </cell>
          <cell r="C756" t="str">
            <v>Renta 5Ta. Categoría</v>
          </cell>
        </row>
        <row r="757">
          <cell r="A757">
            <v>2101010301</v>
          </cell>
          <cell r="B757" t="str">
            <v xml:space="preserve">                       2101.010301 Renta 5Ta. Categoría - Vigentes</v>
          </cell>
          <cell r="C757" t="str">
            <v>Renta 5Ta. Categoría - Vigentes</v>
          </cell>
        </row>
        <row r="758">
          <cell r="A758">
            <v>2101010302</v>
          </cell>
          <cell r="B758" t="str">
            <v xml:space="preserve">                       2101.010302 Renta 5Ta. Categoría - Vencidas</v>
          </cell>
          <cell r="C758" t="str">
            <v>Renta 5Ta. Categoría - Vencidas</v>
          </cell>
        </row>
        <row r="759">
          <cell r="A759">
            <v>2101010303</v>
          </cell>
          <cell r="B759" t="str">
            <v xml:space="preserve">                       2101.010303 Renta 5Ta. Categoría - Intereses</v>
          </cell>
          <cell r="C759" t="str">
            <v>Renta 5Ta. Categoría - Intereses</v>
          </cell>
        </row>
        <row r="760">
          <cell r="A760">
            <v>2101010304</v>
          </cell>
          <cell r="B760" t="str">
            <v xml:space="preserve">                       2101.010304 Renta 5Ta. Categoría - Multas</v>
          </cell>
          <cell r="C760" t="str">
            <v>Renta 5Ta. Categoría - Multas</v>
          </cell>
        </row>
        <row r="761">
          <cell r="A761">
            <v>2101010309</v>
          </cell>
          <cell r="B761" t="str">
            <v xml:space="preserve">                       2101.010309 Renta 5Ta. Categoría - Otros</v>
          </cell>
          <cell r="C761" t="str">
            <v>Renta 5Ta. Categoría - Otros</v>
          </cell>
        </row>
        <row r="762">
          <cell r="A762">
            <v>21010104</v>
          </cell>
          <cell r="B762" t="str">
            <v xml:space="preserve">                2101.0104 Renta De Contribuyentes No Domiciliados       </v>
          </cell>
          <cell r="C762" t="str">
            <v>Renta De Contribuyentes No Domiciliados</v>
          </cell>
        </row>
        <row r="763">
          <cell r="A763">
            <v>2101010401</v>
          </cell>
          <cell r="B763" t="str">
            <v xml:space="preserve">                       2101.010401 Renta De Contribuyentes No Domiciliados - Vigentes</v>
          </cell>
          <cell r="C763" t="str">
            <v>Renta De Contribuyentes No Domiciliados - Vigentes</v>
          </cell>
        </row>
        <row r="764">
          <cell r="A764">
            <v>2101010402</v>
          </cell>
          <cell r="B764" t="str">
            <v xml:space="preserve">                       2101.010402 Renta De Contribuyentes No Domiciliados - Vencidas</v>
          </cell>
          <cell r="C764" t="str">
            <v>Renta De Contribuyentes No Domiciliados - Vencidas</v>
          </cell>
        </row>
        <row r="765">
          <cell r="A765">
            <v>2101010403</v>
          </cell>
          <cell r="B765" t="str">
            <v xml:space="preserve">                       2101.010403 Renta De Contribuyentes No Domiciliados - Intereses</v>
          </cell>
          <cell r="C765" t="str">
            <v>Renta De Contribuyentes No Domiciliados - Intereses</v>
          </cell>
        </row>
        <row r="766">
          <cell r="A766">
            <v>2101010404</v>
          </cell>
          <cell r="B766" t="str">
            <v xml:space="preserve">                       2101.010404 Renta De Contribuyentes No Domiciliados - Multas</v>
          </cell>
          <cell r="C766" t="str">
            <v>Renta De Contribuyentes No Domiciliados - Multas</v>
          </cell>
        </row>
        <row r="767">
          <cell r="A767">
            <v>2101010409</v>
          </cell>
          <cell r="B767" t="str">
            <v xml:space="preserve">                       2101.010409 Renta De Contribuyentes No Domiciliados - Otros</v>
          </cell>
          <cell r="C767" t="str">
            <v>Renta De Contribuyentes No Domiciliados - Otros</v>
          </cell>
        </row>
        <row r="768">
          <cell r="A768">
            <v>21010105</v>
          </cell>
          <cell r="B768" t="str">
            <v xml:space="preserve">                2101.0105 Impuesto General A Las Ventas       </v>
          </cell>
          <cell r="C768" t="str">
            <v>Impuesto General A Las Ventas</v>
          </cell>
        </row>
        <row r="769">
          <cell r="A769">
            <v>2101010501</v>
          </cell>
          <cell r="B769" t="str">
            <v xml:space="preserve">                       2101.010501 IGV Cuenta Propia - Vigentes</v>
          </cell>
          <cell r="C769" t="str">
            <v>IGV Cuenta Propia - Vigentes</v>
          </cell>
        </row>
        <row r="770">
          <cell r="A770">
            <v>2101010502</v>
          </cell>
          <cell r="B770" t="str">
            <v xml:space="preserve">                       2101.010502 IGV Retenido - Vigentes</v>
          </cell>
          <cell r="C770" t="str">
            <v>IGV Retenido - Vigentes</v>
          </cell>
        </row>
        <row r="771">
          <cell r="A771">
            <v>2101010503</v>
          </cell>
          <cell r="B771" t="str">
            <v xml:space="preserve">                       2101.010503 IGV Retenciones Por Pagar - Vigentes</v>
          </cell>
          <cell r="C771" t="str">
            <v>IGV Retenciones Por Pagar - Vigentes</v>
          </cell>
        </row>
        <row r="772">
          <cell r="A772">
            <v>2101010504</v>
          </cell>
          <cell r="B772" t="str">
            <v xml:space="preserve">                       2101.010504 IGV Percepciones Por Pagar - Vigentes</v>
          </cell>
          <cell r="C772" t="str">
            <v>IGV Percepciones Por Pagar - Vigentes</v>
          </cell>
        </row>
        <row r="773">
          <cell r="A773">
            <v>2101010505</v>
          </cell>
          <cell r="B773" t="str">
            <v xml:space="preserve">                       2101.010505 IGV Percibido - Vigentes</v>
          </cell>
          <cell r="C773" t="str">
            <v>IGV Percibido - Vigentes</v>
          </cell>
        </row>
        <row r="774">
          <cell r="A774">
            <v>2101010506</v>
          </cell>
          <cell r="B774" t="str">
            <v xml:space="preserve">                       2101.010506 IGV Cuenta Propia - Vencidas</v>
          </cell>
          <cell r="C774" t="str">
            <v>IGV Cuenta Propia - Vencidas</v>
          </cell>
        </row>
        <row r="775">
          <cell r="A775">
            <v>2101010508</v>
          </cell>
          <cell r="B775" t="str">
            <v xml:space="preserve">                       2101.010508 IGV Retenciones Por Pagar - Vencidas</v>
          </cell>
          <cell r="C775" t="str">
            <v>IGV Retenciones Por Pagar - Vencidas</v>
          </cell>
        </row>
        <row r="776">
          <cell r="A776">
            <v>2101010509</v>
          </cell>
          <cell r="B776" t="str">
            <v xml:space="preserve">                       2101.010509 IGV Percepciones Por Pagar - Vencidas</v>
          </cell>
          <cell r="C776" t="str">
            <v>IGV Percepciones Por Pagar - Vencidas</v>
          </cell>
        </row>
        <row r="777">
          <cell r="A777">
            <v>2101010511</v>
          </cell>
          <cell r="B777" t="str">
            <v xml:space="preserve">                       2101.010511 IGV Cuenta Propia - Intereses</v>
          </cell>
          <cell r="C777" t="str">
            <v>IGV Cuenta Propia - Intereses</v>
          </cell>
        </row>
        <row r="778">
          <cell r="A778">
            <v>2101010513</v>
          </cell>
          <cell r="B778" t="str">
            <v xml:space="preserve">                       2101.010513 IGV Retenciones Por Pagar - Intereses</v>
          </cell>
          <cell r="C778" t="str">
            <v>IGV Retenciones Por Pagar - Intereses</v>
          </cell>
        </row>
        <row r="779">
          <cell r="A779">
            <v>2101010514</v>
          </cell>
          <cell r="B779" t="str">
            <v xml:space="preserve">                       2101.010514 IGV Percepciones Por Pagar - Intereses</v>
          </cell>
          <cell r="C779" t="str">
            <v>IGV Percepciones Por Pagar - Intereses</v>
          </cell>
        </row>
        <row r="780">
          <cell r="A780">
            <v>2101010516</v>
          </cell>
          <cell r="B780" t="str">
            <v xml:space="preserve">                       2101.010516 IGV Cuenta Propia - Multas</v>
          </cell>
          <cell r="C780" t="str">
            <v>IGV Cuenta Propia - Multas</v>
          </cell>
        </row>
        <row r="781">
          <cell r="A781">
            <v>2101010518</v>
          </cell>
          <cell r="B781" t="str">
            <v xml:space="preserve">                       2101.010518 IGV Retenciones Por Pagar - Multas</v>
          </cell>
          <cell r="C781" t="str">
            <v>IGV Retenciones Por Pagar - Multas</v>
          </cell>
        </row>
        <row r="782">
          <cell r="A782">
            <v>2101010519</v>
          </cell>
          <cell r="B782" t="str">
            <v xml:space="preserve">                       2101.010519 IGV Percepciones Por Pagar - Multas</v>
          </cell>
          <cell r="C782" t="str">
            <v>IGV Percepciones Por Pagar - Multas</v>
          </cell>
        </row>
        <row r="783">
          <cell r="A783">
            <v>2101010591</v>
          </cell>
          <cell r="B783" t="str">
            <v xml:space="preserve">                       2101.010591 IGV Cuenta Propia - Otros</v>
          </cell>
          <cell r="C783" t="str">
            <v>IGV Cuenta Propia - Otros</v>
          </cell>
        </row>
        <row r="784">
          <cell r="A784">
            <v>2101010593</v>
          </cell>
          <cell r="B784" t="str">
            <v xml:space="preserve">                       2101.010593 IGV Retenciones Por Pagar - Otros</v>
          </cell>
          <cell r="C784" t="str">
            <v>IGV Retenciones Por Pagar - Otros</v>
          </cell>
        </row>
        <row r="785">
          <cell r="A785">
            <v>2101010594</v>
          </cell>
          <cell r="B785" t="str">
            <v xml:space="preserve">                       2101.010594 IGV Percepciones Por Pagar - Otros</v>
          </cell>
          <cell r="C785" t="str">
            <v>IGV Percepciones Por Pagar - Otros</v>
          </cell>
        </row>
        <row r="786">
          <cell r="A786">
            <v>21010106</v>
          </cell>
          <cell r="B786" t="str">
            <v xml:space="preserve">                2101.0106 Impuestos Y Contribuciones Derogados       </v>
          </cell>
          <cell r="C786" t="str">
            <v>Impuestos Y Contribuciones Derogados</v>
          </cell>
        </row>
        <row r="787">
          <cell r="A787">
            <v>2101010601</v>
          </cell>
          <cell r="B787" t="str">
            <v xml:space="preserve">                       2101.010601 Impuestos Y Contribuciones Derogados - Vigentes</v>
          </cell>
          <cell r="C787" t="str">
            <v>Impuestos Y Contribuciones Derogados - Vigentes</v>
          </cell>
        </row>
        <row r="788">
          <cell r="A788">
            <v>2101010602</v>
          </cell>
          <cell r="B788" t="str">
            <v xml:space="preserve">                       2101.010602 Impuestos Y Contribuciones Derogados - Vencidas</v>
          </cell>
          <cell r="C788" t="str">
            <v>Impuestos Y Contribuciones Derogados - Vencidas</v>
          </cell>
        </row>
        <row r="789">
          <cell r="A789">
            <v>2101010603</v>
          </cell>
          <cell r="B789" t="str">
            <v xml:space="preserve">                       2101.010603 Impuestos Y Contribuciones Derogados - Intereses</v>
          </cell>
          <cell r="C789" t="str">
            <v>Impuestos Y Contribuciones Derogados - Intereses</v>
          </cell>
        </row>
        <row r="790">
          <cell r="A790">
            <v>2101010604</v>
          </cell>
          <cell r="B790" t="str">
            <v xml:space="preserve">                       2101.010604 Impuestos Y Contribuciones Derogados - Multas</v>
          </cell>
          <cell r="C790" t="str">
            <v>Impuestos Y Contribuciones Derogados - Multas</v>
          </cell>
        </row>
        <row r="791">
          <cell r="A791">
            <v>2101010609</v>
          </cell>
          <cell r="B791" t="str">
            <v xml:space="preserve">                       2101.010609 Impuestos Y Contribuciones Derogados - Otros</v>
          </cell>
          <cell r="C791" t="str">
            <v>Impuestos Y Contribuciones Derogados - Otros</v>
          </cell>
        </row>
        <row r="792">
          <cell r="A792">
            <v>21010199</v>
          </cell>
          <cell r="B792" t="str">
            <v xml:space="preserve">                2101.0199 Otros       </v>
          </cell>
          <cell r="C792" t="str">
            <v>Otros</v>
          </cell>
        </row>
        <row r="793">
          <cell r="A793">
            <v>2101019901</v>
          </cell>
          <cell r="B793" t="str">
            <v xml:space="preserve">                       2101.019901 Otros - Vigentes</v>
          </cell>
          <cell r="C793" t="str">
            <v>Otros - Vigentes</v>
          </cell>
        </row>
        <row r="794">
          <cell r="A794">
            <v>2101019902</v>
          </cell>
          <cell r="B794" t="str">
            <v xml:space="preserve">                       2101.019902 Otros - Vencidas</v>
          </cell>
          <cell r="C794" t="str">
            <v>Otros - Vencidas</v>
          </cell>
        </row>
        <row r="795">
          <cell r="A795">
            <v>2101019903</v>
          </cell>
          <cell r="B795" t="str">
            <v xml:space="preserve">                       2101.019903 Otros - Intereses</v>
          </cell>
          <cell r="C795" t="str">
            <v>Otros - Intereses</v>
          </cell>
        </row>
        <row r="796">
          <cell r="A796">
            <v>2101019904</v>
          </cell>
          <cell r="B796" t="str">
            <v xml:space="preserve">                       2101.019904 Otros - Multas</v>
          </cell>
          <cell r="C796" t="str">
            <v>Otros - Multas</v>
          </cell>
        </row>
        <row r="797">
          <cell r="A797">
            <v>2101019909</v>
          </cell>
          <cell r="B797" t="str">
            <v xml:space="preserve">                       2101.019909 Otros - Otros</v>
          </cell>
          <cell r="C797" t="str">
            <v>Otros - Otros</v>
          </cell>
        </row>
        <row r="798">
          <cell r="A798">
            <v>210102</v>
          </cell>
          <cell r="B798" t="str">
            <v xml:space="preserve">        2101.02 Tributos Municipales               </v>
          </cell>
          <cell r="C798" t="str">
            <v>Tributos Municipales</v>
          </cell>
        </row>
        <row r="799">
          <cell r="A799">
            <v>21010201</v>
          </cell>
          <cell r="B799" t="str">
            <v xml:space="preserve">                2101.0201 Tributos Municipales - Vigentes       </v>
          </cell>
          <cell r="C799" t="str">
            <v>Tributos Municipales - Vigentes</v>
          </cell>
        </row>
        <row r="800">
          <cell r="A800">
            <v>21010202</v>
          </cell>
          <cell r="B800" t="str">
            <v xml:space="preserve">                2101.0202 Tributos Municipales - Vencidas       </v>
          </cell>
          <cell r="C800" t="str">
            <v>Tributos Municipales - Vencidas</v>
          </cell>
        </row>
        <row r="801">
          <cell r="A801">
            <v>21010203</v>
          </cell>
          <cell r="B801" t="str">
            <v xml:space="preserve">                2101.0203 Tributos Municipales - Intereses       </v>
          </cell>
          <cell r="C801" t="str">
            <v>Tributos Municipales - Intereses</v>
          </cell>
        </row>
        <row r="802">
          <cell r="A802">
            <v>21010204</v>
          </cell>
          <cell r="B802" t="str">
            <v xml:space="preserve">                2101.0204 Tributos Municipales - Multas       </v>
          </cell>
          <cell r="C802" t="str">
            <v>Tributos Municipales - Multas</v>
          </cell>
        </row>
        <row r="803">
          <cell r="A803">
            <v>21010209</v>
          </cell>
          <cell r="B803" t="str">
            <v xml:space="preserve">                2101.0209 Tributos Municipales - Otros       </v>
          </cell>
          <cell r="C803" t="str">
            <v>Tributos Municipales - Otros</v>
          </cell>
        </row>
        <row r="804">
          <cell r="A804">
            <v>210103</v>
          </cell>
          <cell r="B804" t="str">
            <v xml:space="preserve">        2101.03 Seguridad Social               </v>
          </cell>
          <cell r="C804" t="str">
            <v>Seguridad Social</v>
          </cell>
        </row>
        <row r="805">
          <cell r="A805">
            <v>21010301</v>
          </cell>
          <cell r="B805" t="str">
            <v xml:space="preserve">                2101.0301 Prestaciones De Salud       </v>
          </cell>
          <cell r="C805" t="str">
            <v>Prestaciones De Salud</v>
          </cell>
        </row>
        <row r="806">
          <cell r="A806">
            <v>2101030101</v>
          </cell>
          <cell r="B806" t="str">
            <v xml:space="preserve">                       2101.030101 Régimen De Prestaciones De Salud - Vigentes</v>
          </cell>
          <cell r="C806" t="str">
            <v>Régimen De Prestaciones De Salud - Vigentes</v>
          </cell>
        </row>
        <row r="807">
          <cell r="A807">
            <v>2101030102</v>
          </cell>
          <cell r="B807" t="str">
            <v xml:space="preserve">                       2101.030102 Seguro De Vida - Vigentes</v>
          </cell>
          <cell r="C807" t="str">
            <v>Seguro De Vida - Vigentes</v>
          </cell>
        </row>
        <row r="808">
          <cell r="A808">
            <v>2101030103</v>
          </cell>
          <cell r="B808" t="str">
            <v xml:space="preserve">                       2101.030103 Accidentes De Trabajo - Vigentes</v>
          </cell>
          <cell r="C808" t="str">
            <v>Accidentes De Trabajo - Vigentes</v>
          </cell>
        </row>
        <row r="809">
          <cell r="A809">
            <v>2101030104</v>
          </cell>
          <cell r="B809" t="str">
            <v xml:space="preserve">                       2101.030104 Régimen De Prestaciones De Salud - Vencidas</v>
          </cell>
          <cell r="C809" t="str">
            <v>Régimen De Prestaciones De Salud - Vencidas</v>
          </cell>
        </row>
        <row r="810">
          <cell r="A810">
            <v>2101030105</v>
          </cell>
          <cell r="B810" t="str">
            <v xml:space="preserve">                       2101.030105 Seguro De Vida - Vencidas</v>
          </cell>
          <cell r="C810" t="str">
            <v>Seguro De Vida - Vencidas</v>
          </cell>
        </row>
        <row r="811">
          <cell r="A811">
            <v>2101030106</v>
          </cell>
          <cell r="B811" t="str">
            <v xml:space="preserve">                       2101.030106 Accidentes De Trabajo - Vencidas</v>
          </cell>
          <cell r="C811" t="str">
            <v>Accidentes De Trabajo - Vencidas</v>
          </cell>
        </row>
        <row r="812">
          <cell r="A812">
            <v>2101030107</v>
          </cell>
          <cell r="B812" t="str">
            <v xml:space="preserve">                       2101.030107 Régimen De Prestaciones De Salud - Intereses</v>
          </cell>
          <cell r="C812" t="str">
            <v>Régimen De Prestaciones De Salud - Intereses</v>
          </cell>
        </row>
        <row r="813">
          <cell r="A813">
            <v>2101030108</v>
          </cell>
          <cell r="B813" t="str">
            <v xml:space="preserve">                       2101.030108 Seguro De Vida - Intereses</v>
          </cell>
          <cell r="C813" t="str">
            <v>Seguro De Vida - Intereses</v>
          </cell>
        </row>
        <row r="814">
          <cell r="A814">
            <v>2101030109</v>
          </cell>
          <cell r="B814" t="str">
            <v xml:space="preserve">                       2101.030109 Accidentes De Trabajo - Intereses</v>
          </cell>
          <cell r="C814" t="str">
            <v>Accidentes De Trabajo - Intereses</v>
          </cell>
        </row>
        <row r="815">
          <cell r="A815">
            <v>2101030110</v>
          </cell>
          <cell r="B815" t="str">
            <v xml:space="preserve">                       2101.030110 Régimen De Prestaciones De Salud - Multas</v>
          </cell>
          <cell r="C815" t="str">
            <v>Régimen De Prestaciones De Salud - Multas</v>
          </cell>
        </row>
        <row r="816">
          <cell r="A816">
            <v>2101030111</v>
          </cell>
          <cell r="B816" t="str">
            <v xml:space="preserve">                       2101.030111 Seguro De Vida - Multas</v>
          </cell>
          <cell r="C816" t="str">
            <v>Seguro De Vida - Multas</v>
          </cell>
        </row>
        <row r="817">
          <cell r="A817">
            <v>2101030112</v>
          </cell>
          <cell r="B817" t="str">
            <v xml:space="preserve">                       2101.030112 Accidentes De Trabajo - Multas</v>
          </cell>
          <cell r="C817" t="str">
            <v>Accidentes De Trabajo - Multas</v>
          </cell>
        </row>
        <row r="818">
          <cell r="A818">
            <v>2101030191</v>
          </cell>
          <cell r="B818" t="str">
            <v xml:space="preserve">                       2101.030191 Régimen De Prestaciones De Salud - Otros</v>
          </cell>
          <cell r="C818" t="str">
            <v>Régimen De Prestaciones De Salud - Otros</v>
          </cell>
        </row>
        <row r="819">
          <cell r="A819">
            <v>2101030192</v>
          </cell>
          <cell r="B819" t="str">
            <v xml:space="preserve">                       2101.030192 Seguro De Vida - Otros</v>
          </cell>
          <cell r="C819" t="str">
            <v>Seguro De Vida - Otros</v>
          </cell>
        </row>
        <row r="820">
          <cell r="A820">
            <v>2101030193</v>
          </cell>
          <cell r="B820" t="str">
            <v xml:space="preserve">                       2101.030193 Accidentes De Trabajo - Otros</v>
          </cell>
          <cell r="C820" t="str">
            <v>Accidentes De Trabajo - Otros</v>
          </cell>
        </row>
        <row r="821">
          <cell r="A821">
            <v>21010302</v>
          </cell>
          <cell r="B821" t="str">
            <v xml:space="preserve">                2101.0302 Sistema Nacional De Pensiones       </v>
          </cell>
          <cell r="C821" t="str">
            <v>Sistema Nacional De Pensiones</v>
          </cell>
        </row>
        <row r="822">
          <cell r="A822">
            <v>2101030201</v>
          </cell>
          <cell r="B822" t="str">
            <v xml:space="preserve">                       2101.030201 Sistema Nacional De Pensiones - Vigentes</v>
          </cell>
          <cell r="C822" t="str">
            <v>Sistema Nacional De Pensiones - Vigentes</v>
          </cell>
        </row>
        <row r="823">
          <cell r="A823">
            <v>2101030202</v>
          </cell>
          <cell r="B823" t="str">
            <v xml:space="preserve">                       2101.030202 Sistema Nacional De Pensiones - Vencidas</v>
          </cell>
          <cell r="C823" t="str">
            <v>Sistema Nacional De Pensiones - Vencidas</v>
          </cell>
        </row>
        <row r="824">
          <cell r="A824">
            <v>2101030203</v>
          </cell>
          <cell r="B824" t="str">
            <v xml:space="preserve">                       2101.030203 Sistema Nacional De Pensiones - Intereses</v>
          </cell>
          <cell r="C824" t="str">
            <v>Sistema Nacional De Pensiones - Intereses</v>
          </cell>
        </row>
        <row r="825">
          <cell r="A825">
            <v>2101030204</v>
          </cell>
          <cell r="B825" t="str">
            <v xml:space="preserve">                       2101.030204 Sistema Nacional De Pensiones - Multas</v>
          </cell>
          <cell r="C825" t="str">
            <v>Sistema Nacional De Pensiones - Multas</v>
          </cell>
        </row>
        <row r="826">
          <cell r="A826">
            <v>2101030209</v>
          </cell>
          <cell r="B826" t="str">
            <v xml:space="preserve">                       2101.030209 Sistema Nacional De Pensiones - Otros</v>
          </cell>
          <cell r="C826" t="str">
            <v>Sistema Nacional De Pensiones - Otros</v>
          </cell>
        </row>
        <row r="827">
          <cell r="A827">
            <v>210109</v>
          </cell>
          <cell r="B827" t="str">
            <v xml:space="preserve">        2101.09 Otros               </v>
          </cell>
          <cell r="C827" t="str">
            <v>Otros</v>
          </cell>
        </row>
        <row r="828">
          <cell r="A828">
            <v>21010901</v>
          </cell>
          <cell r="B828" t="str">
            <v xml:space="preserve">                2101.0901 Administradoras De Fondos De Pensiones       </v>
          </cell>
          <cell r="C828" t="str">
            <v>Administradoras De Fondos De Pensiones</v>
          </cell>
        </row>
        <row r="829">
          <cell r="A829">
            <v>2101090101</v>
          </cell>
          <cell r="B829" t="str">
            <v xml:space="preserve">                       2101.090101 Administradoras De Fondos De Pensiones - Vigentes</v>
          </cell>
          <cell r="C829" t="str">
            <v>Administradoras De Fondos De Pensiones - Vigentes</v>
          </cell>
        </row>
        <row r="830">
          <cell r="A830">
            <v>2101090102</v>
          </cell>
          <cell r="B830" t="str">
            <v xml:space="preserve">                       2101.090102 Administradoras De Fondos De Pensiones - Vencidas</v>
          </cell>
          <cell r="C830" t="str">
            <v>Administradoras De Fondos De Pensiones - Vencidas</v>
          </cell>
        </row>
        <row r="831">
          <cell r="A831">
            <v>2101090103</v>
          </cell>
          <cell r="B831" t="str">
            <v xml:space="preserve">                       2101.090103 Administradoras De Fondos De Pensiones - Intereses</v>
          </cell>
          <cell r="C831" t="str">
            <v>Administradoras De Fondos De Pensiones - Intereses</v>
          </cell>
        </row>
        <row r="832">
          <cell r="A832">
            <v>2101090104</v>
          </cell>
          <cell r="B832" t="str">
            <v xml:space="preserve">                       2101.090104 Administradoras De Fondos De Pensiones - Multas</v>
          </cell>
          <cell r="C832" t="str">
            <v>Administradoras De Fondos De Pensiones - Multas</v>
          </cell>
        </row>
        <row r="833">
          <cell r="A833">
            <v>2101090109</v>
          </cell>
          <cell r="B833" t="str">
            <v xml:space="preserve">                       2101.090109 Administradoras De Fondos De Pensiones - Otros</v>
          </cell>
          <cell r="C833" t="str">
            <v>Administradoras De Fondos De Pensiones - Otros</v>
          </cell>
        </row>
        <row r="834">
          <cell r="A834">
            <v>21010999</v>
          </cell>
          <cell r="B834" t="str">
            <v xml:space="preserve">                2101.0999 Otros       </v>
          </cell>
          <cell r="C834" t="str">
            <v>Otros</v>
          </cell>
        </row>
        <row r="835">
          <cell r="A835">
            <v>2101099901</v>
          </cell>
          <cell r="B835" t="str">
            <v xml:space="preserve">                       2101.099901 Otros - Vigentes</v>
          </cell>
          <cell r="C835" t="str">
            <v>Otros - Vigentes</v>
          </cell>
        </row>
        <row r="836">
          <cell r="A836">
            <v>2101099902</v>
          </cell>
          <cell r="B836" t="str">
            <v xml:space="preserve">                       2101.099902 Otros - Vencidas</v>
          </cell>
          <cell r="C836" t="str">
            <v>Otros - Vencidas</v>
          </cell>
        </row>
        <row r="837">
          <cell r="A837">
            <v>2101099903</v>
          </cell>
          <cell r="B837" t="str">
            <v xml:space="preserve">                       2101.099903 Otros - Intereses</v>
          </cell>
          <cell r="C837" t="str">
            <v>Otros - Intereses</v>
          </cell>
        </row>
        <row r="838">
          <cell r="A838">
            <v>2101099904</v>
          </cell>
          <cell r="B838" t="str">
            <v xml:space="preserve">                       2101.099904 Otros - Multas</v>
          </cell>
          <cell r="C838" t="str">
            <v>Otros - Multas</v>
          </cell>
        </row>
        <row r="839">
          <cell r="A839">
            <v>2101099909</v>
          </cell>
          <cell r="B839" t="str">
            <v xml:space="preserve">                       2101.099909 Otros - Otros</v>
          </cell>
          <cell r="C839" t="str">
            <v>Otros - Otros</v>
          </cell>
        </row>
        <row r="840">
          <cell r="A840">
            <v>2102</v>
          </cell>
          <cell r="B840" t="str">
            <v xml:space="preserve">2102. REMUNERACIONES, PENSIONES Y BENEFICIOS POR PAGAR                       </v>
          </cell>
          <cell r="C840" t="str">
            <v>REMUNERACIONES, PENSIONES Y BENEFICIOS POR PAGAR</v>
          </cell>
        </row>
        <row r="841">
          <cell r="A841">
            <v>210201</v>
          </cell>
          <cell r="B841" t="str">
            <v xml:space="preserve">        2102.01 Remuneraciones Por Pagar               </v>
          </cell>
          <cell r="C841" t="str">
            <v>Remuneraciones Por Pagar</v>
          </cell>
        </row>
        <row r="842">
          <cell r="A842">
            <v>210202</v>
          </cell>
          <cell r="B842" t="str">
            <v xml:space="preserve">        2102.02 Pensiones Por Pagar               </v>
          </cell>
          <cell r="C842" t="str">
            <v>Pensiones Por Pagar</v>
          </cell>
        </row>
        <row r="843">
          <cell r="A843">
            <v>210203</v>
          </cell>
          <cell r="B843" t="str">
            <v xml:space="preserve">        2102.03 Compensación Por Tiempo De Servicios Por Pagar               </v>
          </cell>
          <cell r="C843" t="str">
            <v>Compensación Por Tiempo De Servicios Por Pagar</v>
          </cell>
        </row>
        <row r="844">
          <cell r="A844">
            <v>21020301</v>
          </cell>
          <cell r="B844" t="str">
            <v xml:space="preserve">                2102.0301 Régimen Laboral DL. Nº 276       </v>
          </cell>
          <cell r="C844" t="str">
            <v>Régimen Laboral DL. Nº 276</v>
          </cell>
        </row>
        <row r="845">
          <cell r="A845">
            <v>2102030101</v>
          </cell>
          <cell r="B845" t="str">
            <v xml:space="preserve">                       2102.030101 Principal</v>
          </cell>
          <cell r="C845" t="str">
            <v>Principal</v>
          </cell>
        </row>
        <row r="846">
          <cell r="A846">
            <v>21020302</v>
          </cell>
          <cell r="B846" t="str">
            <v xml:space="preserve">                2102.0302 Régimen Laboral DL. Nº 728       </v>
          </cell>
          <cell r="C846" t="str">
            <v>Régimen Laboral DL. Nº 728</v>
          </cell>
        </row>
        <row r="847">
          <cell r="A847">
            <v>2102030201</v>
          </cell>
          <cell r="B847" t="str">
            <v xml:space="preserve">                       2102.030201 Principal</v>
          </cell>
          <cell r="C847" t="str">
            <v>Principal</v>
          </cell>
        </row>
        <row r="848">
          <cell r="A848">
            <v>2102030202</v>
          </cell>
          <cell r="B848" t="str">
            <v xml:space="preserve">                       2102.030202 Intereses</v>
          </cell>
          <cell r="C848" t="str">
            <v>Intereses</v>
          </cell>
        </row>
        <row r="849">
          <cell r="A849">
            <v>21020399</v>
          </cell>
          <cell r="B849" t="str">
            <v xml:space="preserve">                2102.0399 Otros Regímenes       </v>
          </cell>
          <cell r="C849" t="str">
            <v>Otros Regímenes</v>
          </cell>
        </row>
        <row r="850">
          <cell r="A850">
            <v>210204</v>
          </cell>
          <cell r="B850" t="str">
            <v xml:space="preserve">        2102.04 Otros Beneficios Por Pagar               </v>
          </cell>
          <cell r="C850" t="str">
            <v>Otros Beneficios Por Pagar</v>
          </cell>
        </row>
        <row r="851">
          <cell r="A851">
            <v>21020401</v>
          </cell>
          <cell r="B851" t="str">
            <v xml:space="preserve">                2102.0401 Gratificaciones Y Aguinaldos       </v>
          </cell>
          <cell r="C851" t="str">
            <v>Gratificaciones Y Aguinaldos</v>
          </cell>
        </row>
        <row r="852">
          <cell r="A852">
            <v>2102040101</v>
          </cell>
          <cell r="B852" t="str">
            <v xml:space="preserve">                       2102.040101 Gratificaciones</v>
          </cell>
          <cell r="C852" t="str">
            <v>Gratificaciones</v>
          </cell>
        </row>
        <row r="853">
          <cell r="A853">
            <v>2102040102</v>
          </cell>
          <cell r="B853" t="str">
            <v xml:space="preserve">                       2102.040102 Aguinaldos</v>
          </cell>
          <cell r="C853" t="str">
            <v>Aguinaldos</v>
          </cell>
        </row>
        <row r="854">
          <cell r="A854">
            <v>21020402</v>
          </cell>
          <cell r="B854" t="str">
            <v xml:space="preserve">                2102.0402 Vacaciones       </v>
          </cell>
          <cell r="C854" t="str">
            <v>Vacaciones</v>
          </cell>
        </row>
        <row r="855">
          <cell r="A855">
            <v>210205</v>
          </cell>
          <cell r="B855" t="str">
            <v xml:space="preserve">        2102.05 Obligaciones Previsionales               </v>
          </cell>
          <cell r="C855" t="str">
            <v>Obligaciones Previsionales</v>
          </cell>
        </row>
        <row r="856">
          <cell r="A856">
            <v>21020501</v>
          </cell>
          <cell r="B856" t="str">
            <v xml:space="preserve">                2102.0501 Pensiones       </v>
          </cell>
          <cell r="C856" t="str">
            <v>Pensiones</v>
          </cell>
        </row>
        <row r="857">
          <cell r="A857">
            <v>2102050101</v>
          </cell>
          <cell r="B857" t="str">
            <v xml:space="preserve">                       2102.050101 Régimen De Pensiones DL. Nº 20530</v>
          </cell>
          <cell r="C857" t="str">
            <v>Régimen De Pensiones DL. Nº 20530</v>
          </cell>
        </row>
        <row r="858">
          <cell r="A858">
            <v>2102050102</v>
          </cell>
          <cell r="B858" t="str">
            <v xml:space="preserve">                       2102.050102 Régimen De Pensiones DL. Nº 19990</v>
          </cell>
          <cell r="C858" t="str">
            <v>Régimen De Pensiones DL. Nº 19990</v>
          </cell>
        </row>
        <row r="859">
          <cell r="A859">
            <v>2102050103</v>
          </cell>
          <cell r="B859" t="str">
            <v xml:space="preserve">                       2102.050103 Régimen Militar Y Policial</v>
          </cell>
          <cell r="C859" t="str">
            <v>Régimen Militar Y Policial</v>
          </cell>
        </row>
        <row r="860">
          <cell r="A860">
            <v>2102050104</v>
          </cell>
          <cell r="B860" t="str">
            <v xml:space="preserve">                       2102.050104 Otros Regímenes De Pensiones</v>
          </cell>
          <cell r="C860" t="str">
            <v>Otros Regímenes De Pensiones</v>
          </cell>
        </row>
        <row r="861">
          <cell r="A861">
            <v>21020502</v>
          </cell>
          <cell r="B861" t="str">
            <v xml:space="preserve">                2102.0502 Trabajadores Activos       </v>
          </cell>
          <cell r="C861" t="str">
            <v>Trabajadores Activos</v>
          </cell>
        </row>
        <row r="862">
          <cell r="A862">
            <v>2102050201</v>
          </cell>
          <cell r="B862" t="str">
            <v xml:space="preserve">                       2102.050201 Trabajadores Activos DL. Nº 20530</v>
          </cell>
          <cell r="C862" t="str">
            <v>Trabajadores Activos DL. Nº 20530</v>
          </cell>
        </row>
        <row r="863">
          <cell r="A863">
            <v>2102050202</v>
          </cell>
          <cell r="B863" t="str">
            <v xml:space="preserve">                       2102.050202 Trabajadores Activos DL. Nº 19990</v>
          </cell>
          <cell r="C863" t="str">
            <v>Trabajadores Activos DL. Nº 19990</v>
          </cell>
        </row>
        <row r="864">
          <cell r="A864">
            <v>2102050203</v>
          </cell>
          <cell r="B864" t="str">
            <v xml:space="preserve">                       2102.050203 Régimen Militar Y Policial</v>
          </cell>
          <cell r="C864" t="str">
            <v>Régimen Militar Y Policial</v>
          </cell>
        </row>
        <row r="865">
          <cell r="A865">
            <v>2102050204</v>
          </cell>
          <cell r="B865" t="str">
            <v xml:space="preserve">                       2102.050204 Otros Regímenes De Trabajadores Activos</v>
          </cell>
          <cell r="C865" t="str">
            <v>Otros Regímenes De Trabajadores Activos</v>
          </cell>
        </row>
        <row r="866">
          <cell r="A866">
            <v>210299</v>
          </cell>
          <cell r="B866" t="str">
            <v xml:space="preserve">        2102.99 Otras Remuneraciones, Pensiones Y Beneficios Por Pagar               </v>
          </cell>
          <cell r="C866" t="str">
            <v>Otras Remuneraciones, Pensiones Y Beneficios Por Pagar</v>
          </cell>
        </row>
        <row r="867">
          <cell r="A867">
            <v>2103</v>
          </cell>
          <cell r="B867" t="str">
            <v xml:space="preserve">2103. CUENTAS POR PAGAR                       </v>
          </cell>
          <cell r="C867" t="str">
            <v>CUENTAS POR PAGAR</v>
          </cell>
        </row>
        <row r="868">
          <cell r="A868">
            <v>210301</v>
          </cell>
          <cell r="B868" t="str">
            <v xml:space="preserve">        2103.01 Bienes Y Servicios Por Pagar               </v>
          </cell>
          <cell r="C868" t="str">
            <v>Bienes Y Servicios Por Pagar</v>
          </cell>
        </row>
        <row r="869">
          <cell r="A869">
            <v>21030101</v>
          </cell>
          <cell r="B869" t="str">
            <v xml:space="preserve">                2103.0101 Bienes Y Servicios Por Pagar       </v>
          </cell>
          <cell r="C869" t="str">
            <v>Bienes Y Servicios Por Pagar</v>
          </cell>
        </row>
        <row r="870">
          <cell r="A870">
            <v>2103010101</v>
          </cell>
          <cell r="B870" t="str">
            <v xml:space="preserve">                       2103.010101 Bienes</v>
          </cell>
          <cell r="C870" t="str">
            <v>Bienes</v>
          </cell>
        </row>
        <row r="871">
          <cell r="A871">
            <v>2103010102</v>
          </cell>
          <cell r="B871" t="str">
            <v xml:space="preserve">                       2103.010102 Servicios</v>
          </cell>
          <cell r="C871" t="str">
            <v>Servicios</v>
          </cell>
        </row>
        <row r="872">
          <cell r="A872">
            <v>21030102</v>
          </cell>
          <cell r="B872" t="str">
            <v xml:space="preserve">                2103.0102 Anticipos Otorgados A Proveedores       </v>
          </cell>
          <cell r="C872" t="str">
            <v>Anticipos Otorgados A Proveedores</v>
          </cell>
        </row>
        <row r="873">
          <cell r="A873">
            <v>210302</v>
          </cell>
          <cell r="B873" t="str">
            <v xml:space="preserve">        2103.02 Activos No Financieros Por Pagar               </v>
          </cell>
          <cell r="C873" t="str">
            <v>Activos No Financieros Por Pagar</v>
          </cell>
        </row>
        <row r="874">
          <cell r="A874">
            <v>21030201</v>
          </cell>
          <cell r="B874" t="str">
            <v xml:space="preserve">                2103.0201 Activos No Financieros por Pagar       </v>
          </cell>
          <cell r="C874" t="str">
            <v>Activos No Financieros por Pagar</v>
          </cell>
        </row>
        <row r="875">
          <cell r="A875">
            <v>21030202</v>
          </cell>
          <cell r="B875" t="str">
            <v xml:space="preserve">                2103.0202 Concesiones – Pasivo Financiero       </v>
          </cell>
          <cell r="C875" t="str">
            <v>Concesiones – Pasivo Financiero</v>
          </cell>
        </row>
        <row r="876">
          <cell r="A876">
            <v>210303</v>
          </cell>
          <cell r="B876" t="str">
            <v xml:space="preserve">        2103.03 Depósitos Recibidos En Garantía               </v>
          </cell>
          <cell r="C876" t="str">
            <v>Depósitos Recibidos En Garantía</v>
          </cell>
        </row>
        <row r="877">
          <cell r="A877">
            <v>210304</v>
          </cell>
          <cell r="B877" t="str">
            <v xml:space="preserve">        2103.04 Derivados Financieros               </v>
          </cell>
          <cell r="C877" t="str">
            <v>Derivados Financieros</v>
          </cell>
        </row>
        <row r="878">
          <cell r="A878">
            <v>210398</v>
          </cell>
          <cell r="B878" t="str">
            <v xml:space="preserve">        2103.98 Deuda Directa Devengada               </v>
          </cell>
          <cell r="C878" t="str">
            <v>Deuda Directa Devengada</v>
          </cell>
        </row>
        <row r="879">
          <cell r="A879">
            <v>210399</v>
          </cell>
          <cell r="B879" t="str">
            <v xml:space="preserve">        2103.99 Otras Cuentas Por Pagar               </v>
          </cell>
          <cell r="C879" t="str">
            <v>Otras Cuentas Por Pagar</v>
          </cell>
        </row>
        <row r="880">
          <cell r="A880">
            <v>21039901</v>
          </cell>
          <cell r="B880" t="str">
            <v xml:space="preserve">                2103.9901 Sentencias Judiciales y Laudos Arbitrales       </v>
          </cell>
          <cell r="C880" t="str">
            <v>Sentencias Judiciales y Laudos Arbitrales</v>
          </cell>
        </row>
        <row r="881">
          <cell r="A881">
            <v>2103990101</v>
          </cell>
          <cell r="B881" t="str">
            <v xml:space="preserve">                       2103.990101 Administrativas</v>
          </cell>
          <cell r="C881" t="str">
            <v>Administrativas</v>
          </cell>
        </row>
        <row r="882">
          <cell r="A882">
            <v>2103990102</v>
          </cell>
          <cell r="B882" t="str">
            <v xml:space="preserve">                       2103.990102 Agrarias</v>
          </cell>
          <cell r="C882" t="str">
            <v>Agrarias</v>
          </cell>
        </row>
        <row r="883">
          <cell r="A883">
            <v>2103990103</v>
          </cell>
          <cell r="B883" t="str">
            <v xml:space="preserve">                       2103.990103 Civiles</v>
          </cell>
          <cell r="C883" t="str">
            <v>Civiles</v>
          </cell>
        </row>
        <row r="884">
          <cell r="A884">
            <v>2103990104</v>
          </cell>
          <cell r="B884" t="str">
            <v xml:space="preserve">                       2103.990104 Laborales</v>
          </cell>
          <cell r="C884" t="str">
            <v>Laborales</v>
          </cell>
        </row>
        <row r="885">
          <cell r="A885">
            <v>2103990105</v>
          </cell>
          <cell r="B885" t="str">
            <v xml:space="preserve">                       2103.990105 Penales</v>
          </cell>
          <cell r="C885" t="str">
            <v>Penales</v>
          </cell>
        </row>
        <row r="886">
          <cell r="A886">
            <v>2103990106</v>
          </cell>
          <cell r="B886" t="str">
            <v xml:space="preserve">                       2103.990106 Tributarias</v>
          </cell>
          <cell r="C886" t="str">
            <v>Tributarias</v>
          </cell>
        </row>
        <row r="887">
          <cell r="A887">
            <v>2103990107</v>
          </cell>
          <cell r="B887" t="str">
            <v xml:space="preserve">                       2103.990107 Garantías</v>
          </cell>
          <cell r="C887" t="str">
            <v>Garantías</v>
          </cell>
        </row>
        <row r="888">
          <cell r="A888">
            <v>2103990108</v>
          </cell>
          <cell r="B888" t="str">
            <v xml:space="preserve">                       2103.990108 Avales</v>
          </cell>
          <cell r="C888" t="str">
            <v>Avales</v>
          </cell>
        </row>
        <row r="889">
          <cell r="A889">
            <v>2103990109</v>
          </cell>
          <cell r="B889" t="str">
            <v xml:space="preserve">                       2103.990109 Otras</v>
          </cell>
          <cell r="C889" t="str">
            <v>Otras</v>
          </cell>
        </row>
        <row r="890">
          <cell r="A890">
            <v>2103990110</v>
          </cell>
          <cell r="B890" t="str">
            <v xml:space="preserve">                       2103.990110 Laudos Arbitrales</v>
          </cell>
          <cell r="C890" t="str">
            <v>Laudos Arbitrales</v>
          </cell>
        </row>
        <row r="891">
          <cell r="A891">
            <v>2103990111</v>
          </cell>
          <cell r="B891" t="str">
            <v xml:space="preserve">                       2103.990111 Internacionales</v>
          </cell>
          <cell r="C891" t="str">
            <v>Internacionales</v>
          </cell>
        </row>
        <row r="892">
          <cell r="A892">
            <v>21039903</v>
          </cell>
          <cell r="B892" t="str">
            <v xml:space="preserve">                2103.9903 Devengados por Encargos Recibidos       </v>
          </cell>
          <cell r="C892" t="str">
            <v>Devengados por Encargos Recibidos</v>
          </cell>
        </row>
        <row r="893">
          <cell r="A893">
            <v>2103990301</v>
          </cell>
          <cell r="B893" t="str">
            <v xml:space="preserve">                       2103.990301 Devengados por Ejecución de Encargos Recibidos</v>
          </cell>
          <cell r="C893" t="str">
            <v>Devengados por Ejecución de Encargos Recibidos</v>
          </cell>
        </row>
        <row r="894">
          <cell r="A894">
            <v>21039909</v>
          </cell>
          <cell r="B894" t="str">
            <v xml:space="preserve">                2103.9909 Otros       </v>
          </cell>
          <cell r="C894" t="str">
            <v>Otros</v>
          </cell>
        </row>
        <row r="895">
          <cell r="A895">
            <v>2103990901</v>
          </cell>
          <cell r="B895" t="str">
            <v xml:space="preserve">                       2103.990901 Otros</v>
          </cell>
          <cell r="C895" t="str">
            <v>Otros</v>
          </cell>
        </row>
        <row r="896">
          <cell r="A896">
            <v>2104</v>
          </cell>
          <cell r="B896" t="str">
            <v xml:space="preserve">2104. INTERMEDIACIÓN DE RECURSOS MONETARIOS                       </v>
          </cell>
          <cell r="C896" t="str">
            <v>INTERMEDIACIÓN DE RECURSOS MONETARIOS</v>
          </cell>
        </row>
        <row r="897">
          <cell r="A897">
            <v>210401</v>
          </cell>
          <cell r="B897" t="str">
            <v xml:space="preserve">        2104.01 Administración De Fondos               </v>
          </cell>
          <cell r="C897" t="str">
            <v>Administración De Fondos</v>
          </cell>
        </row>
        <row r="898">
          <cell r="A898">
            <v>210402</v>
          </cell>
          <cell r="B898" t="str">
            <v xml:space="preserve">        2104.02 Recaudo De Terceros               </v>
          </cell>
          <cell r="C898" t="str">
            <v>Recaudo De Terceros</v>
          </cell>
        </row>
        <row r="899">
          <cell r="A899">
            <v>210403</v>
          </cell>
          <cell r="B899" t="str">
            <v xml:space="preserve">        2104.03 Recaudos Para Pagos De Deuda               </v>
          </cell>
          <cell r="C899" t="str">
            <v>Recaudos Para Pagos De Deuda</v>
          </cell>
        </row>
        <row r="900">
          <cell r="A900">
            <v>210404</v>
          </cell>
          <cell r="B900" t="str">
            <v xml:space="preserve">        2104.04 Encargos Recibidos               </v>
          </cell>
          <cell r="C900" t="str">
            <v>Encargos Recibidos</v>
          </cell>
        </row>
        <row r="901">
          <cell r="A901">
            <v>210405</v>
          </cell>
          <cell r="B901" t="str">
            <v xml:space="preserve">        2104.05 Cuenta Única de Tesoro - CUT               </v>
          </cell>
          <cell r="C901" t="str">
            <v>Cuenta Única de Tesoro - CUT</v>
          </cell>
        </row>
        <row r="902">
          <cell r="A902">
            <v>21040501</v>
          </cell>
          <cell r="B902" t="str">
            <v xml:space="preserve">                2104.0501 Tesoro Público - CUT       </v>
          </cell>
          <cell r="C902" t="str">
            <v>Tesoro Público - CUT</v>
          </cell>
        </row>
        <row r="903">
          <cell r="A903">
            <v>21040502</v>
          </cell>
          <cell r="B903" t="str">
            <v xml:space="preserve">                2104.0502 Recursos Directamente Recaudados - CUT       </v>
          </cell>
          <cell r="C903" t="str">
            <v>Recursos Directamente Recaudados - CUT</v>
          </cell>
        </row>
        <row r="904">
          <cell r="A904">
            <v>21040503</v>
          </cell>
          <cell r="B904" t="str">
            <v xml:space="preserve">                2104.0503 Endeudamiento Interno - CUT       </v>
          </cell>
          <cell r="C904" t="str">
            <v>Endeudamiento Interno - CUT</v>
          </cell>
        </row>
        <row r="905">
          <cell r="A905">
            <v>21040504</v>
          </cell>
          <cell r="B905" t="str">
            <v xml:space="preserve">                2104.0504 Endeudamiento Externo - CUT       </v>
          </cell>
          <cell r="C905" t="str">
            <v>Endeudamiento Externo - CUT</v>
          </cell>
        </row>
        <row r="906">
          <cell r="A906">
            <v>21040505</v>
          </cell>
          <cell r="B906" t="str">
            <v xml:space="preserve">                2104.0505 Donaciones – CUT       </v>
          </cell>
          <cell r="C906" t="str">
            <v>Donaciones – CUT</v>
          </cell>
        </row>
        <row r="907">
          <cell r="A907">
            <v>21040506</v>
          </cell>
          <cell r="B907" t="str">
            <v xml:space="preserve">                2104.0506 Transferencias – CUT       </v>
          </cell>
          <cell r="C907" t="str">
            <v>Transferencias – CUT</v>
          </cell>
        </row>
        <row r="908">
          <cell r="A908">
            <v>21040507</v>
          </cell>
          <cell r="B908" t="str">
            <v xml:space="preserve">                2104.0507 Contribuciones a Fondos - Recursos Determinados - CUT       </v>
          </cell>
          <cell r="C908" t="str">
            <v>Contribuciones a Fondos - Recursos Determinados - CUT</v>
          </cell>
        </row>
        <row r="909">
          <cell r="A909">
            <v>21040508</v>
          </cell>
          <cell r="B909" t="str">
            <v xml:space="preserve">                2104.0508 FONCOMUN – Recursos Determinados - CUT       </v>
          </cell>
          <cell r="C909" t="str">
            <v>FONCOMUN – Recursos Determinados - CUT</v>
          </cell>
        </row>
        <row r="910">
          <cell r="A910">
            <v>21040509</v>
          </cell>
          <cell r="B910" t="str">
            <v xml:space="preserve">                2104.0509 Otros Impuestos Municipales - Recursos Determinados - CUT       </v>
          </cell>
          <cell r="C910" t="str">
            <v>Otros Impuestos Municipales - Recursos Determinados - CUT</v>
          </cell>
        </row>
        <row r="911">
          <cell r="A911">
            <v>21040510</v>
          </cell>
          <cell r="B911" t="str">
            <v xml:space="preserve">                2104.0510 Canon, Sobre Canon, Regalías, Renta de Aduanas y Participaciones – Recursos Determinados - CUT       </v>
          </cell>
          <cell r="C911" t="str">
            <v>Canon, Sobre Canon, Regalías, Renta de Aduanas y Participaciones – Recursos Determinados - CUT</v>
          </cell>
        </row>
        <row r="912">
          <cell r="A912">
            <v>210406</v>
          </cell>
          <cell r="B912" t="str">
            <v xml:space="preserve">        2104.06 Encargos Recibidos por Tesoro Público para su Administración               </v>
          </cell>
          <cell r="C912" t="str">
            <v>Encargos Recibidos por Tesoro Público para su Administración</v>
          </cell>
        </row>
        <row r="913">
          <cell r="A913">
            <v>21040601</v>
          </cell>
          <cell r="B913" t="str">
            <v xml:space="preserve">                2104.0601 Fondo de Estabilización Fiscal       </v>
          </cell>
          <cell r="C913" t="str">
            <v>Fondo de Estabilización Fiscal</v>
          </cell>
        </row>
        <row r="914">
          <cell r="A914">
            <v>21040602</v>
          </cell>
          <cell r="B914" t="str">
            <v xml:space="preserve">                2104.0602 Otros Fondos Administrados por Encargos       </v>
          </cell>
          <cell r="C914" t="str">
            <v>Otros Fondos Administrados por Encargos</v>
          </cell>
        </row>
        <row r="915">
          <cell r="A915">
            <v>210409</v>
          </cell>
          <cell r="B915" t="str">
            <v xml:space="preserve">        2104.09 Otros Fondos En Administración               </v>
          </cell>
          <cell r="C915" t="str">
            <v>Otros Fondos En Administración</v>
          </cell>
        </row>
        <row r="916">
          <cell r="A916">
            <v>21040901</v>
          </cell>
          <cell r="B916" t="str">
            <v xml:space="preserve">                2104.0901 Otros       </v>
          </cell>
          <cell r="C916" t="str">
            <v>Otros</v>
          </cell>
        </row>
        <row r="917">
          <cell r="A917">
            <v>2201</v>
          </cell>
          <cell r="B917" t="str">
            <v xml:space="preserve">2201. OPERACIONES DE CRÉDITO                       </v>
          </cell>
          <cell r="C917" t="str">
            <v>OPERACIONES DE CRÉDITO</v>
          </cell>
        </row>
        <row r="918">
          <cell r="A918">
            <v>220101</v>
          </cell>
          <cell r="B918" t="str">
            <v xml:space="preserve">        2201.01 Deuda Por Operaciones De Tesorería Por Amortizar               </v>
          </cell>
          <cell r="C918" t="str">
            <v>Deuda Por Operaciones De Tesorería Por Amortizar</v>
          </cell>
        </row>
        <row r="919">
          <cell r="A919">
            <v>220102</v>
          </cell>
          <cell r="B919" t="str">
            <v xml:space="preserve">        2201.02 Deuda De Corto Plazo               </v>
          </cell>
          <cell r="C919" t="str">
            <v>Deuda De Corto Plazo</v>
          </cell>
        </row>
        <row r="920">
          <cell r="A920">
            <v>220103</v>
          </cell>
          <cell r="B920" t="str">
            <v xml:space="preserve">        2201.03 Financiamiento Temporal               </v>
          </cell>
          <cell r="C920" t="str">
            <v>Financiamiento Temporal</v>
          </cell>
        </row>
        <row r="921">
          <cell r="A921">
            <v>22010301</v>
          </cell>
          <cell r="B921" t="str">
            <v xml:space="preserve">                2201.0301 Recursos Directamente Recaudados       </v>
          </cell>
          <cell r="C921" t="str">
            <v>Recursos Directamente Recaudados</v>
          </cell>
        </row>
        <row r="922">
          <cell r="A922">
            <v>22010302</v>
          </cell>
          <cell r="B922" t="str">
            <v xml:space="preserve">                2201.0302 Recursos Determinados       </v>
          </cell>
          <cell r="C922" t="str">
            <v>Recursos Determinados</v>
          </cell>
        </row>
        <row r="923">
          <cell r="A923">
            <v>2201030201</v>
          </cell>
          <cell r="B923" t="str">
            <v xml:space="preserve">                       2201.030201 FONCOMUN</v>
          </cell>
          <cell r="C923" t="str">
            <v>FONCOMUN</v>
          </cell>
        </row>
        <row r="924">
          <cell r="A924">
            <v>2201030202</v>
          </cell>
          <cell r="B924" t="str">
            <v xml:space="preserve">                       2201.030202 Canon, Sobrecanon, Regalías, Renta De Aduanas Y Participaciones</v>
          </cell>
          <cell r="C924" t="str">
            <v>Canon, Sobrecanon, Regalías, Renta De Aduanas Y Participaciones</v>
          </cell>
        </row>
        <row r="925">
          <cell r="A925">
            <v>2201030203</v>
          </cell>
          <cell r="B925" t="str">
            <v xml:space="preserve">                       2201.030203 Impuestos Municipales</v>
          </cell>
          <cell r="C925" t="str">
            <v>Impuestos Municipales</v>
          </cell>
        </row>
        <row r="926">
          <cell r="A926">
            <v>220104</v>
          </cell>
          <cell r="B926" t="str">
            <v xml:space="preserve">        2201.04 Operaciones de Crédito Devengadas               </v>
          </cell>
          <cell r="C926" t="str">
            <v>Operaciones de Crédito Devengadas</v>
          </cell>
        </row>
        <row r="927">
          <cell r="A927">
            <v>22010401</v>
          </cell>
          <cell r="B927" t="str">
            <v xml:space="preserve">                2201.0401 Deuda Por Operaciones De Tesorería Por Amortizar Devengadas       </v>
          </cell>
          <cell r="C927" t="str">
            <v>Deuda Por Operaciones De Tesorería Por Amortizar Devengadas</v>
          </cell>
        </row>
        <row r="928">
          <cell r="A928">
            <v>2201040101</v>
          </cell>
          <cell r="B928" t="str">
            <v xml:space="preserve">                       2201.040101 Amortización</v>
          </cell>
          <cell r="C928" t="str">
            <v>Amortización</v>
          </cell>
        </row>
        <row r="929">
          <cell r="A929">
            <v>2201040102</v>
          </cell>
          <cell r="B929" t="str">
            <v xml:space="preserve">                       2201.040102 Intereses</v>
          </cell>
          <cell r="C929" t="str">
            <v>Intereses</v>
          </cell>
        </row>
        <row r="930">
          <cell r="A930">
            <v>2201040103</v>
          </cell>
          <cell r="B930" t="str">
            <v xml:space="preserve">                       2201.040103 Comisiones Y Otros</v>
          </cell>
          <cell r="C930" t="str">
            <v>Comisiones Y Otros</v>
          </cell>
        </row>
        <row r="931">
          <cell r="A931">
            <v>22010402</v>
          </cell>
          <cell r="B931" t="str">
            <v xml:space="preserve">                2201.0402 Deuda De Corto Plazo Devengadas       </v>
          </cell>
          <cell r="C931" t="str">
            <v>Deuda De Corto Plazo Devengadas</v>
          </cell>
        </row>
        <row r="932">
          <cell r="A932">
            <v>2201040201</v>
          </cell>
          <cell r="B932" t="str">
            <v xml:space="preserve">                       2201.040201 Amortización</v>
          </cell>
          <cell r="C932" t="str">
            <v>Amortización</v>
          </cell>
        </row>
        <row r="933">
          <cell r="A933">
            <v>2201040202</v>
          </cell>
          <cell r="B933" t="str">
            <v xml:space="preserve">                       2201.040202 Intereses</v>
          </cell>
          <cell r="C933" t="str">
            <v>Intereses</v>
          </cell>
        </row>
        <row r="934">
          <cell r="A934">
            <v>2201040203</v>
          </cell>
          <cell r="B934" t="str">
            <v xml:space="preserve">                       2201.040203 Comisiones Y Otros</v>
          </cell>
          <cell r="C934" t="str">
            <v>Comisiones Y Otros</v>
          </cell>
        </row>
        <row r="935">
          <cell r="A935">
            <v>22010403</v>
          </cell>
          <cell r="B935" t="str">
            <v xml:space="preserve">                2201.0403 Financiamiento Temporal Devengado       </v>
          </cell>
          <cell r="C935" t="str">
            <v>Financiamiento Temporal Devengado</v>
          </cell>
        </row>
        <row r="936">
          <cell r="A936">
            <v>2201040301</v>
          </cell>
          <cell r="B936" t="str">
            <v xml:space="preserve">                       2201.040301 Amortización</v>
          </cell>
          <cell r="C936" t="str">
            <v>Amortización</v>
          </cell>
        </row>
        <row r="937">
          <cell r="A937">
            <v>2201040302</v>
          </cell>
          <cell r="B937" t="str">
            <v xml:space="preserve">                       2201.040302 Intereses</v>
          </cell>
          <cell r="C937" t="str">
            <v>Intereses</v>
          </cell>
        </row>
        <row r="938">
          <cell r="A938">
            <v>2201040303</v>
          </cell>
          <cell r="B938" t="str">
            <v xml:space="preserve">                       2201.040303 Comisiones Y Otros</v>
          </cell>
          <cell r="C938" t="str">
            <v>Comisiones Y Otros</v>
          </cell>
        </row>
        <row r="939">
          <cell r="A939">
            <v>2301</v>
          </cell>
          <cell r="B939" t="str">
            <v xml:space="preserve">2301. DEUDA PUBLICA                       </v>
          </cell>
          <cell r="C939" t="str">
            <v>DEUDA PUBLICA</v>
          </cell>
        </row>
        <row r="940">
          <cell r="A940">
            <v>230101</v>
          </cell>
          <cell r="B940" t="str">
            <v xml:space="preserve">        2301.01 Deuda Externa               </v>
          </cell>
          <cell r="C940" t="str">
            <v>Deuda Externa</v>
          </cell>
        </row>
        <row r="941">
          <cell r="A941">
            <v>23010101</v>
          </cell>
          <cell r="B941" t="str">
            <v xml:space="preserve">                2301.0101 Provenientes De Gobiernos Extranjeros       </v>
          </cell>
          <cell r="C941" t="str">
            <v>Provenientes De Gobiernos Extranjeros</v>
          </cell>
        </row>
        <row r="942">
          <cell r="A942">
            <v>2301010101</v>
          </cell>
          <cell r="B942" t="str">
            <v xml:space="preserve">                       2301.010101 De Países De América</v>
          </cell>
          <cell r="C942" t="str">
            <v>De Países De América</v>
          </cell>
        </row>
        <row r="943">
          <cell r="A943">
            <v>2301010102</v>
          </cell>
          <cell r="B943" t="str">
            <v xml:space="preserve">                       2301.010102 De Países De Europa</v>
          </cell>
          <cell r="C943" t="str">
            <v>De Países De Europa</v>
          </cell>
        </row>
        <row r="944">
          <cell r="A944">
            <v>2301010103</v>
          </cell>
          <cell r="B944" t="str">
            <v xml:space="preserve">                       2301.010103 De África, Asia Y Oceanía</v>
          </cell>
          <cell r="C944" t="str">
            <v>De África, Asia Y Oceanía</v>
          </cell>
        </row>
        <row r="945">
          <cell r="A945">
            <v>23010102</v>
          </cell>
          <cell r="B945" t="str">
            <v xml:space="preserve">                2301.0102 Provenientes De Organismos Internacionales O Agencias Oficiales       </v>
          </cell>
          <cell r="C945" t="str">
            <v>Provenientes De Organismos Internacionales O Agencias Oficiales</v>
          </cell>
        </row>
        <row r="946">
          <cell r="A946">
            <v>2301010201</v>
          </cell>
          <cell r="B946" t="str">
            <v xml:space="preserve">                       2301.010201 Banco Interamericano De Desarrollo – BID</v>
          </cell>
          <cell r="C946" t="str">
            <v>Banco Interamericano De Desarrollo – BID</v>
          </cell>
        </row>
        <row r="947">
          <cell r="A947">
            <v>2301010202</v>
          </cell>
          <cell r="B947" t="str">
            <v xml:space="preserve">                       2301.010202 Banco Mundial – BIRF</v>
          </cell>
          <cell r="C947" t="str">
            <v>Banco Mundial – BIRF</v>
          </cell>
        </row>
        <row r="948">
          <cell r="A948">
            <v>2301010203</v>
          </cell>
          <cell r="B948" t="str">
            <v xml:space="preserve">                       2301.010203 Fondo Monetario Internacional – FMI</v>
          </cell>
          <cell r="C948" t="str">
            <v>Fondo Monetario Internacional – FMI</v>
          </cell>
        </row>
        <row r="949">
          <cell r="A949">
            <v>2301010204</v>
          </cell>
          <cell r="B949" t="str">
            <v xml:space="preserve">                       2301.010204 Kredintanstalf Fur Wiederaufbau – KFW</v>
          </cell>
          <cell r="C949" t="str">
            <v>Kredintanstalf Fur Wiederaufbau – KFW</v>
          </cell>
        </row>
        <row r="950">
          <cell r="A950">
            <v>2301010205</v>
          </cell>
          <cell r="B950" t="str">
            <v xml:space="preserve">                       2301.010205 Corporación Andina De Fomento – CAF</v>
          </cell>
          <cell r="C950" t="str">
            <v>Corporación Andina De Fomento – CAF</v>
          </cell>
        </row>
        <row r="951">
          <cell r="A951">
            <v>2301010206</v>
          </cell>
          <cell r="B951" t="str">
            <v xml:space="preserve">                       2301.010206 Fondo Internacional De Desarrollo Agrícola – FIDA</v>
          </cell>
          <cell r="C951" t="str">
            <v>Fondo Internacional De Desarrollo Agrícola – FIDA</v>
          </cell>
        </row>
        <row r="952">
          <cell r="A952">
            <v>2301010207</v>
          </cell>
          <cell r="B952" t="str">
            <v xml:space="preserve">                       2301.010207 Banco De Cooperación Internacional Del Japón-JBIC</v>
          </cell>
          <cell r="C952" t="str">
            <v>Banco De Cooperación Internacional Del Japón-JBIC</v>
          </cell>
        </row>
        <row r="953">
          <cell r="A953">
            <v>2301010208</v>
          </cell>
          <cell r="B953" t="str">
            <v xml:space="preserve">                       2301.010208 Agencia Alemana De Cooperación Técnica Internacional – GTZ</v>
          </cell>
          <cell r="C953" t="str">
            <v>Agencia Alemana De Cooperación Técnica Internacional – GTZ</v>
          </cell>
        </row>
        <row r="954">
          <cell r="A954">
            <v>2301010209</v>
          </cell>
          <cell r="B954" t="str">
            <v xml:space="preserve">                       2301.010209 Agencia De Cooperación Internacional Del Japon – Jica</v>
          </cell>
          <cell r="C954" t="str">
            <v>Agencia De Cooperación Internacional Del Japon – Jica</v>
          </cell>
        </row>
        <row r="955">
          <cell r="A955">
            <v>2301010299</v>
          </cell>
          <cell r="B955" t="str">
            <v xml:space="preserve">                       2301.010299 Otros Organismos Internacionales O Agencias Oficiales</v>
          </cell>
          <cell r="C955" t="str">
            <v>Otros Organismos Internacionales O Agencias Oficiales</v>
          </cell>
        </row>
        <row r="956">
          <cell r="A956">
            <v>23010103</v>
          </cell>
          <cell r="B956" t="str">
            <v xml:space="preserve">                2301.0103 De Títulos Valores En El Exterior       </v>
          </cell>
          <cell r="C956" t="str">
            <v>De Títulos Valores En El Exterior</v>
          </cell>
        </row>
        <row r="957">
          <cell r="A957">
            <v>2301010301</v>
          </cell>
          <cell r="B957" t="str">
            <v xml:space="preserve">                       2301.010301 Bonos Del Tesoro Público</v>
          </cell>
          <cell r="C957" t="str">
            <v>Bonos Del Tesoro Público</v>
          </cell>
        </row>
        <row r="958">
          <cell r="A958">
            <v>2301010399</v>
          </cell>
          <cell r="B958" t="str">
            <v xml:space="preserve">                       2301.010399 Otros Valores</v>
          </cell>
          <cell r="C958" t="str">
            <v>Otros Valores</v>
          </cell>
        </row>
        <row r="959">
          <cell r="A959">
            <v>23010104</v>
          </cell>
          <cell r="B959" t="str">
            <v xml:space="preserve">                2301.0104 Otros Créditos Externos       </v>
          </cell>
          <cell r="C959" t="str">
            <v>Otros Créditos Externos</v>
          </cell>
        </row>
        <row r="960">
          <cell r="A960">
            <v>2301010401</v>
          </cell>
          <cell r="B960" t="str">
            <v xml:space="preserve">                       2301.010401 Banca Privada Y Financieras</v>
          </cell>
          <cell r="C960" t="str">
            <v>Banca Privada Y Financieras</v>
          </cell>
        </row>
        <row r="961">
          <cell r="A961">
            <v>2301010499</v>
          </cell>
          <cell r="B961" t="str">
            <v xml:space="preserve">                       2301.010499 Otros Créditos Externos</v>
          </cell>
          <cell r="C961" t="str">
            <v>Otros Créditos Externos</v>
          </cell>
        </row>
        <row r="962">
          <cell r="A962">
            <v>23010105</v>
          </cell>
          <cell r="B962" t="str">
            <v xml:space="preserve">                2301.0105 Deuda Externa Devengada       </v>
          </cell>
          <cell r="C962" t="str">
            <v>Deuda Externa Devengada</v>
          </cell>
        </row>
        <row r="963">
          <cell r="A963">
            <v>2301010501</v>
          </cell>
          <cell r="B963" t="str">
            <v xml:space="preserve">                       2301.010501 Amortización</v>
          </cell>
          <cell r="C963" t="str">
            <v>Amortización</v>
          </cell>
        </row>
        <row r="964">
          <cell r="A964">
            <v>2301010502</v>
          </cell>
          <cell r="B964" t="str">
            <v xml:space="preserve">                       2301.010502 Intereses</v>
          </cell>
          <cell r="C964" t="str">
            <v>Intereses</v>
          </cell>
        </row>
        <row r="965">
          <cell r="A965">
            <v>2301010503</v>
          </cell>
          <cell r="B965" t="str">
            <v xml:space="preserve">                       2301.010503 Comisiones Y Otros Gastos</v>
          </cell>
          <cell r="C965" t="str">
            <v>Comisiones Y Otros Gastos</v>
          </cell>
        </row>
        <row r="966">
          <cell r="A966">
            <v>23010106</v>
          </cell>
          <cell r="B966" t="str">
            <v xml:space="preserve">                2301.0106 Deuda Asumida       </v>
          </cell>
          <cell r="C966" t="str">
            <v>Deuda Asumida</v>
          </cell>
        </row>
        <row r="967">
          <cell r="A967">
            <v>230102</v>
          </cell>
          <cell r="B967" t="str">
            <v xml:space="preserve">        2301.02 Deuda Interna               </v>
          </cell>
          <cell r="C967" t="str">
            <v>Deuda Interna</v>
          </cell>
        </row>
        <row r="968">
          <cell r="A968">
            <v>23010201</v>
          </cell>
          <cell r="B968" t="str">
            <v xml:space="preserve">                2301.0201 De Unidades De Gobierno       </v>
          </cell>
          <cell r="C968" t="str">
            <v>De Unidades De Gobierno</v>
          </cell>
        </row>
        <row r="969">
          <cell r="A969">
            <v>2301020101</v>
          </cell>
          <cell r="B969" t="str">
            <v xml:space="preserve">                       2301.020101 Del Gobierno Nacional</v>
          </cell>
          <cell r="C969" t="str">
            <v>Del Gobierno Nacional</v>
          </cell>
        </row>
        <row r="970">
          <cell r="A970">
            <v>2301020102</v>
          </cell>
          <cell r="B970" t="str">
            <v xml:space="preserve">                       2301.020102 De Los Gobiernos Regionales</v>
          </cell>
          <cell r="C970" t="str">
            <v>De Los Gobiernos Regionales</v>
          </cell>
        </row>
        <row r="971">
          <cell r="A971">
            <v>2301020103</v>
          </cell>
          <cell r="B971" t="str">
            <v xml:space="preserve">                       2301.020103 De Los Gobiernos Locales</v>
          </cell>
          <cell r="C971" t="str">
            <v>De Los Gobiernos Locales</v>
          </cell>
        </row>
        <row r="972">
          <cell r="A972">
            <v>23010202</v>
          </cell>
          <cell r="B972" t="str">
            <v xml:space="preserve">                2301.0202 De Títulos Valores Internos       </v>
          </cell>
          <cell r="C972" t="str">
            <v>De Títulos Valores Internos</v>
          </cell>
        </row>
        <row r="973">
          <cell r="A973">
            <v>2301020201</v>
          </cell>
          <cell r="B973" t="str">
            <v xml:space="preserve">                       2301.020201 Bonos Del Tesoro Público</v>
          </cell>
          <cell r="C973" t="str">
            <v>Bonos Del Tesoro Público</v>
          </cell>
        </row>
        <row r="974">
          <cell r="A974">
            <v>2301020202</v>
          </cell>
          <cell r="B974" t="str">
            <v xml:space="preserve">                       2301.020202 Bonos Municipales</v>
          </cell>
          <cell r="C974" t="str">
            <v>Bonos Municipales</v>
          </cell>
        </row>
        <row r="975">
          <cell r="A975">
            <v>2301020299</v>
          </cell>
          <cell r="B975" t="str">
            <v xml:space="preserve">                       2301.020299 Otros Valores</v>
          </cell>
          <cell r="C975" t="str">
            <v>Otros Valores</v>
          </cell>
        </row>
        <row r="976">
          <cell r="A976">
            <v>23010203</v>
          </cell>
          <cell r="B976" t="str">
            <v xml:space="preserve">                2301.0203 Otros Créditos Internos       </v>
          </cell>
          <cell r="C976" t="str">
            <v>Otros Créditos Internos</v>
          </cell>
        </row>
        <row r="977">
          <cell r="A977">
            <v>2301020301</v>
          </cell>
          <cell r="B977" t="str">
            <v xml:space="preserve">                       2301.020301 Del Banco De La Nación</v>
          </cell>
          <cell r="C977" t="str">
            <v>Del Banco De La Nación</v>
          </cell>
        </row>
        <row r="978">
          <cell r="A978">
            <v>2301020302</v>
          </cell>
          <cell r="B978" t="str">
            <v xml:space="preserve">                       2301.020302 Del Fondo Mivivienda</v>
          </cell>
          <cell r="C978" t="str">
            <v>Del Fondo Mivivienda</v>
          </cell>
        </row>
        <row r="979">
          <cell r="A979">
            <v>2301020303</v>
          </cell>
          <cell r="B979" t="str">
            <v xml:space="preserve">                       2301.020303 De la Banca Privada y Financiera</v>
          </cell>
          <cell r="C979" t="str">
            <v>De la Banca Privada y Financiera</v>
          </cell>
        </row>
        <row r="980">
          <cell r="A980">
            <v>2301020304</v>
          </cell>
          <cell r="B980" t="str">
            <v xml:space="preserve">                       2301.020304 Certificados de Inversión Pública Regional y Local – Tesoro Público</v>
          </cell>
          <cell r="C980" t="str">
            <v>Certificados de Inversión Pública Regional y Local – Tesoro Público</v>
          </cell>
        </row>
        <row r="981">
          <cell r="A981">
            <v>2301020399</v>
          </cell>
          <cell r="B981" t="str">
            <v xml:space="preserve">                       2301.020399 Otros Créditos Internos</v>
          </cell>
          <cell r="C981" t="str">
            <v>Otros Créditos Internos</v>
          </cell>
        </row>
        <row r="982">
          <cell r="A982">
            <v>23010204</v>
          </cell>
          <cell r="B982" t="str">
            <v xml:space="preserve">                2301.0204 Deuda Interna Devengada       </v>
          </cell>
          <cell r="C982" t="str">
            <v>Deuda Interna Devengada</v>
          </cell>
        </row>
        <row r="983">
          <cell r="A983">
            <v>2301020401</v>
          </cell>
          <cell r="B983" t="str">
            <v xml:space="preserve">                       2301.020401 Amortización</v>
          </cell>
          <cell r="C983" t="str">
            <v>Amortización</v>
          </cell>
        </row>
        <row r="984">
          <cell r="A984">
            <v>2301020402</v>
          </cell>
          <cell r="B984" t="str">
            <v xml:space="preserve">                       2301.020402 Intereses</v>
          </cell>
          <cell r="C984" t="str">
            <v>Intereses</v>
          </cell>
        </row>
        <row r="985">
          <cell r="A985">
            <v>2301020403</v>
          </cell>
          <cell r="B985" t="str">
            <v xml:space="preserve">                       2301.020403 Comisiones Y Otros Gastos</v>
          </cell>
          <cell r="C985" t="str">
            <v>Comisiones Y Otros Gastos</v>
          </cell>
        </row>
        <row r="986">
          <cell r="A986">
            <v>2301020404</v>
          </cell>
          <cell r="B986" t="str">
            <v xml:space="preserve">                       2301.020404 Intereses de Derivados Financieros</v>
          </cell>
          <cell r="C986" t="str">
            <v>Intereses de Derivados Financieros</v>
          </cell>
        </row>
        <row r="987">
          <cell r="A987">
            <v>23010205</v>
          </cell>
          <cell r="B987" t="str">
            <v xml:space="preserve">                2301.0205 Deuda Asumida       </v>
          </cell>
          <cell r="C987" t="str">
            <v>Deuda Asumida</v>
          </cell>
        </row>
        <row r="988">
          <cell r="A988">
            <v>2302</v>
          </cell>
          <cell r="B988" t="str">
            <v xml:space="preserve">2302. DEUDA INTERNA - DIRECTAS A LARGO PLAZO                       </v>
          </cell>
          <cell r="C988" t="str">
            <v>DEUDA INTERNA - DIRECTAS A LARGO PLAZO</v>
          </cell>
        </row>
        <row r="989">
          <cell r="A989">
            <v>230201</v>
          </cell>
          <cell r="B989" t="str">
            <v xml:space="preserve">        2302.01 Internas               </v>
          </cell>
          <cell r="C989" t="str">
            <v>Internas</v>
          </cell>
        </row>
        <row r="990">
          <cell r="A990">
            <v>230203</v>
          </cell>
          <cell r="B990" t="str">
            <v xml:space="preserve">        2302.03 Deuda Directa Devengada               </v>
          </cell>
          <cell r="C990" t="str">
            <v>Deuda Directa Devengada</v>
          </cell>
        </row>
        <row r="991">
          <cell r="A991">
            <v>23020301</v>
          </cell>
          <cell r="B991" t="str">
            <v xml:space="preserve">                2302.0301 Deuda Interna Devengada       </v>
          </cell>
          <cell r="C991" t="str">
            <v>Deuda Interna Devengada</v>
          </cell>
        </row>
        <row r="992">
          <cell r="A992">
            <v>2302030101</v>
          </cell>
          <cell r="B992" t="str">
            <v xml:space="preserve">                       2302.030101 Amortización</v>
          </cell>
          <cell r="C992" t="str">
            <v>Amortización</v>
          </cell>
        </row>
        <row r="993">
          <cell r="A993">
            <v>2302030102</v>
          </cell>
          <cell r="B993" t="str">
            <v xml:space="preserve">                       2302.030102 Intereses</v>
          </cell>
          <cell r="C993" t="str">
            <v>Intereses</v>
          </cell>
        </row>
        <row r="994">
          <cell r="A994">
            <v>2302030103</v>
          </cell>
          <cell r="B994" t="str">
            <v xml:space="preserve">                       2302.030103 Comisiones y Otros Gastos</v>
          </cell>
          <cell r="C994" t="str">
            <v>Comisiones y Otros Gastos</v>
          </cell>
        </row>
        <row r="995">
          <cell r="A995">
            <v>2303</v>
          </cell>
          <cell r="B995" t="str">
            <v xml:space="preserve">2303. Deuda – Convenio por Traspaso de Recursos                       </v>
          </cell>
          <cell r="C995" t="str">
            <v>Deuda – Convenio por Traspaso de Recursos</v>
          </cell>
        </row>
        <row r="996">
          <cell r="A996">
            <v>230301</v>
          </cell>
          <cell r="B996" t="str">
            <v xml:space="preserve">        2303.01 Convenio por Traspaso de Recursos               </v>
          </cell>
          <cell r="C996" t="str">
            <v>Convenio por Traspaso de Recursos</v>
          </cell>
        </row>
        <row r="997">
          <cell r="A997">
            <v>23030102</v>
          </cell>
          <cell r="B997" t="str">
            <v xml:space="preserve">                2303.0102 De los Gobiernos Regionales       </v>
          </cell>
          <cell r="C997" t="str">
            <v>De los Gobiernos Regionales</v>
          </cell>
        </row>
        <row r="998">
          <cell r="A998">
            <v>23030103</v>
          </cell>
          <cell r="B998" t="str">
            <v xml:space="preserve">                2303.0103 De los Gobiernos Locales       </v>
          </cell>
          <cell r="C998" t="str">
            <v>De los Gobiernos Locales</v>
          </cell>
        </row>
        <row r="999">
          <cell r="A999">
            <v>230302</v>
          </cell>
          <cell r="B999" t="str">
            <v xml:space="preserve">        2303.02 Convenio por Traspaso de Recursos – Deuda Devengad               </v>
          </cell>
          <cell r="C999" t="str">
            <v>Convenio por Traspaso de Recursos – Deuda Devengad</v>
          </cell>
        </row>
        <row r="1000">
          <cell r="A1000">
            <v>23030201</v>
          </cell>
          <cell r="B1000" t="str">
            <v xml:space="preserve">                2303.0201 Amortización       </v>
          </cell>
          <cell r="C1000" t="str">
            <v>Amortización</v>
          </cell>
        </row>
        <row r="1001">
          <cell r="A1001">
            <v>23030202</v>
          </cell>
          <cell r="B1001" t="str">
            <v xml:space="preserve">                2303.0202 Intereses       </v>
          </cell>
          <cell r="C1001" t="str">
            <v>Intereses</v>
          </cell>
        </row>
        <row r="1002">
          <cell r="A1002">
            <v>23030203</v>
          </cell>
          <cell r="B1002" t="str">
            <v xml:space="preserve">                2303.0203 Comisiones y Otros Gastos       </v>
          </cell>
          <cell r="C1002" t="str">
            <v>Comisiones y Otros Gastos</v>
          </cell>
        </row>
        <row r="1003">
          <cell r="A1003">
            <v>2401</v>
          </cell>
          <cell r="B1003" t="str">
            <v xml:space="preserve">2401. PROVISIONES POR RECLAMACIONES, DEMANDAS Y OTROS                       </v>
          </cell>
          <cell r="C1003" t="str">
            <v>PROVISIONES POR RECLAMACIONES, DEMANDAS Y OTROS</v>
          </cell>
        </row>
        <row r="1004">
          <cell r="A1004">
            <v>240101</v>
          </cell>
          <cell r="B1004" t="str">
            <v xml:space="preserve">        2401.01 Provisiones por reclamaciones, demandas y otros               </v>
          </cell>
          <cell r="C1004" t="str">
            <v>Provisiones por reclamaciones, demandas y otros</v>
          </cell>
        </row>
        <row r="1005">
          <cell r="A1005">
            <v>24010101</v>
          </cell>
          <cell r="B1005" t="str">
            <v xml:space="preserve">                2401.0101 De Trabajadores Gubernamentales       </v>
          </cell>
          <cell r="C1005" t="str">
            <v>De Trabajadores Gubernamentales</v>
          </cell>
        </row>
        <row r="1006">
          <cell r="A1006">
            <v>2401010101</v>
          </cell>
          <cell r="B1006" t="str">
            <v xml:space="preserve">                       2401.010101 Personal Administrativo</v>
          </cell>
          <cell r="C1006" t="str">
            <v>Personal Administrativo</v>
          </cell>
        </row>
        <row r="1007">
          <cell r="A1007">
            <v>2401010102</v>
          </cell>
          <cell r="B1007" t="str">
            <v xml:space="preserve">                       2401.010102 Personal De Educación</v>
          </cell>
          <cell r="C1007" t="str">
            <v>Personal De Educación</v>
          </cell>
        </row>
        <row r="1008">
          <cell r="A1008">
            <v>2401010103</v>
          </cell>
          <cell r="B1008" t="str">
            <v xml:space="preserve">                       2401.010103 Personal De Salud</v>
          </cell>
          <cell r="C1008" t="str">
            <v>Personal De Salud</v>
          </cell>
        </row>
        <row r="1009">
          <cell r="A1009">
            <v>2401010104</v>
          </cell>
          <cell r="B1009" t="str">
            <v xml:space="preserve">                       2401.010104 Personal Judicial</v>
          </cell>
          <cell r="C1009" t="str">
            <v>Personal Judicial</v>
          </cell>
        </row>
        <row r="1010">
          <cell r="A1010">
            <v>2401010105</v>
          </cell>
          <cell r="B1010" t="str">
            <v xml:space="preserve">                       2401.010105 Docentes Universitarios</v>
          </cell>
          <cell r="C1010" t="str">
            <v>Docentes Universitarios</v>
          </cell>
        </row>
        <row r="1011">
          <cell r="A1011">
            <v>2401010106</v>
          </cell>
          <cell r="B1011" t="str">
            <v xml:space="preserve">                       2401.010106 Personal Diplomático</v>
          </cell>
          <cell r="C1011" t="str">
            <v>Personal Diplomático</v>
          </cell>
        </row>
        <row r="1012">
          <cell r="A1012">
            <v>2401010107</v>
          </cell>
          <cell r="B1012" t="str">
            <v xml:space="preserve">                       2401.010107 Personal Militar Y Policial</v>
          </cell>
          <cell r="C1012" t="str">
            <v>Personal Militar Y Policial</v>
          </cell>
        </row>
        <row r="1013">
          <cell r="A1013">
            <v>2401010108</v>
          </cell>
          <cell r="B1013" t="str">
            <v xml:space="preserve">                       2401.010108 Personal Obrero</v>
          </cell>
          <cell r="C1013" t="str">
            <v>Personal Obrero</v>
          </cell>
        </row>
        <row r="1014">
          <cell r="A1014">
            <v>2401010109</v>
          </cell>
          <cell r="B1014" t="str">
            <v xml:space="preserve">                       2401.010109 Indemnización Por Vacaciones No Gozadas</v>
          </cell>
          <cell r="C1014" t="str">
            <v>Indemnización Por Vacaciones No Gozadas</v>
          </cell>
        </row>
        <row r="1015">
          <cell r="A1015">
            <v>2401010199</v>
          </cell>
          <cell r="B1015" t="str">
            <v xml:space="preserve">                       2401.010199 Otro Régimen</v>
          </cell>
          <cell r="C1015" t="str">
            <v>Otro Régimen</v>
          </cell>
        </row>
        <row r="1016">
          <cell r="A1016">
            <v>24010102</v>
          </cell>
          <cell r="B1016" t="str">
            <v xml:space="preserve">                2401.0102 De Pensionistas Gubernamentales       </v>
          </cell>
          <cell r="C1016" t="str">
            <v>De Pensionistas Gubernamentales</v>
          </cell>
        </row>
        <row r="1017">
          <cell r="A1017">
            <v>2401010201</v>
          </cell>
          <cell r="B1017" t="str">
            <v xml:space="preserve">                       2401.010201 Pensiones</v>
          </cell>
          <cell r="C1017" t="str">
            <v>Pensiones</v>
          </cell>
        </row>
        <row r="1018">
          <cell r="A1018">
            <v>24010103</v>
          </cell>
          <cell r="B1018" t="str">
            <v xml:space="preserve">                2401.0103 Del Sector Privado       </v>
          </cell>
          <cell r="C1018" t="str">
            <v>Del Sector Privado</v>
          </cell>
        </row>
        <row r="1019">
          <cell r="A1019">
            <v>2401010301</v>
          </cell>
          <cell r="B1019" t="str">
            <v xml:space="preserve">                       2401.010301 De Personas Jurídicas</v>
          </cell>
          <cell r="C1019" t="str">
            <v>De Personas Jurídicas</v>
          </cell>
        </row>
        <row r="1020">
          <cell r="A1020">
            <v>2401010302</v>
          </cell>
          <cell r="B1020" t="str">
            <v xml:space="preserve">                       2401.010302 De Personas Naturales</v>
          </cell>
          <cell r="C1020" t="str">
            <v>De Personas Naturales</v>
          </cell>
        </row>
        <row r="1021">
          <cell r="A1021">
            <v>240102</v>
          </cell>
          <cell r="B1021" t="str">
            <v xml:space="preserve">        2401.02 Provisiones Diversas               </v>
          </cell>
          <cell r="C1021" t="str">
            <v>Provisiones Diversas</v>
          </cell>
        </row>
        <row r="1022">
          <cell r="A1022">
            <v>24010201</v>
          </cell>
          <cell r="B1022" t="str">
            <v xml:space="preserve">                2401.0201 Por Desmantelamiento, Retiro O Rehabilitación Del Inmovilizado       </v>
          </cell>
          <cell r="C1022" t="str">
            <v>Por Desmantelamiento, Retiro O Rehabilitación Del Inmovilizado</v>
          </cell>
        </row>
        <row r="1023">
          <cell r="A1023">
            <v>24010202</v>
          </cell>
          <cell r="B1023" t="str">
            <v xml:space="preserve">                2401.0202 Para Reestructuraciones       </v>
          </cell>
          <cell r="C1023" t="str">
            <v>Para Reestructuraciones</v>
          </cell>
        </row>
        <row r="1024">
          <cell r="A1024">
            <v>24010203</v>
          </cell>
          <cell r="B1024" t="str">
            <v xml:space="preserve">                2401.0203 Para Protección Y Remediación Del Medio Ambiente       </v>
          </cell>
          <cell r="C1024" t="str">
            <v>Para Protección Y Remediación Del Medio Ambiente</v>
          </cell>
        </row>
        <row r="1025">
          <cell r="A1025">
            <v>24010204</v>
          </cell>
          <cell r="B1025" t="str">
            <v xml:space="preserve">                2401.0204 Para Gastos De Responsabilidad Social       </v>
          </cell>
          <cell r="C1025" t="str">
            <v>Para Gastos De Responsabilidad Social</v>
          </cell>
        </row>
        <row r="1026">
          <cell r="A1026">
            <v>24010299</v>
          </cell>
          <cell r="B1026" t="str">
            <v xml:space="preserve">                2401.0299 Otras       </v>
          </cell>
          <cell r="C1026" t="str">
            <v>Otras</v>
          </cell>
        </row>
        <row r="1027">
          <cell r="A1027">
            <v>2501</v>
          </cell>
          <cell r="B1027" t="str">
            <v xml:space="preserve">2501. INGRESOS DIFERIDOS                       </v>
          </cell>
          <cell r="C1027" t="str">
            <v>INGRESOS DIFERIDOS</v>
          </cell>
        </row>
        <row r="1028">
          <cell r="A1028">
            <v>250101</v>
          </cell>
          <cell r="B1028" t="str">
            <v xml:space="preserve">        2501.01 Venta De Bienes Y Servicios               </v>
          </cell>
          <cell r="C1028" t="str">
            <v>Venta De Bienes Y Servicios</v>
          </cell>
        </row>
        <row r="1029">
          <cell r="A1029">
            <v>250102</v>
          </cell>
          <cell r="B1029" t="str">
            <v xml:space="preserve">        2501.02 Costos Diferidos               </v>
          </cell>
          <cell r="C1029" t="str">
            <v>Costos Diferidos</v>
          </cell>
        </row>
        <row r="1030">
          <cell r="A1030">
            <v>250103</v>
          </cell>
          <cell r="B1030" t="str">
            <v xml:space="preserve">        2501.03 Intereses Diferidos               </v>
          </cell>
          <cell r="C1030" t="str">
            <v>Intereses Diferidos</v>
          </cell>
        </row>
        <row r="1031">
          <cell r="A1031">
            <v>250104</v>
          </cell>
          <cell r="B1031" t="str">
            <v xml:space="preserve">        2501.04 Tributos Diferidos               </v>
          </cell>
          <cell r="C1031" t="str">
            <v>Tributos Diferidos</v>
          </cell>
        </row>
        <row r="1032">
          <cell r="A1032">
            <v>250105</v>
          </cell>
          <cell r="B1032" t="str">
            <v xml:space="preserve">        2501.05 Ingresos Diferidos – Promoción de la Inversión Privada               </v>
          </cell>
          <cell r="C1032" t="str">
            <v>Ingresos Diferidos – Promoción de la Inversión Privada</v>
          </cell>
        </row>
        <row r="1033">
          <cell r="A1033">
            <v>25010501</v>
          </cell>
          <cell r="B1033" t="str">
            <v xml:space="preserve">                2501.0501 Transferencia de Activos – Promoción de la Inversión Privada       </v>
          </cell>
          <cell r="C1033" t="str">
            <v>Transferencia de Activos – Promoción de la Inversión Privada</v>
          </cell>
        </row>
        <row r="1034">
          <cell r="A1034">
            <v>2501050101</v>
          </cell>
          <cell r="B1034" t="str">
            <v xml:space="preserve">                       2501.050101 Subasta Pública – Promoción de la Inversión Privada</v>
          </cell>
          <cell r="C1034" t="str">
            <v>Subasta Pública – Promoción de la Inversión Privada</v>
          </cell>
        </row>
        <row r="1035">
          <cell r="A1035">
            <v>25010502</v>
          </cell>
          <cell r="B1035" t="str">
            <v xml:space="preserve">                2501.0502 Otros – Promoción de la Inversión Privada       </v>
          </cell>
          <cell r="C1035" t="str">
            <v>Otros – Promoción de la Inversión Privada</v>
          </cell>
        </row>
        <row r="1036">
          <cell r="A1036">
            <v>250106</v>
          </cell>
          <cell r="B1036" t="str">
            <v xml:space="preserve">        2501.06 Diferencia de Cambio – Promoción de la Inversión Privada               </v>
          </cell>
          <cell r="C1036" t="str">
            <v>Diferencia de Cambio – Promoción de la Inversión Privada</v>
          </cell>
        </row>
        <row r="1037">
          <cell r="A1037">
            <v>250107</v>
          </cell>
          <cell r="B1037" t="str">
            <v xml:space="preserve">        2501.07 Concesiones – Derechos al Operador               </v>
          </cell>
          <cell r="C1037" t="str">
            <v>Concesiones – Derechos al Operador</v>
          </cell>
        </row>
        <row r="1038">
          <cell r="A1038">
            <v>250199</v>
          </cell>
          <cell r="B1038" t="str">
            <v xml:space="preserve">        2501.99 Otros Ingresos Diferidos               </v>
          </cell>
          <cell r="C1038" t="str">
            <v>Otros Ingresos Diferidos</v>
          </cell>
        </row>
        <row r="1039">
          <cell r="A1039">
            <v>3</v>
          </cell>
          <cell r="B1039" t="str">
            <v xml:space="preserve">PATRIMONIO                       </v>
          </cell>
          <cell r="C1039" t="str">
            <v>PATRIMONIO</v>
          </cell>
        </row>
        <row r="1040">
          <cell r="A1040">
            <v>3001</v>
          </cell>
          <cell r="B1040" t="str">
            <v xml:space="preserve">3001. RESULTADOS NO REALIZADOS                       </v>
          </cell>
          <cell r="C1040" t="str">
            <v>RESULTADOS NO REALIZADOS</v>
          </cell>
        </row>
        <row r="1041">
          <cell r="A1041">
            <v>300101</v>
          </cell>
          <cell r="B1041" t="str">
            <v xml:space="preserve">        3001.01 Excedente de Revaluación               </v>
          </cell>
          <cell r="C1041" t="str">
            <v>Excedente de Revaluación</v>
          </cell>
        </row>
        <row r="1042">
          <cell r="A1042">
            <v>30010101</v>
          </cell>
          <cell r="B1042" t="str">
            <v xml:space="preserve">                3001.0101 Edificios Residenciales       </v>
          </cell>
          <cell r="C1042" t="str">
            <v>Edificios Residenciales</v>
          </cell>
        </row>
        <row r="1043">
          <cell r="A1043">
            <v>3001010101</v>
          </cell>
          <cell r="B1043" t="str">
            <v xml:space="preserve">                       3001.010101 Viviendas Residenciales</v>
          </cell>
          <cell r="C1043" t="str">
            <v>Viviendas Residenciales</v>
          </cell>
        </row>
        <row r="1044">
          <cell r="A1044">
            <v>3001010102</v>
          </cell>
          <cell r="B1044" t="str">
            <v xml:space="preserve">                       3001.010102 Viviendas Residenciales por Administración Funcional</v>
          </cell>
          <cell r="C1044" t="str">
            <v>Viviendas Residenciales por Administración Funcional</v>
          </cell>
        </row>
        <row r="1045">
          <cell r="A1045">
            <v>30010102</v>
          </cell>
          <cell r="B1045" t="str">
            <v xml:space="preserve">                3001.0102 Edificios O Unidades No Residenciales       </v>
          </cell>
          <cell r="C1045" t="str">
            <v>Edificios O Unidades No Residenciales</v>
          </cell>
        </row>
        <row r="1046">
          <cell r="A1046">
            <v>3001010201</v>
          </cell>
          <cell r="B1046" t="str">
            <v xml:space="preserve">                       3001.010201 Edificios Administrativos</v>
          </cell>
          <cell r="C1046" t="str">
            <v>Edificios Administrativos</v>
          </cell>
        </row>
        <row r="1047">
          <cell r="A1047">
            <v>3001010202</v>
          </cell>
          <cell r="B1047" t="str">
            <v xml:space="preserve">                       3001.010202 Instalaciones Educativas</v>
          </cell>
          <cell r="C1047" t="str">
            <v>Instalaciones Educativas</v>
          </cell>
        </row>
        <row r="1048">
          <cell r="A1048">
            <v>3001010203</v>
          </cell>
          <cell r="B1048" t="str">
            <v xml:space="preserve">                       3001.010203 Instalaciones Médicas</v>
          </cell>
          <cell r="C1048" t="str">
            <v>Instalaciones Médicas</v>
          </cell>
        </row>
        <row r="1049">
          <cell r="A1049">
            <v>3001010204</v>
          </cell>
          <cell r="B1049" t="str">
            <v xml:space="preserve">                       3001.010204 Instalaciones Sociales Y Culturales</v>
          </cell>
          <cell r="C1049" t="str">
            <v>Instalaciones Sociales Y Culturales</v>
          </cell>
        </row>
        <row r="1050">
          <cell r="A1050">
            <v>3001010205</v>
          </cell>
          <cell r="B1050" t="str">
            <v xml:space="preserve">                       3001.010205 Centros De Reclusión</v>
          </cell>
          <cell r="C1050" t="str">
            <v>Centros De Reclusión</v>
          </cell>
        </row>
        <row r="1051">
          <cell r="A1051">
            <v>3001010298</v>
          </cell>
          <cell r="B1051" t="str">
            <v xml:space="preserve">                       3001.010298 Edificios No Residenciales por Administración Funcional</v>
          </cell>
          <cell r="C1051" t="str">
            <v>Edificios No Residenciales por Administración Funcional</v>
          </cell>
        </row>
        <row r="1052">
          <cell r="A1052">
            <v>3001010299</v>
          </cell>
          <cell r="B1052" t="str">
            <v xml:space="preserve">                       3001.010299 Otros Edificios No Residenciales</v>
          </cell>
          <cell r="C1052" t="str">
            <v>Otros Edificios No Residenciales</v>
          </cell>
        </row>
        <row r="1053">
          <cell r="A1053">
            <v>30010103</v>
          </cell>
          <cell r="B1053" t="str">
            <v xml:space="preserve">                3001.0103 Tierras Y Terrenos       </v>
          </cell>
          <cell r="C1053" t="str">
            <v>Tierras Y Terrenos</v>
          </cell>
        </row>
        <row r="1054">
          <cell r="A1054">
            <v>3001010301</v>
          </cell>
          <cell r="B1054" t="str">
            <v xml:space="preserve">                       3001.010301 Terrenos Urbanos</v>
          </cell>
          <cell r="C1054" t="str">
            <v>Terrenos Urbanos</v>
          </cell>
        </row>
        <row r="1055">
          <cell r="A1055">
            <v>3001010302</v>
          </cell>
          <cell r="B1055" t="str">
            <v xml:space="preserve">                       3001.010302 Terrenos Rurales</v>
          </cell>
          <cell r="C1055" t="str">
            <v>Terrenos Rurales</v>
          </cell>
        </row>
        <row r="1056">
          <cell r="A1056">
            <v>3001010303</v>
          </cell>
          <cell r="B1056" t="str">
            <v xml:space="preserve">                       3001.010303 Terrenos Eriazos</v>
          </cell>
          <cell r="C1056" t="str">
            <v>Terrenos Eriazos</v>
          </cell>
        </row>
        <row r="1057">
          <cell r="A1057">
            <v>30010104</v>
          </cell>
          <cell r="B1057" t="str">
            <v xml:space="preserve">                3001.0104 Edificios Adquiridos en Arrendamiento Financiero       </v>
          </cell>
          <cell r="C1057" t="str">
            <v>Edificios Adquiridos en Arrendamiento Financiero</v>
          </cell>
        </row>
        <row r="1058">
          <cell r="A1058">
            <v>30010105</v>
          </cell>
          <cell r="B1058" t="str">
            <v xml:space="preserve">                3001.0105 Edificios Residenciales y No Residenciales Concluidos por Reclasificar       </v>
          </cell>
          <cell r="C1058" t="str">
            <v>Edificios Residenciales y No Residenciales Concluidos por Reclasificar</v>
          </cell>
        </row>
        <row r="1059">
          <cell r="A1059">
            <v>3001010501</v>
          </cell>
          <cell r="B1059" t="str">
            <v xml:space="preserve">                       3001.010501 Edificios Residenciales Concluidos por Reclasificar</v>
          </cell>
          <cell r="C1059" t="str">
            <v>Edificios Residenciales Concluidos por Reclasificar</v>
          </cell>
        </row>
        <row r="1060">
          <cell r="A1060">
            <v>3001010502</v>
          </cell>
          <cell r="B1060" t="str">
            <v xml:space="preserve">                       3001.010502 Edificios No Residenciales Concluidos por Reclasificar</v>
          </cell>
          <cell r="C1060" t="str">
            <v>Edificios No Residenciales Concluidos por Reclasificar</v>
          </cell>
        </row>
        <row r="1061">
          <cell r="A1061">
            <v>30010106</v>
          </cell>
          <cell r="B1061" t="str">
            <v xml:space="preserve">                3001.0106 Edificios Residenciales y No Residenciales Concluidos por Transferir       </v>
          </cell>
          <cell r="C1061" t="str">
            <v>Edificios Residenciales y No Residenciales Concluidos por Transferir</v>
          </cell>
        </row>
        <row r="1062">
          <cell r="A1062">
            <v>3001010601</v>
          </cell>
          <cell r="B1062" t="str">
            <v xml:space="preserve">                       3001.010601 Edificios Residenciales Concluidos por Transferir</v>
          </cell>
          <cell r="C1062" t="str">
            <v>Edificios Residenciales Concluidos por Transferir</v>
          </cell>
        </row>
        <row r="1063">
          <cell r="A1063">
            <v>3001010602</v>
          </cell>
          <cell r="B1063" t="str">
            <v xml:space="preserve">                       3001.010602 Edificios No Residenciales Concluidos por Transferir</v>
          </cell>
          <cell r="C1063" t="str">
            <v>Edificios No Residenciales Concluidos por Transferir</v>
          </cell>
        </row>
        <row r="1064">
          <cell r="A1064">
            <v>30010107</v>
          </cell>
          <cell r="B1064" t="str">
            <v xml:space="preserve">                3001.0107 Edificios – Asociaciones Público Privadas, Usufructo y Otros       </v>
          </cell>
          <cell r="C1064" t="str">
            <v>Edificios – Asociaciones Público Privadas, Usufructo y Otros</v>
          </cell>
        </row>
        <row r="1065">
          <cell r="A1065">
            <v>3001010701</v>
          </cell>
          <cell r="B1065" t="str">
            <v xml:space="preserve">                       3001.010701 Concesiones</v>
          </cell>
          <cell r="C1065" t="str">
            <v>Concesiones</v>
          </cell>
        </row>
        <row r="1066">
          <cell r="A1066">
            <v>3001010702</v>
          </cell>
          <cell r="B1066" t="str">
            <v xml:space="preserve">                       3001.010702 Usufructo</v>
          </cell>
          <cell r="C1066" t="str">
            <v>Usufructo</v>
          </cell>
        </row>
        <row r="1067">
          <cell r="A1067">
            <v>3001010703</v>
          </cell>
          <cell r="B1067" t="str">
            <v xml:space="preserve">                       3001.010703 Otros</v>
          </cell>
          <cell r="C1067" t="str">
            <v>Otros</v>
          </cell>
        </row>
        <row r="1068">
          <cell r="A1068">
            <v>30010108</v>
          </cell>
          <cell r="B1068" t="str">
            <v xml:space="preserve">                3001.0108 Edificios en Afectación en Uso       </v>
          </cell>
          <cell r="C1068" t="str">
            <v>Edificios en Afectación en Uso</v>
          </cell>
        </row>
        <row r="1069">
          <cell r="A1069">
            <v>30010109</v>
          </cell>
          <cell r="B1069" t="str">
            <v xml:space="preserve">                3001.0109 Terrenos por Administración Funcional       </v>
          </cell>
          <cell r="C1069" t="str">
            <v>Terrenos por Administración Funcional</v>
          </cell>
        </row>
        <row r="1070">
          <cell r="A1070">
            <v>3001010901</v>
          </cell>
          <cell r="B1070" t="str">
            <v xml:space="preserve">                       3001.010901 Terrenos Urbanos por Administración Funcional</v>
          </cell>
          <cell r="C1070" t="str">
            <v>Terrenos Urbanos por Administración Funcional</v>
          </cell>
        </row>
        <row r="1071">
          <cell r="A1071">
            <v>3001010902</v>
          </cell>
          <cell r="B1071" t="str">
            <v xml:space="preserve">                       3001.010902 Terrenos Rurales por Administración Funcional</v>
          </cell>
          <cell r="C1071" t="str">
            <v>Terrenos Rurales por Administración Funcional</v>
          </cell>
        </row>
        <row r="1072">
          <cell r="A1072">
            <v>3001010903</v>
          </cell>
          <cell r="B1072" t="str">
            <v xml:space="preserve">                       3001.010903 Terrenos Eriazos por Administración Funcional</v>
          </cell>
          <cell r="C1072" t="str">
            <v>Terrenos Eriazos por Administración Funcional</v>
          </cell>
        </row>
        <row r="1073">
          <cell r="A1073">
            <v>30010110</v>
          </cell>
          <cell r="B1073" t="str">
            <v xml:space="preserve">                3001.0110 Terrenos en Afectación en Uso       </v>
          </cell>
          <cell r="C1073" t="str">
            <v>Terrenos en Afectación en Uso</v>
          </cell>
        </row>
        <row r="1074">
          <cell r="A1074">
            <v>30010111</v>
          </cell>
          <cell r="B1074" t="str">
            <v xml:space="preserve">                3001.0111 Terrenos – Asociaciones Público Privadas, Usufructo y Otros       </v>
          </cell>
          <cell r="C1074" t="str">
            <v>Terrenos – Asociaciones Público Privadas, Usufructo y Otros</v>
          </cell>
        </row>
        <row r="1075">
          <cell r="A1075">
            <v>3001011101</v>
          </cell>
          <cell r="B1075" t="str">
            <v xml:space="preserve">                       3001.011101 Concesiones</v>
          </cell>
          <cell r="C1075" t="str">
            <v>Concesiones</v>
          </cell>
        </row>
        <row r="1076">
          <cell r="A1076">
            <v>3001011102</v>
          </cell>
          <cell r="B1076" t="str">
            <v xml:space="preserve">                       3001.011102 Usufructo</v>
          </cell>
          <cell r="C1076" t="str">
            <v>Usufructo</v>
          </cell>
        </row>
        <row r="1077">
          <cell r="A1077">
            <v>3001011103</v>
          </cell>
          <cell r="B1077" t="str">
            <v xml:space="preserve">                       3001.011103 Otros</v>
          </cell>
          <cell r="C1077" t="str">
            <v>Otros</v>
          </cell>
        </row>
        <row r="1078">
          <cell r="A1078">
            <v>30010112</v>
          </cell>
          <cell r="B1078" t="str">
            <v xml:space="preserve">                3001.0112 Terrenos Adquiridos en Arrendamiento Financiero       </v>
          </cell>
          <cell r="C1078" t="str">
            <v>Terrenos Adquiridos en Arrendamiento Financiero</v>
          </cell>
        </row>
        <row r="1079">
          <cell r="A1079">
            <v>300102</v>
          </cell>
          <cell r="B1079" t="str">
            <v xml:space="preserve">        3001.02 Instrumentos Financieros Derivados               </v>
          </cell>
          <cell r="C1079" t="str">
            <v>Instrumentos Financieros Derivados</v>
          </cell>
        </row>
        <row r="1080">
          <cell r="A1080">
            <v>30010201</v>
          </cell>
          <cell r="B1080" t="str">
            <v xml:space="preserve">                3001.0201 Instrumentos Financieros Derivados – Cobertura de flujo de efectivo       </v>
          </cell>
          <cell r="C1080" t="str">
            <v>Instrumentos Financieros Derivados – Cobertura de flujo de efectivo</v>
          </cell>
        </row>
        <row r="1081">
          <cell r="A1081">
            <v>30010202</v>
          </cell>
          <cell r="B1081" t="str">
            <v xml:space="preserve">                3001.0202 Ganancia o pérdida en activos o pasivos financieros disponibles para la venta       </v>
          </cell>
          <cell r="C1081" t="str">
            <v>Ganancia o pérdida en activos o pasivos financieros disponibles para la venta</v>
          </cell>
        </row>
        <row r="1082">
          <cell r="A1082">
            <v>3101</v>
          </cell>
          <cell r="B1082" t="str">
            <v xml:space="preserve">3101. HACIENDA NACIONAL                       </v>
          </cell>
          <cell r="C1082" t="str">
            <v>HACIENDA NACIONAL</v>
          </cell>
        </row>
        <row r="1083">
          <cell r="A1083">
            <v>310101</v>
          </cell>
          <cell r="B1083" t="str">
            <v xml:space="preserve">        3101.01 Capitalización Hacienda Nacional Adicional               </v>
          </cell>
          <cell r="C1083" t="str">
            <v>Capitalización Hacienda Nacional Adicional</v>
          </cell>
        </row>
        <row r="1084">
          <cell r="A1084">
            <v>310102</v>
          </cell>
          <cell r="B1084" t="str">
            <v xml:space="preserve">        3101.02 Capitalización Reservas               </v>
          </cell>
          <cell r="C1084" t="str">
            <v>Capitalización Reservas</v>
          </cell>
        </row>
        <row r="1085">
          <cell r="A1085">
            <v>310103</v>
          </cell>
          <cell r="B1085" t="str">
            <v xml:space="preserve">        3101.03 Capitalización Resultados Acumulados               </v>
          </cell>
          <cell r="C1085" t="str">
            <v>Capitalización Resultados Acumulados</v>
          </cell>
        </row>
        <row r="1086">
          <cell r="A1086">
            <v>3201</v>
          </cell>
          <cell r="B1086" t="str">
            <v xml:space="preserve">3201. HACIENDA NACIONAL ADICIONAL                       </v>
          </cell>
          <cell r="C1086" t="str">
            <v>HACIENDA NACIONAL ADICIONAL</v>
          </cell>
        </row>
        <row r="1087">
          <cell r="A1087">
            <v>320101</v>
          </cell>
          <cell r="B1087" t="str">
            <v xml:space="preserve">        3201.01 Traspasos Y Remesas               </v>
          </cell>
          <cell r="C1087" t="str">
            <v>Traspasos Y Remesas</v>
          </cell>
        </row>
        <row r="1088">
          <cell r="A1088">
            <v>32010101</v>
          </cell>
          <cell r="B1088" t="str">
            <v xml:space="preserve">                3201.0101 Traspasos De Fondos       </v>
          </cell>
          <cell r="C1088" t="str">
            <v>Traspasos De Fondos</v>
          </cell>
        </row>
        <row r="1089">
          <cell r="A1089">
            <v>3201010101</v>
          </cell>
          <cell r="B1089" t="str">
            <v xml:space="preserve">                       3201.010101 Tesoro Público</v>
          </cell>
          <cell r="C1089" t="str">
            <v>Tesoro Público</v>
          </cell>
        </row>
        <row r="1090">
          <cell r="A1090">
            <v>3201010102</v>
          </cell>
          <cell r="B1090" t="str">
            <v xml:space="preserve">                       3201.010102 Gobierno Nacional</v>
          </cell>
          <cell r="C1090" t="str">
            <v>Gobierno Nacional</v>
          </cell>
        </row>
        <row r="1091">
          <cell r="A1091">
            <v>3201010103</v>
          </cell>
          <cell r="B1091" t="str">
            <v xml:space="preserve">                       3201.010103 Gobiernos Regionales</v>
          </cell>
          <cell r="C1091" t="str">
            <v>Gobiernos Regionales</v>
          </cell>
        </row>
        <row r="1092">
          <cell r="A1092">
            <v>3201010104</v>
          </cell>
          <cell r="B1092" t="str">
            <v xml:space="preserve">                       3201.010104 Gobiernos Locales</v>
          </cell>
          <cell r="C1092" t="str">
            <v>Gobiernos Locales</v>
          </cell>
        </row>
        <row r="1093">
          <cell r="A1093">
            <v>32010102</v>
          </cell>
          <cell r="B1093" t="str">
            <v xml:space="preserve">                3201.0102 Traspasos De Documentos       </v>
          </cell>
          <cell r="C1093" t="str">
            <v>Traspasos De Documentos</v>
          </cell>
        </row>
        <row r="1094">
          <cell r="A1094">
            <v>3201010201</v>
          </cell>
          <cell r="B1094" t="str">
            <v xml:space="preserve">                       3201.010201 Recursos Por Operaciones Oficiales De Crédito Externo</v>
          </cell>
          <cell r="C1094" t="str">
            <v>Recursos Por Operaciones Oficiales De Crédito Externo</v>
          </cell>
        </row>
        <row r="1095">
          <cell r="A1095">
            <v>3201010202</v>
          </cell>
          <cell r="B1095" t="str">
            <v xml:space="preserve">                       3201.010202 Recursos Por Operaciones Oficiales De Crédito Interno</v>
          </cell>
          <cell r="C1095" t="str">
            <v>Recursos Por Operaciones Oficiales De Crédito Interno</v>
          </cell>
        </row>
        <row r="1096">
          <cell r="A1096">
            <v>3201010299</v>
          </cell>
          <cell r="B1096" t="str">
            <v xml:space="preserve">                       3201.010299 Otros Documentos</v>
          </cell>
          <cell r="C1096" t="str">
            <v>Otros Documentos</v>
          </cell>
        </row>
        <row r="1097">
          <cell r="A1097">
            <v>32010103</v>
          </cell>
          <cell r="B1097" t="str">
            <v xml:space="preserve">                3201.0103 Traspasos Internos       </v>
          </cell>
          <cell r="C1097" t="str">
            <v>Traspasos Internos</v>
          </cell>
        </row>
        <row r="1098">
          <cell r="A1098">
            <v>32010104</v>
          </cell>
          <cell r="B1098" t="str">
            <v xml:space="preserve">                3201.0104 Resultado Neto – Promoción de la Inversión Privada       </v>
          </cell>
          <cell r="C1098" t="str">
            <v>Resultado Neto – Promoción de la Inversión Privada</v>
          </cell>
        </row>
        <row r="1099">
          <cell r="A1099">
            <v>320199</v>
          </cell>
          <cell r="B1099" t="str">
            <v xml:space="preserve">        3201.99 Otros               </v>
          </cell>
          <cell r="C1099" t="str">
            <v>Otros</v>
          </cell>
        </row>
        <row r="1100">
          <cell r="A1100">
            <v>3401</v>
          </cell>
          <cell r="B1100" t="str">
            <v xml:space="preserve">3401. RESULTADOS ACUMULADOS                       </v>
          </cell>
          <cell r="C1100" t="str">
            <v>RESULTADOS ACUMULADOS</v>
          </cell>
        </row>
        <row r="1101">
          <cell r="A1101">
            <v>340101</v>
          </cell>
          <cell r="B1101" t="str">
            <v xml:space="preserve">        3401.01 Superávit Acumulado               </v>
          </cell>
          <cell r="C1101" t="str">
            <v>Superávit Acumulado</v>
          </cell>
        </row>
        <row r="1102">
          <cell r="A1102">
            <v>340102</v>
          </cell>
          <cell r="B1102" t="str">
            <v xml:space="preserve">        3401.02 Déficit Acumulado               </v>
          </cell>
          <cell r="C1102" t="str">
            <v>Déficit Acumulado</v>
          </cell>
        </row>
        <row r="1103">
          <cell r="A1103">
            <v>340103</v>
          </cell>
          <cell r="B1103" t="str">
            <v xml:space="preserve">        3401.03 Efectos De Saneamiento Contable – Ley Nº 29608               </v>
          </cell>
          <cell r="C1103" t="str">
            <v>Efectos De Saneamiento Contable – Ley Nº 29608</v>
          </cell>
        </row>
        <row r="1104">
          <cell r="A1104">
            <v>34010301</v>
          </cell>
          <cell r="B1104" t="str">
            <v xml:space="preserve">                3401.0301 Caja Y Bancos       </v>
          </cell>
          <cell r="C1104" t="str">
            <v>Caja Y Bancos</v>
          </cell>
        </row>
        <row r="1105">
          <cell r="A1105">
            <v>34010302</v>
          </cell>
          <cell r="B1105" t="str">
            <v xml:space="preserve">                3401.0302 Inversiones Disponibles       </v>
          </cell>
          <cell r="C1105" t="str">
            <v>Inversiones Disponibles</v>
          </cell>
        </row>
        <row r="1106">
          <cell r="A1106">
            <v>34010303</v>
          </cell>
          <cell r="B1106" t="str">
            <v xml:space="preserve">                3401.0303 Cuentas Por Cobrar       </v>
          </cell>
          <cell r="C1106" t="str">
            <v>Cuentas Por Cobrar</v>
          </cell>
        </row>
        <row r="1107">
          <cell r="A1107">
            <v>34010304</v>
          </cell>
          <cell r="B1107" t="str">
            <v xml:space="preserve">                3401.0304 Cuentas Por Cobrar Diversas       </v>
          </cell>
          <cell r="C1107" t="str">
            <v>Cuentas Por Cobrar Diversas</v>
          </cell>
        </row>
        <row r="1108">
          <cell r="A1108">
            <v>34010305</v>
          </cell>
          <cell r="B1108" t="str">
            <v xml:space="preserve">                3401.0305 Préstamos       </v>
          </cell>
          <cell r="C1108" t="str">
            <v>Préstamos</v>
          </cell>
        </row>
        <row r="1109">
          <cell r="A1109">
            <v>34010306</v>
          </cell>
          <cell r="B1109" t="str">
            <v xml:space="preserve">                3401.0306 Fideicomiso       </v>
          </cell>
          <cell r="C1109" t="str">
            <v>Fideicomiso</v>
          </cell>
        </row>
        <row r="1110">
          <cell r="A1110">
            <v>34010307</v>
          </cell>
          <cell r="B1110" t="str">
            <v xml:space="preserve">                3401.0307 Servicios Y Otros Contratados Por Anticipado       </v>
          </cell>
          <cell r="C1110" t="str">
            <v>Servicios Y Otros Contratados Por Anticipado</v>
          </cell>
        </row>
        <row r="1111">
          <cell r="A1111">
            <v>34010308</v>
          </cell>
          <cell r="B1111" t="str">
            <v xml:space="preserve">                3401.0308 Estimación De Cuentas De Cobranza Dudosa (Cr)       </v>
          </cell>
          <cell r="C1111" t="str">
            <v>Estimación De Cuentas De Cobranza Dudosa (Cr)</v>
          </cell>
        </row>
        <row r="1112">
          <cell r="A1112">
            <v>34010309</v>
          </cell>
          <cell r="B1112" t="str">
            <v xml:space="preserve">                3401.0309 Bienes Y Suministros De Funcionamiento       </v>
          </cell>
          <cell r="C1112" t="str">
            <v>Bienes Y Suministros De Funcionamiento</v>
          </cell>
        </row>
        <row r="1113">
          <cell r="A1113">
            <v>34010310</v>
          </cell>
          <cell r="B1113" t="str">
            <v xml:space="preserve">                3401.0310 Bienes Para La Venta       </v>
          </cell>
          <cell r="C1113" t="str">
            <v>Bienes Para La Venta</v>
          </cell>
        </row>
        <row r="1114">
          <cell r="A1114">
            <v>34010311</v>
          </cell>
          <cell r="B1114" t="str">
            <v xml:space="preserve">                3401.0311 Bienes De Asistencia Social       </v>
          </cell>
          <cell r="C1114" t="str">
            <v>Bienes De Asistencia Social</v>
          </cell>
        </row>
        <row r="1115">
          <cell r="A1115">
            <v>34010312</v>
          </cell>
          <cell r="B1115" t="str">
            <v xml:space="preserve">                3401.0312 Materias Primas       </v>
          </cell>
          <cell r="C1115" t="str">
            <v>Materias Primas</v>
          </cell>
        </row>
        <row r="1116">
          <cell r="A1116">
            <v>34010313</v>
          </cell>
          <cell r="B1116" t="str">
            <v xml:space="preserve">                3401.0313 Materiales Auxiliares, Suministros Y Repuestos       </v>
          </cell>
          <cell r="C1116" t="str">
            <v>Materiales Auxiliares, Suministros Y Repuestos</v>
          </cell>
        </row>
        <row r="1117">
          <cell r="A1117">
            <v>34010314</v>
          </cell>
          <cell r="B1117" t="str">
            <v xml:space="preserve">                3401.0314 Envases Y Embalajes       </v>
          </cell>
          <cell r="C1117" t="str">
            <v>Envases Y Embalajes</v>
          </cell>
        </row>
        <row r="1118">
          <cell r="A1118">
            <v>34010315</v>
          </cell>
          <cell r="B1118" t="str">
            <v xml:space="preserve">                3401.0315 Productos En Proceso       </v>
          </cell>
          <cell r="C1118" t="str">
            <v>Productos En Proceso</v>
          </cell>
        </row>
        <row r="1119">
          <cell r="A1119">
            <v>34010316</v>
          </cell>
          <cell r="B1119" t="str">
            <v xml:space="preserve">                3401.0316 Productos Terminados       </v>
          </cell>
          <cell r="C1119" t="str">
            <v>Productos Terminados</v>
          </cell>
        </row>
        <row r="1120">
          <cell r="A1120">
            <v>34010317</v>
          </cell>
          <cell r="B1120" t="str">
            <v xml:space="preserve">                3401.0317 Bienes En Tránsito       </v>
          </cell>
          <cell r="C1120" t="str">
            <v>Bienes En Tránsito</v>
          </cell>
        </row>
        <row r="1121">
          <cell r="A1121">
            <v>34010318</v>
          </cell>
          <cell r="B1121" t="str">
            <v xml:space="preserve">                3401.0318 Desvalorización De Bienes Corrientes       </v>
          </cell>
          <cell r="C1121" t="str">
            <v>Desvalorización De Bienes Corrientes</v>
          </cell>
        </row>
        <row r="1122">
          <cell r="A1122">
            <v>34010319</v>
          </cell>
          <cell r="B1122" t="str">
            <v xml:space="preserve">                3401.0319 Inversión En Títulos Y Valores       </v>
          </cell>
          <cell r="C1122" t="str">
            <v>Inversión En Títulos Y Valores</v>
          </cell>
        </row>
        <row r="1123">
          <cell r="A1123">
            <v>34010320</v>
          </cell>
          <cell r="B1123" t="str">
            <v xml:space="preserve">                3401.0320 Acciones Y Participaciones De Capital       </v>
          </cell>
          <cell r="C1123" t="str">
            <v>Acciones Y Participaciones De Capital</v>
          </cell>
        </row>
        <row r="1124">
          <cell r="A1124">
            <v>34010321</v>
          </cell>
          <cell r="B1124" t="str">
            <v xml:space="preserve">                3401.0321 Edificios Y Estructuras       </v>
          </cell>
          <cell r="C1124" t="str">
            <v>Edificios Y Estructuras</v>
          </cell>
        </row>
        <row r="1125">
          <cell r="A1125">
            <v>34010322</v>
          </cell>
          <cell r="B1125" t="str">
            <v xml:space="preserve">                3401.0322 Activos No Producidos       </v>
          </cell>
          <cell r="C1125" t="str">
            <v>Activos No Producidos</v>
          </cell>
        </row>
        <row r="1126">
          <cell r="A1126">
            <v>34010323</v>
          </cell>
          <cell r="B1126" t="str">
            <v xml:space="preserve">                3401.0323 Vehículos, Maquinarias Y Otros       </v>
          </cell>
          <cell r="C1126" t="str">
            <v>Vehículos, Maquinarias Y Otros</v>
          </cell>
        </row>
        <row r="1127">
          <cell r="A1127">
            <v>34010324</v>
          </cell>
          <cell r="B1127" t="str">
            <v xml:space="preserve">                3401.0324 Inversiones Intangibles       </v>
          </cell>
          <cell r="C1127" t="str">
            <v>Inversiones Intangibles</v>
          </cell>
        </row>
        <row r="1128">
          <cell r="A1128">
            <v>34010325</v>
          </cell>
          <cell r="B1128" t="str">
            <v xml:space="preserve">                3401.0325 Estudios Y Proyectos       </v>
          </cell>
          <cell r="C1128" t="str">
            <v>Estudios Y Proyectos</v>
          </cell>
        </row>
        <row r="1129">
          <cell r="A1129">
            <v>34010326</v>
          </cell>
          <cell r="B1129" t="str">
            <v xml:space="preserve">                3401.0326 Objetos De Valor       </v>
          </cell>
          <cell r="C1129" t="str">
            <v>Objetos De Valor</v>
          </cell>
        </row>
        <row r="1130">
          <cell r="A1130">
            <v>34010327</v>
          </cell>
          <cell r="B1130" t="str">
            <v xml:space="preserve">                3401.0327 Otros Activos       </v>
          </cell>
          <cell r="C1130" t="str">
            <v>Otros Activos</v>
          </cell>
        </row>
        <row r="1131">
          <cell r="A1131">
            <v>34010328</v>
          </cell>
          <cell r="B1131" t="str">
            <v xml:space="preserve">                3401.0328 Depreciación, Amortización Y Agotamiento (Cr)       </v>
          </cell>
          <cell r="C1131" t="str">
            <v>Depreciación, Amortización Y Agotamiento (Cr)</v>
          </cell>
        </row>
        <row r="1132">
          <cell r="A1132">
            <v>34010329</v>
          </cell>
          <cell r="B1132" t="str">
            <v xml:space="preserve">                3401.0329 Impuestos, Contribuciones Y Otros       </v>
          </cell>
          <cell r="C1132" t="str">
            <v>Impuestos, Contribuciones Y Otros</v>
          </cell>
        </row>
        <row r="1133">
          <cell r="A1133">
            <v>34010330</v>
          </cell>
          <cell r="B1133" t="str">
            <v xml:space="preserve">                3401.0330 Remuneraciones, Pensiones Y Beneficios Por Pagar       </v>
          </cell>
          <cell r="C1133" t="str">
            <v>Remuneraciones, Pensiones Y Beneficios Por Pagar</v>
          </cell>
        </row>
        <row r="1134">
          <cell r="A1134">
            <v>34010331</v>
          </cell>
          <cell r="B1134" t="str">
            <v xml:space="preserve">                3401.0331 Cuentas Por Pagar       </v>
          </cell>
          <cell r="C1134" t="str">
            <v>Cuentas Por Pagar</v>
          </cell>
        </row>
        <row r="1135">
          <cell r="A1135">
            <v>34010332</v>
          </cell>
          <cell r="B1135" t="str">
            <v xml:space="preserve">                3401.0332 Intermediación De Recursos Monetarios       </v>
          </cell>
          <cell r="C1135" t="str">
            <v>Intermediación De Recursos Monetarios</v>
          </cell>
        </row>
        <row r="1136">
          <cell r="A1136">
            <v>34010333</v>
          </cell>
          <cell r="B1136" t="str">
            <v xml:space="preserve">                3401.0333 Obligaciones Tesoro Público       </v>
          </cell>
          <cell r="C1136" t="str">
            <v>Obligaciones Tesoro Público</v>
          </cell>
        </row>
        <row r="1137">
          <cell r="A1137">
            <v>34010334</v>
          </cell>
          <cell r="B1137" t="str">
            <v xml:space="preserve">                3401.0334 Operaciones De Crédito       </v>
          </cell>
          <cell r="C1137" t="str">
            <v>Operaciones De Crédito</v>
          </cell>
        </row>
        <row r="1138">
          <cell r="A1138">
            <v>34010335</v>
          </cell>
          <cell r="B1138" t="str">
            <v xml:space="preserve">                3401.0335 Deuda Pública       </v>
          </cell>
          <cell r="C1138" t="str">
            <v>Deuda Pública</v>
          </cell>
        </row>
        <row r="1139">
          <cell r="A1139">
            <v>34010336</v>
          </cell>
          <cell r="B1139" t="str">
            <v xml:space="preserve">                3401.0336 Deudas Directas A Largo Plazo       </v>
          </cell>
          <cell r="C1139" t="str">
            <v>Deudas Directas A Largo Plazo</v>
          </cell>
        </row>
        <row r="1140">
          <cell r="A1140">
            <v>34010337</v>
          </cell>
          <cell r="B1140" t="str">
            <v xml:space="preserve">                3401.0337 Provisiones       </v>
          </cell>
          <cell r="C1140" t="str">
            <v>Provisiones</v>
          </cell>
        </row>
        <row r="1141">
          <cell r="A1141">
            <v>34010338</v>
          </cell>
          <cell r="B1141" t="str">
            <v xml:space="preserve">                3401.0338 Ingresos Diferidos       </v>
          </cell>
          <cell r="C1141" t="str">
            <v>Ingresos Diferidos</v>
          </cell>
        </row>
        <row r="1142">
          <cell r="A1142">
            <v>34010339</v>
          </cell>
          <cell r="B1142" t="str">
            <v xml:space="preserve">                3401.0339 Excedente De Revaluación       </v>
          </cell>
          <cell r="C1142" t="str">
            <v>Excedente De Revaluación</v>
          </cell>
        </row>
        <row r="1143">
          <cell r="B1143" t="str">
            <v xml:space="preserve">ESTADO DE INGRESOS Y GASTOS                       </v>
          </cell>
          <cell r="C1143" t="str">
            <v>ESTADO DE INGRESOS Y GASTOS</v>
          </cell>
        </row>
        <row r="1144">
          <cell r="A1144">
            <v>4</v>
          </cell>
          <cell r="B1144" t="str">
            <v xml:space="preserve">INGRESOS                       </v>
          </cell>
          <cell r="C1144" t="str">
            <v>INGRESOS</v>
          </cell>
        </row>
        <row r="1145">
          <cell r="A1145">
            <v>4101</v>
          </cell>
          <cell r="B1145" t="str">
            <v xml:space="preserve">4101. IMPUESTO A LA RENTA                       </v>
          </cell>
          <cell r="C1145" t="str">
            <v>IMPUESTO A LA RENTA</v>
          </cell>
        </row>
        <row r="1146">
          <cell r="A1146">
            <v>410101</v>
          </cell>
          <cell r="B1146" t="str">
            <v xml:space="preserve">        4101.01 Impuesto A La Renta A Personas Domiciliadas               </v>
          </cell>
          <cell r="C1146" t="str">
            <v>Impuesto A La Renta A Personas Domiciliadas</v>
          </cell>
        </row>
        <row r="1147">
          <cell r="A1147">
            <v>41010101</v>
          </cell>
          <cell r="B1147" t="str">
            <v xml:space="preserve">                4101.0101 Impuesto A La Renta A Personas Jurídicas       </v>
          </cell>
          <cell r="C1147" t="str">
            <v>Impuesto A La Renta A Personas Jurídicas</v>
          </cell>
        </row>
        <row r="1148">
          <cell r="A1148">
            <v>4101010101</v>
          </cell>
          <cell r="B1148" t="str">
            <v xml:space="preserve">                       4101.010101 Renta De Tercera Categoría</v>
          </cell>
          <cell r="C1148" t="str">
            <v>Renta De Tercera Categoría</v>
          </cell>
        </row>
        <row r="1149">
          <cell r="A1149">
            <v>41010102</v>
          </cell>
          <cell r="B1149" t="str">
            <v xml:space="preserve">                4101.0102 Impuesto A La Renta A Personas Naturales       </v>
          </cell>
          <cell r="C1149" t="str">
            <v>Impuesto A La Renta A Personas Naturales</v>
          </cell>
        </row>
        <row r="1150">
          <cell r="A1150">
            <v>4101010201</v>
          </cell>
          <cell r="B1150" t="str">
            <v xml:space="preserve">                       4101.010201 Renta De Primera Categoría</v>
          </cell>
          <cell r="C1150" t="str">
            <v>Renta De Primera Categoría</v>
          </cell>
        </row>
        <row r="1151">
          <cell r="A1151">
            <v>4101010202</v>
          </cell>
          <cell r="B1151" t="str">
            <v xml:space="preserve">                       4101.010202 Renta De Segunda Categoría</v>
          </cell>
          <cell r="C1151" t="str">
            <v>Renta De Segunda Categoría</v>
          </cell>
        </row>
        <row r="1152">
          <cell r="A1152">
            <v>4101010203</v>
          </cell>
          <cell r="B1152" t="str">
            <v xml:space="preserve">                       4101.010203 Renta De Cuarta Categoría</v>
          </cell>
          <cell r="C1152" t="str">
            <v>Renta De Cuarta Categoría</v>
          </cell>
        </row>
        <row r="1153">
          <cell r="A1153">
            <v>4101010204</v>
          </cell>
          <cell r="B1153" t="str">
            <v xml:space="preserve">                       4101.010204 Renta De Quinta Categoría</v>
          </cell>
          <cell r="C1153" t="str">
            <v>Renta De Quinta Categoría</v>
          </cell>
        </row>
        <row r="1154">
          <cell r="A1154">
            <v>410102</v>
          </cell>
          <cell r="B1154" t="str">
            <v xml:space="preserve">        4101.02 Impuesto A La Renta De No Domiciliados               </v>
          </cell>
          <cell r="C1154" t="str">
            <v>Impuesto A La Renta De No Domiciliados</v>
          </cell>
        </row>
        <row r="1155">
          <cell r="A1155">
            <v>41010201</v>
          </cell>
          <cell r="B1155" t="str">
            <v xml:space="preserve">                4101.0201 Impuesto A La Renta De No Domiciliados       </v>
          </cell>
          <cell r="C1155" t="str">
            <v>Impuesto A La Renta De No Domiciliados</v>
          </cell>
        </row>
        <row r="1156">
          <cell r="A1156">
            <v>4101020101</v>
          </cell>
          <cell r="B1156" t="str">
            <v xml:space="preserve">                       4101.020101 Impuesto A La Renta De No Domiciliados</v>
          </cell>
          <cell r="C1156" t="str">
            <v>Impuesto A La Renta De No Domiciliados</v>
          </cell>
        </row>
        <row r="1157">
          <cell r="A1157">
            <v>410103</v>
          </cell>
          <cell r="B1157" t="str">
            <v xml:space="preserve">        4101.03 Régimen Especial De Impuesto A La Renta               </v>
          </cell>
          <cell r="C1157" t="str">
            <v>Régimen Especial De Impuesto A La Renta</v>
          </cell>
        </row>
        <row r="1158">
          <cell r="A1158">
            <v>41010301</v>
          </cell>
          <cell r="B1158" t="str">
            <v xml:space="preserve">                4101.0301 Régimen Especial De Impuesto A La Renta       </v>
          </cell>
          <cell r="C1158" t="str">
            <v>Régimen Especial De Impuesto A La Renta</v>
          </cell>
        </row>
        <row r="1159">
          <cell r="A1159">
            <v>4101030101</v>
          </cell>
          <cell r="B1159" t="str">
            <v xml:space="preserve">                       4101.030101 Régimen Especial De Impuesto A La Renta</v>
          </cell>
          <cell r="C1159" t="str">
            <v>Régimen Especial De Impuesto A La Renta</v>
          </cell>
        </row>
        <row r="1160">
          <cell r="A1160">
            <v>410104</v>
          </cell>
          <cell r="B1160" t="str">
            <v xml:space="preserve">        4101.04 Otros Regímenes Especiales De Impuesto A La Renta               </v>
          </cell>
          <cell r="C1160" t="str">
            <v>Otros Regímenes Especiales De Impuesto A La Renta</v>
          </cell>
        </row>
        <row r="1161">
          <cell r="A1161">
            <v>41010401</v>
          </cell>
          <cell r="B1161" t="str">
            <v xml:space="preserve">                4101.0401 Otros Regímenes Especiales De Impuesto A La Renta       </v>
          </cell>
          <cell r="C1161" t="str">
            <v>Otros Regímenes Especiales De Impuesto A La Renta</v>
          </cell>
        </row>
        <row r="1162">
          <cell r="A1162">
            <v>4101040101</v>
          </cell>
          <cell r="B1162" t="str">
            <v xml:space="preserve">                       4101.040101 Régimen Para La Amazonía</v>
          </cell>
          <cell r="C1162" t="str">
            <v>Régimen Para La Amazonía</v>
          </cell>
        </row>
        <row r="1163">
          <cell r="A1163">
            <v>4101040102</v>
          </cell>
          <cell r="B1163" t="str">
            <v xml:space="preserve">                       4101.040102 Régimen Agrario</v>
          </cell>
          <cell r="C1163" t="str">
            <v>Régimen Agrario</v>
          </cell>
        </row>
        <row r="1164">
          <cell r="A1164">
            <v>4101040103</v>
          </cell>
          <cell r="B1164" t="str">
            <v xml:space="preserve">                       4101.040103 Régimen De Frontera</v>
          </cell>
          <cell r="C1164" t="str">
            <v>Régimen De Frontera</v>
          </cell>
        </row>
        <row r="1165">
          <cell r="A1165">
            <v>410105</v>
          </cell>
          <cell r="B1165" t="str">
            <v xml:space="preserve">        4101.05 Regularización De Impuesto A La Renta               </v>
          </cell>
          <cell r="C1165" t="str">
            <v>Regularización De Impuesto A La Renta</v>
          </cell>
        </row>
        <row r="1166">
          <cell r="A1166">
            <v>41010501</v>
          </cell>
          <cell r="B1166" t="str">
            <v xml:space="preserve">                4101.0501 Regularización De Impuesto A La Renta De Personas Jurídicas       </v>
          </cell>
          <cell r="C1166" t="str">
            <v>Regularización De Impuesto A La Renta De Personas Jurídicas</v>
          </cell>
        </row>
        <row r="1167">
          <cell r="A1167">
            <v>4101050101</v>
          </cell>
          <cell r="B1167" t="str">
            <v xml:space="preserve">                       4101.050101 Regularización De Impuesto A La Renta De Personas Jurídicas</v>
          </cell>
          <cell r="C1167" t="str">
            <v>Regularización De Impuesto A La Renta De Personas Jurídicas</v>
          </cell>
        </row>
        <row r="1168">
          <cell r="A1168">
            <v>41010502</v>
          </cell>
          <cell r="B1168" t="str">
            <v xml:space="preserve">                4101.0502 Regularización De Impuesto A La Renta De Personas Naturales       </v>
          </cell>
          <cell r="C1168" t="str">
            <v>Regularización De Impuesto A La Renta De Personas Naturales</v>
          </cell>
        </row>
        <row r="1169">
          <cell r="A1169">
            <v>4101050201</v>
          </cell>
          <cell r="B1169" t="str">
            <v xml:space="preserve">                       4101.050201 Regularización De Impuesto A La Renta De Personas Naturales</v>
          </cell>
          <cell r="C1169" t="str">
            <v>Regularización De Impuesto A La Renta De Personas Naturales</v>
          </cell>
        </row>
        <row r="1170">
          <cell r="A1170">
            <v>410106</v>
          </cell>
          <cell r="B1170" t="str">
            <v xml:space="preserve">        4101.06 Otros Impuestos Renta               </v>
          </cell>
          <cell r="C1170" t="str">
            <v>Otros Impuestos Renta</v>
          </cell>
        </row>
        <row r="1171">
          <cell r="A1171">
            <v>41010601</v>
          </cell>
          <cell r="B1171" t="str">
            <v xml:space="preserve">                4101.0601 Régimen Único Simplificado       </v>
          </cell>
          <cell r="C1171" t="str">
            <v>Régimen Único Simplificado</v>
          </cell>
        </row>
        <row r="1172">
          <cell r="A1172">
            <v>4101060101</v>
          </cell>
          <cell r="B1172" t="str">
            <v xml:space="preserve">                       4101.060101 Régimen Único Simplificado</v>
          </cell>
          <cell r="C1172" t="str">
            <v>Régimen Único Simplificado</v>
          </cell>
        </row>
        <row r="1173">
          <cell r="A1173">
            <v>4102</v>
          </cell>
          <cell r="B1173" t="str">
            <v xml:space="preserve">4102. IMPUESTO A LA PROPIEDAD                       </v>
          </cell>
          <cell r="C1173" t="str">
            <v>IMPUESTO A LA PROPIEDAD</v>
          </cell>
        </row>
        <row r="1174">
          <cell r="A1174">
            <v>410201</v>
          </cell>
          <cell r="B1174" t="str">
            <v xml:space="preserve">        4102.01 Impuesto Sobre La Propiedad Inmueble               </v>
          </cell>
          <cell r="C1174" t="str">
            <v>Impuesto Sobre La Propiedad Inmueble</v>
          </cell>
        </row>
        <row r="1175">
          <cell r="A1175">
            <v>41020101</v>
          </cell>
          <cell r="B1175" t="str">
            <v xml:space="preserve">                4102.0101 Predial       </v>
          </cell>
          <cell r="C1175" t="str">
            <v>Predial</v>
          </cell>
        </row>
        <row r="1176">
          <cell r="A1176">
            <v>4102010101</v>
          </cell>
          <cell r="B1176" t="str">
            <v xml:space="preserve">                       4102.010101 Predial</v>
          </cell>
          <cell r="C1176" t="str">
            <v>Predial</v>
          </cell>
        </row>
        <row r="1177">
          <cell r="A1177">
            <v>41020102</v>
          </cell>
          <cell r="B1177" t="str">
            <v xml:space="preserve">                4102.0102 Alcabala       </v>
          </cell>
          <cell r="C1177" t="str">
            <v>Alcabala</v>
          </cell>
        </row>
        <row r="1178">
          <cell r="A1178">
            <v>4102010201</v>
          </cell>
          <cell r="B1178" t="str">
            <v xml:space="preserve">                       4102.010201 Alcabala</v>
          </cell>
          <cell r="C1178" t="str">
            <v>Alcabala</v>
          </cell>
        </row>
        <row r="1179">
          <cell r="A1179">
            <v>410202</v>
          </cell>
          <cell r="B1179" t="str">
            <v xml:space="preserve">        4102.02 Impuesto Sobre La Propiedad No Inmueble               </v>
          </cell>
          <cell r="C1179" t="str">
            <v>Impuesto Sobre La Propiedad No Inmueble</v>
          </cell>
        </row>
        <row r="1180">
          <cell r="A1180">
            <v>41020201</v>
          </cell>
          <cell r="B1180" t="str">
            <v xml:space="preserve">                4102.0201 Al Patrimonio Vehicular       </v>
          </cell>
          <cell r="C1180" t="str">
            <v>Al Patrimonio Vehicular</v>
          </cell>
        </row>
        <row r="1181">
          <cell r="A1181">
            <v>4102020101</v>
          </cell>
          <cell r="B1181" t="str">
            <v xml:space="preserve">                       4102.020101 Al Patrimonio Vehicular</v>
          </cell>
          <cell r="C1181" t="str">
            <v>Al Patrimonio Vehicular</v>
          </cell>
        </row>
        <row r="1182">
          <cell r="A1182">
            <v>41020202</v>
          </cell>
          <cell r="B1182" t="str">
            <v xml:space="preserve">                4102.0202 A Las Embarcaciones De Recreo       </v>
          </cell>
          <cell r="C1182" t="str">
            <v>A Las Embarcaciones De Recreo</v>
          </cell>
        </row>
        <row r="1183">
          <cell r="A1183">
            <v>4102020201</v>
          </cell>
          <cell r="B1183" t="str">
            <v xml:space="preserve">                       4102.020201 A Las Embarcaciones De Recreo</v>
          </cell>
          <cell r="C1183" t="str">
            <v>A Las Embarcaciones De Recreo</v>
          </cell>
        </row>
        <row r="1184">
          <cell r="A1184">
            <v>41020203</v>
          </cell>
          <cell r="B1184" t="str">
            <v xml:space="preserve">                4102.0203 Impuesto Temporal A Los Activos Netos       </v>
          </cell>
          <cell r="C1184" t="str">
            <v>Impuesto Temporal A Los Activos Netos</v>
          </cell>
        </row>
        <row r="1185">
          <cell r="A1185">
            <v>4102020301</v>
          </cell>
          <cell r="B1185" t="str">
            <v xml:space="preserve">                       4102.020301 Impuesto Temporal A Los Activos Netos</v>
          </cell>
          <cell r="C1185" t="str">
            <v>Impuesto Temporal A Los Activos Netos</v>
          </cell>
        </row>
        <row r="1186">
          <cell r="A1186">
            <v>410203</v>
          </cell>
          <cell r="B1186" t="str">
            <v xml:space="preserve">        4102.03 Impuestos A Las Transacciones Financieras Y De Capital               </v>
          </cell>
          <cell r="C1186" t="str">
            <v>Impuestos A Las Transacciones Financieras Y De Capital</v>
          </cell>
        </row>
        <row r="1187">
          <cell r="A1187">
            <v>41020301</v>
          </cell>
          <cell r="B1187" t="str">
            <v xml:space="preserve">                4102.0301 Impuestos A Las Transacciones Financieras Y De Capital       </v>
          </cell>
          <cell r="C1187" t="str">
            <v>Impuestos A Las Transacciones Financieras Y De Capital</v>
          </cell>
        </row>
        <row r="1188">
          <cell r="A1188">
            <v>4102030101</v>
          </cell>
          <cell r="B1188" t="str">
            <v xml:space="preserve">                       4102.030101 Impuestos A Las Transacciones Financieras Y De Capital</v>
          </cell>
          <cell r="C1188" t="str">
            <v>Impuestos A Las Transacciones Financieras Y De Capital</v>
          </cell>
        </row>
        <row r="1189">
          <cell r="A1189">
            <v>4103</v>
          </cell>
          <cell r="B1189" t="str">
            <v xml:space="preserve">4103. IMPUESTOS A LA PRODUCCIÓN Y EL CONSUMO                       </v>
          </cell>
          <cell r="C1189" t="str">
            <v>IMPUESTOS A LA PRODUCCIÓN Y EL CONSUMO</v>
          </cell>
        </row>
        <row r="1190">
          <cell r="A1190">
            <v>410301</v>
          </cell>
          <cell r="B1190" t="str">
            <v xml:space="preserve">        4103.01 Impuesto General A Las Ventas               </v>
          </cell>
          <cell r="C1190" t="str">
            <v>Impuesto General A Las Ventas</v>
          </cell>
        </row>
        <row r="1191">
          <cell r="A1191">
            <v>41030101</v>
          </cell>
          <cell r="B1191" t="str">
            <v xml:space="preserve">                4103.0101 Impuesto General A Las Ventas Internas       </v>
          </cell>
          <cell r="C1191" t="str">
            <v>Impuesto General A Las Ventas Internas</v>
          </cell>
        </row>
        <row r="1192">
          <cell r="A1192">
            <v>4103010101</v>
          </cell>
          <cell r="B1192" t="str">
            <v xml:space="preserve">                       4103.010101 Impuesto General A Las Ventas Internas</v>
          </cell>
          <cell r="C1192" t="str">
            <v>Impuesto General A Las Ventas Internas</v>
          </cell>
        </row>
        <row r="1193">
          <cell r="A1193">
            <v>41030102</v>
          </cell>
          <cell r="B1193" t="str">
            <v xml:space="preserve">                4103.0102 Impuesto General A Las Ventas A Las Importaciones       </v>
          </cell>
          <cell r="C1193" t="str">
            <v>Impuesto General A Las Ventas A Las Importaciones</v>
          </cell>
        </row>
        <row r="1194">
          <cell r="A1194">
            <v>4103010201</v>
          </cell>
          <cell r="B1194" t="str">
            <v xml:space="preserve">                       4103.010201 Impuesto General A Las Ventas A Las Importaciones</v>
          </cell>
          <cell r="C1194" t="str">
            <v>Impuesto General A Las Ventas A Las Importaciones</v>
          </cell>
        </row>
        <row r="1195">
          <cell r="A1195">
            <v>410302</v>
          </cell>
          <cell r="B1195" t="str">
            <v xml:space="preserve">        4103.02 Impuesto De Promoción Municipal (IPM)               </v>
          </cell>
          <cell r="C1195" t="str">
            <v>Impuesto De Promoción Municipal (IPM)</v>
          </cell>
        </row>
        <row r="1196">
          <cell r="A1196">
            <v>41030201</v>
          </cell>
          <cell r="B1196" t="str">
            <v xml:space="preserve">                4103.0201 Impuesto De Promoción Municipal       </v>
          </cell>
          <cell r="C1196" t="str">
            <v>Impuesto De Promoción Municipal</v>
          </cell>
        </row>
        <row r="1197">
          <cell r="A1197">
            <v>4103020101</v>
          </cell>
          <cell r="B1197" t="str">
            <v xml:space="preserve">                       4103.020101 Impuesto De Promoción Municipal A Las Ventas Internas</v>
          </cell>
          <cell r="C1197" t="str">
            <v>Impuesto De Promoción Municipal A Las Ventas Internas</v>
          </cell>
        </row>
        <row r="1198">
          <cell r="A1198">
            <v>41030202</v>
          </cell>
          <cell r="B1198" t="str">
            <v xml:space="preserve">                4103.0202 Impuesto De Promoción Municipal A Las Importaciones       </v>
          </cell>
          <cell r="C1198" t="str">
            <v>Impuesto De Promoción Municipal A Las Importaciones</v>
          </cell>
        </row>
        <row r="1199">
          <cell r="A1199">
            <v>4103020201</v>
          </cell>
          <cell r="B1199" t="str">
            <v xml:space="preserve">                       4103.020201 Impuesto De Promoción Municipal A Las Importaciones</v>
          </cell>
          <cell r="C1199" t="str">
            <v>Impuesto De Promoción Municipal A Las Importaciones</v>
          </cell>
        </row>
        <row r="1200">
          <cell r="A1200">
            <v>410303</v>
          </cell>
          <cell r="B1200" t="str">
            <v xml:space="preserve">        4103.03 Impuesto Selectivo A Productos Específicos               </v>
          </cell>
          <cell r="C1200" t="str">
            <v>Impuesto Selectivo A Productos Específicos</v>
          </cell>
        </row>
        <row r="1201">
          <cell r="A1201">
            <v>41030301</v>
          </cell>
          <cell r="B1201" t="str">
            <v xml:space="preserve">                4103.0301 Impuesto Selectivo Al Consumo (ISC) A Las Ventas Internas       </v>
          </cell>
          <cell r="C1201" t="str">
            <v>Impuesto Selectivo Al Consumo (ISC) A Las Ventas Internas</v>
          </cell>
        </row>
        <row r="1202">
          <cell r="A1202">
            <v>4103030101</v>
          </cell>
          <cell r="B1202" t="str">
            <v xml:space="preserve">                       4103.030101 Impuesto Selectivo Al Consumo A Los Combustibles</v>
          </cell>
          <cell r="C1202" t="str">
            <v>Impuesto Selectivo Al Consumo A Los Combustibles</v>
          </cell>
        </row>
        <row r="1203">
          <cell r="A1203">
            <v>4103030102</v>
          </cell>
          <cell r="B1203" t="str">
            <v xml:space="preserve">                       4103.030102 Impuesto Selectivo Al Consumo A Otros Productos</v>
          </cell>
          <cell r="C1203" t="str">
            <v>Impuesto Selectivo Al Consumo A Otros Productos</v>
          </cell>
        </row>
        <row r="1204">
          <cell r="A1204">
            <v>41030302</v>
          </cell>
          <cell r="B1204" t="str">
            <v xml:space="preserve">                4103.0302 Impuesto Selectivo Al Consumo (ISC) A Las Importaciones       </v>
          </cell>
          <cell r="C1204" t="str">
            <v>Impuesto Selectivo Al Consumo (ISC) A Las Importaciones</v>
          </cell>
        </row>
        <row r="1205">
          <cell r="A1205">
            <v>4103030201</v>
          </cell>
          <cell r="B1205" t="str">
            <v xml:space="preserve">                       4103.030201 Impuesto Selectivo Al Consumo Importaciones</v>
          </cell>
          <cell r="C1205" t="str">
            <v>Impuesto Selectivo Al Consumo Importaciones</v>
          </cell>
        </row>
        <row r="1206">
          <cell r="A1206">
            <v>41030303</v>
          </cell>
          <cell r="B1206" t="str">
            <v xml:space="preserve">                4103.0303 Impuesto Selectivo A Servicios Específicos       </v>
          </cell>
          <cell r="C1206" t="str">
            <v>Impuesto Selectivo A Servicios Específicos</v>
          </cell>
        </row>
        <row r="1207">
          <cell r="A1207">
            <v>4103030301</v>
          </cell>
          <cell r="B1207" t="str">
            <v xml:space="preserve">                       4103.030301 Impuesto A Los Casinos De Juegos</v>
          </cell>
          <cell r="C1207" t="str">
            <v>Impuesto A Los Casinos De Juegos</v>
          </cell>
        </row>
        <row r="1208">
          <cell r="A1208">
            <v>4103030302</v>
          </cell>
          <cell r="B1208" t="str">
            <v xml:space="preserve">                       4103.030302 Impuesto A Las Apuestas</v>
          </cell>
          <cell r="C1208" t="str">
            <v>Impuesto A Las Apuestas</v>
          </cell>
        </row>
        <row r="1209">
          <cell r="A1209">
            <v>4103030303</v>
          </cell>
          <cell r="B1209" t="str">
            <v xml:space="preserve">                       4103.030303 Impuesto A Los Juegos</v>
          </cell>
          <cell r="C1209" t="str">
            <v>Impuesto A Los Juegos</v>
          </cell>
        </row>
        <row r="1210">
          <cell r="A1210">
            <v>4103030304</v>
          </cell>
          <cell r="B1210" t="str">
            <v xml:space="preserve">                       4103.030304 Impuesto A Los Espectáculos Públicos No Deportivos</v>
          </cell>
          <cell r="C1210" t="str">
            <v>Impuesto A Los Espectáculos Públicos No Deportivos</v>
          </cell>
        </row>
        <row r="1211">
          <cell r="A1211">
            <v>4103030305</v>
          </cell>
          <cell r="B1211" t="str">
            <v xml:space="preserve">                       4103.030305 Impuesto A Los Juegos De Máquinas Tragamonedas</v>
          </cell>
          <cell r="C1211" t="str">
            <v>Impuesto A Los Juegos De Máquinas Tragamonedas</v>
          </cell>
        </row>
        <row r="1212">
          <cell r="A1212">
            <v>41030304</v>
          </cell>
          <cell r="B1212" t="str">
            <v xml:space="preserve">                4103.0304 Impuesto Al Rodaje       </v>
          </cell>
          <cell r="C1212" t="str">
            <v>Impuesto Al Rodaje</v>
          </cell>
        </row>
        <row r="1213">
          <cell r="A1213">
            <v>4103030401</v>
          </cell>
          <cell r="B1213" t="str">
            <v xml:space="preserve">                       4103.030401 Impuesto Al Rodaje</v>
          </cell>
          <cell r="C1213" t="str">
            <v>Impuesto Al Rodaje</v>
          </cell>
        </row>
        <row r="1214">
          <cell r="A1214">
            <v>4104</v>
          </cell>
          <cell r="B1214" t="str">
            <v xml:space="preserve">4104. IMPUESTO SOBRE EL COMERCIO Y LAS TRANSACCIONES INTERNACIONALES                       </v>
          </cell>
          <cell r="C1214" t="str">
            <v>IMPUESTO SOBRE EL COMERCIO Y LAS TRANSACCIONES INTERNACIONALES</v>
          </cell>
        </row>
        <row r="1215">
          <cell r="A1215">
            <v>410401</v>
          </cell>
          <cell r="B1215" t="str">
            <v xml:space="preserve">        4104.01 Impuestos A Las Importaciones               </v>
          </cell>
          <cell r="C1215" t="str">
            <v>Impuestos A Las Importaciones</v>
          </cell>
        </row>
        <row r="1216">
          <cell r="A1216">
            <v>41040101</v>
          </cell>
          <cell r="B1216" t="str">
            <v xml:space="preserve">                4104.0101 Derechos De Aduanas Y Otros Derechos De Importación       </v>
          </cell>
          <cell r="C1216" t="str">
            <v>Derechos De Aduanas Y Otros Derechos De Importación</v>
          </cell>
        </row>
        <row r="1217">
          <cell r="A1217">
            <v>4104010101</v>
          </cell>
          <cell r="B1217" t="str">
            <v xml:space="preserve">                       4104.010101 Derechos Ad Valorem</v>
          </cell>
          <cell r="C1217" t="str">
            <v>Derechos Ad Valorem</v>
          </cell>
        </row>
        <row r="1218">
          <cell r="A1218">
            <v>4104010102</v>
          </cell>
          <cell r="B1218" t="str">
            <v xml:space="preserve">                       4104.010102 Convenio Internacional Perú - Colombia</v>
          </cell>
          <cell r="C1218" t="str">
            <v>Convenio Internacional Perú - Colombia</v>
          </cell>
        </row>
        <row r="1219">
          <cell r="A1219">
            <v>4104010103</v>
          </cell>
          <cell r="B1219" t="str">
            <v xml:space="preserve">                       4104.010103 Derechos A La Importación De Productos Alimenticios Clasificados</v>
          </cell>
          <cell r="C1219" t="str">
            <v>Derechos A La Importación De Productos Alimenticios Clasificados</v>
          </cell>
        </row>
        <row r="1220">
          <cell r="A1220">
            <v>4104010104</v>
          </cell>
          <cell r="B1220" t="str">
            <v xml:space="preserve">                       4104.010104 Arancel Especial Por Ingreso De Bienes Provenientes De Depósitos Francos</v>
          </cell>
          <cell r="C1220" t="str">
            <v>Arancel Especial Por Ingreso De Bienes Provenientes De Depósitos Francos</v>
          </cell>
        </row>
        <row r="1221">
          <cell r="A1221">
            <v>410402</v>
          </cell>
          <cell r="B1221" t="str">
            <v xml:space="preserve">        4104.02 Otros Impuestos Sobre El Comercio Y Las Transacciones Internacionales               </v>
          </cell>
          <cell r="C1221" t="str">
            <v>Otros Impuestos Sobre El Comercio Y Las Transacciones Internacionales</v>
          </cell>
        </row>
        <row r="1222">
          <cell r="A1222">
            <v>41040201</v>
          </cell>
          <cell r="B1222" t="str">
            <v xml:space="preserve">                4104.0201 Impuesto Extraordinario Para La Promoción Y Desarrollo Turístico Nacional       </v>
          </cell>
          <cell r="C1222" t="str">
            <v>Impuesto Extraordinario Para La Promoción Y Desarrollo Turístico Nacional</v>
          </cell>
        </row>
        <row r="1223">
          <cell r="A1223">
            <v>4104020101</v>
          </cell>
          <cell r="B1223" t="str">
            <v xml:space="preserve">                       4104.020101 Impuesto Extraordinario Para La Promoción Y Desarrollo Turístico Nacional</v>
          </cell>
          <cell r="C1223" t="str">
            <v>Impuesto Extraordinario Para La Promoción Y Desarrollo Turístico Nacional</v>
          </cell>
        </row>
        <row r="1224">
          <cell r="A1224">
            <v>4105</v>
          </cell>
          <cell r="B1224" t="str">
            <v xml:space="preserve">4105. OTROS INGRESOS IMPOSITIVOS                       </v>
          </cell>
          <cell r="C1224" t="str">
            <v>OTROS INGRESOS IMPOSITIVOS</v>
          </cell>
        </row>
        <row r="1225">
          <cell r="A1225">
            <v>410501</v>
          </cell>
          <cell r="B1225" t="str">
            <v xml:space="preserve">        4105.01 Impuestos Derogados               </v>
          </cell>
          <cell r="C1225" t="str">
            <v>Impuestos Derogados</v>
          </cell>
        </row>
        <row r="1226">
          <cell r="A1226">
            <v>41050101</v>
          </cell>
          <cell r="B1226" t="str">
            <v xml:space="preserve">                4105.0101 Impuestos Derogados       </v>
          </cell>
          <cell r="C1226" t="str">
            <v>Impuestos Derogados</v>
          </cell>
        </row>
        <row r="1227">
          <cell r="A1227">
            <v>4105010101</v>
          </cell>
          <cell r="B1227" t="str">
            <v xml:space="preserve">                       4105.010101 Impuestos Derogados De Operaciones Internas</v>
          </cell>
          <cell r="C1227" t="str">
            <v>Impuestos Derogados De Operaciones Internas</v>
          </cell>
        </row>
        <row r="1228">
          <cell r="A1228">
            <v>4105010102</v>
          </cell>
          <cell r="B1228" t="str">
            <v xml:space="preserve">                       4105.010102 Impuestos Derogados De Importaciones</v>
          </cell>
          <cell r="C1228" t="str">
            <v>Impuestos Derogados De Importaciones</v>
          </cell>
        </row>
        <row r="1229">
          <cell r="A1229">
            <v>410502</v>
          </cell>
          <cell r="B1229" t="str">
            <v xml:space="preserve">        4105.02 Fraccionamiento Tributario               </v>
          </cell>
          <cell r="C1229" t="str">
            <v>Fraccionamiento Tributario</v>
          </cell>
        </row>
        <row r="1230">
          <cell r="A1230">
            <v>41050201</v>
          </cell>
          <cell r="B1230" t="str">
            <v xml:space="preserve">                4105.0201 Fraccionamiento Tributario Regular       </v>
          </cell>
          <cell r="C1230" t="str">
            <v>Fraccionamiento Tributario Regular</v>
          </cell>
        </row>
        <row r="1231">
          <cell r="A1231">
            <v>4105020101</v>
          </cell>
          <cell r="B1231" t="str">
            <v xml:space="preserve">                       4105.020101 Fraccionamiento Tributario Regular</v>
          </cell>
          <cell r="C1231" t="str">
            <v>Fraccionamiento Tributario Regular</v>
          </cell>
        </row>
        <row r="1232">
          <cell r="A1232">
            <v>41050202</v>
          </cell>
          <cell r="B1232" t="str">
            <v xml:space="preserve">                4105.0202 Beneficios De Regularización Tributaria       </v>
          </cell>
          <cell r="C1232" t="str">
            <v>Beneficios De Regularización Tributaria</v>
          </cell>
        </row>
        <row r="1233">
          <cell r="A1233">
            <v>4105020201</v>
          </cell>
          <cell r="B1233" t="str">
            <v xml:space="preserve">                       4105.020201 Programa Especial De Regularización Tributaria</v>
          </cell>
          <cell r="C1233" t="str">
            <v>Programa Especial De Regularización Tributaria</v>
          </cell>
        </row>
        <row r="1234">
          <cell r="A1234">
            <v>4105020202</v>
          </cell>
          <cell r="B1234" t="str">
            <v xml:space="preserve">                       4105.020202 Programa Extraordinario De Regularización Tributaria – PERTA</v>
          </cell>
          <cell r="C1234" t="str">
            <v>Programa Extraordinario De Regularización Tributaria – PERTA</v>
          </cell>
        </row>
        <row r="1235">
          <cell r="A1235">
            <v>4105020203</v>
          </cell>
          <cell r="B1235" t="str">
            <v xml:space="preserve">                       4105.020203 Régimen Especial De Fraccionamiento Tributario - Ley Nº 27344</v>
          </cell>
          <cell r="C1235" t="str">
            <v>Régimen Especial De Fraccionamiento Tributario - Ley Nº 27344</v>
          </cell>
        </row>
        <row r="1236">
          <cell r="A1236">
            <v>4105020204</v>
          </cell>
          <cell r="B1236" t="str">
            <v xml:space="preserve">                       4105.020204 Sistema Especial De Actualización Y Pago De Deudas Tributarias Exigibles</v>
          </cell>
          <cell r="C1236" t="str">
            <v>Sistema Especial De Actualización Y Pago De Deudas Tributarias Exigibles</v>
          </cell>
        </row>
        <row r="1237">
          <cell r="A1237">
            <v>4105020205</v>
          </cell>
          <cell r="B1237" t="str">
            <v xml:space="preserve">                       4105.020205 Reactivación A Través Del Sinceramiento De Las Deudas Tributarias – RESIT</v>
          </cell>
          <cell r="C1237" t="str">
            <v>Reactivación A Través Del Sinceramiento De Las Deudas Tributarias – RESIT</v>
          </cell>
        </row>
        <row r="1238">
          <cell r="A1238">
            <v>4105020206</v>
          </cell>
          <cell r="B1238" t="str">
            <v xml:space="preserve">                       4105.020206 Régimen De Fraccionamiento Especial</v>
          </cell>
          <cell r="C1238" t="str">
            <v>Régimen De Fraccionamiento Especial</v>
          </cell>
        </row>
        <row r="1239">
          <cell r="A1239">
            <v>4105020207</v>
          </cell>
          <cell r="B1239" t="str">
            <v xml:space="preserve">                       4105.020207 Regularización de la Deuda Tributaria de las Cooperativas Agrarias</v>
          </cell>
          <cell r="C1239" t="str">
            <v>Regularización de la Deuda Tributaria de las Cooperativas Agrarias</v>
          </cell>
        </row>
        <row r="1240">
          <cell r="A1240">
            <v>4105020208</v>
          </cell>
          <cell r="B1240" t="str">
            <v xml:space="preserve">                       4105.020208 Fraccionamiento de Deuda comprendida en el sinceramiento de la deuda municipal</v>
          </cell>
          <cell r="C1240" t="str">
            <v>Fraccionamiento de Deuda comprendida en el sinceramiento de la deuda municipal</v>
          </cell>
        </row>
        <row r="1241">
          <cell r="A1241">
            <v>41050203</v>
          </cell>
          <cell r="B1241" t="str">
            <v xml:space="preserve">                4105.0203 Beneficio De Regularización Tributos Municipales       </v>
          </cell>
          <cell r="C1241" t="str">
            <v>Beneficio De Regularización Tributos Municipales</v>
          </cell>
        </row>
        <row r="1242">
          <cell r="A1242">
            <v>4105020301</v>
          </cell>
          <cell r="B1242" t="str">
            <v xml:space="preserve">                       4105.020301 Beneficio De Regularización Tributaria Municipal –BERTRIMUN</v>
          </cell>
          <cell r="C1242" t="str">
            <v>Beneficio De Regularización Tributaria Municipal –BERTRIMUN</v>
          </cell>
        </row>
        <row r="1243">
          <cell r="A1243">
            <v>41050204</v>
          </cell>
          <cell r="B1243" t="str">
            <v xml:space="preserve">                4105.0204 Otros Fraccionamientos       </v>
          </cell>
          <cell r="C1243" t="str">
            <v>Otros Fraccionamientos</v>
          </cell>
        </row>
        <row r="1244">
          <cell r="A1244">
            <v>4105020401</v>
          </cell>
          <cell r="B1244" t="str">
            <v xml:space="preserve">                       4105.020401 Otros Fraccionamientos</v>
          </cell>
          <cell r="C1244" t="str">
            <v>Otros Fraccionamientos</v>
          </cell>
        </row>
        <row r="1245">
          <cell r="A1245">
            <v>410503</v>
          </cell>
          <cell r="B1245" t="str">
            <v xml:space="preserve">        4105.03 Multas Y Sanciones Tributarias               </v>
          </cell>
          <cell r="C1245" t="str">
            <v>Multas Y Sanciones Tributarias</v>
          </cell>
        </row>
        <row r="1246">
          <cell r="A1246">
            <v>41050301</v>
          </cell>
          <cell r="B1246" t="str">
            <v xml:space="preserve">                4105.0301 Multas Tributarias       </v>
          </cell>
          <cell r="C1246" t="str">
            <v>Multas Tributarias</v>
          </cell>
        </row>
        <row r="1247">
          <cell r="A1247">
            <v>4105030101</v>
          </cell>
          <cell r="B1247" t="str">
            <v xml:space="preserve">                       4105.030101 Por Infracciones Tributarias</v>
          </cell>
          <cell r="C1247" t="str">
            <v>Por Infracciones Tributarias</v>
          </cell>
        </row>
        <row r="1248">
          <cell r="A1248">
            <v>4105030102</v>
          </cell>
          <cell r="B1248" t="str">
            <v xml:space="preserve">                       4105.030102 Por Infracciones Tributarias Importaciones</v>
          </cell>
          <cell r="C1248" t="str">
            <v>Por Infracciones Tributarias Importaciones</v>
          </cell>
        </row>
        <row r="1249">
          <cell r="A1249">
            <v>4105030199</v>
          </cell>
          <cell r="B1249" t="str">
            <v xml:space="preserve">                       4105.030199 Otras Multas</v>
          </cell>
          <cell r="C1249" t="str">
            <v>Otras Multas</v>
          </cell>
        </row>
        <row r="1250">
          <cell r="A1250">
            <v>41050302</v>
          </cell>
          <cell r="B1250" t="str">
            <v xml:space="preserve">                4105.0302 Sanciones Tributarias Y Aduaneras       </v>
          </cell>
          <cell r="C1250" t="str">
            <v>Sanciones Tributarias Y Aduaneras</v>
          </cell>
        </row>
        <row r="1251">
          <cell r="A1251">
            <v>4105030201</v>
          </cell>
          <cell r="B1251" t="str">
            <v xml:space="preserve">                       4105.030201 Intereses Por Sanciones Tributarias</v>
          </cell>
          <cell r="C1251" t="str">
            <v>Intereses Por Sanciones Tributarias</v>
          </cell>
        </row>
        <row r="1252">
          <cell r="A1252">
            <v>4105030202</v>
          </cell>
          <cell r="B1252" t="str">
            <v xml:space="preserve">                       4105.030202 Derechos Antidumping</v>
          </cell>
          <cell r="C1252" t="str">
            <v>Derechos Antidumping</v>
          </cell>
        </row>
        <row r="1253">
          <cell r="A1253">
            <v>4105030203</v>
          </cell>
          <cell r="B1253" t="str">
            <v xml:space="preserve">                       4105.030203 Sanciones Derogadas</v>
          </cell>
          <cell r="C1253" t="str">
            <v>Sanciones Derogadas</v>
          </cell>
        </row>
        <row r="1254">
          <cell r="A1254">
            <v>4105030299</v>
          </cell>
          <cell r="B1254" t="str">
            <v xml:space="preserve">                       4105.030299 Otras Sanciones</v>
          </cell>
          <cell r="C1254" t="str">
            <v>Otras Sanciones</v>
          </cell>
        </row>
        <row r="1255">
          <cell r="A1255">
            <v>410509</v>
          </cell>
          <cell r="B1255" t="str">
            <v xml:space="preserve">        4105.09 Otros Ingresos Impositivos               </v>
          </cell>
          <cell r="C1255" t="str">
            <v>Otros Ingresos Impositivos</v>
          </cell>
        </row>
        <row r="1256">
          <cell r="A1256">
            <v>41050901</v>
          </cell>
          <cell r="B1256" t="str">
            <v xml:space="preserve">                4105.0901 Otros Ingresos Impositivos       </v>
          </cell>
          <cell r="C1256" t="str">
            <v>Otros Ingresos Impositivos</v>
          </cell>
        </row>
        <row r="1257">
          <cell r="A1257">
            <v>4105090101</v>
          </cell>
          <cell r="B1257" t="str">
            <v xml:space="preserve">                       4105.090101 Impuestos Diversos</v>
          </cell>
          <cell r="C1257" t="str">
            <v>Impuestos Diversos</v>
          </cell>
        </row>
        <row r="1258">
          <cell r="A1258">
            <v>4105090102</v>
          </cell>
          <cell r="B1258" t="str">
            <v xml:space="preserve">                       4105.090102 Impuesto Especial A La Minería</v>
          </cell>
          <cell r="C1258" t="str">
            <v>Impuesto Especial A La Minería</v>
          </cell>
        </row>
        <row r="1259">
          <cell r="A1259">
            <v>4106</v>
          </cell>
          <cell r="B1259" t="str">
            <v xml:space="preserve">4106. CONTRIBUCIONES OBLIGATORIAS                       </v>
          </cell>
          <cell r="C1259" t="str">
            <v>CONTRIBUCIONES OBLIGATORIAS</v>
          </cell>
        </row>
        <row r="1260">
          <cell r="A1260">
            <v>410601</v>
          </cell>
          <cell r="B1260" t="str">
            <v xml:space="preserve">        4106.01 Contribuciones Obligatorias               </v>
          </cell>
          <cell r="C1260" t="str">
            <v>Contribuciones Obligatorias</v>
          </cell>
        </row>
        <row r="1261">
          <cell r="A1261">
            <v>41060101</v>
          </cell>
          <cell r="B1261" t="str">
            <v xml:space="preserve">                4106.0101 Aportes Para Infraestructura       </v>
          </cell>
          <cell r="C1261" t="str">
            <v>Aportes Para Infraestructura</v>
          </cell>
        </row>
        <row r="1262">
          <cell r="A1262">
            <v>4106010101</v>
          </cell>
          <cell r="B1262" t="str">
            <v xml:space="preserve">                       4106.010101 Aportes De Usuarios Para Electrificación Rural</v>
          </cell>
          <cell r="C1262" t="str">
            <v>Aportes De Usuarios Para Electrificación Rural</v>
          </cell>
        </row>
        <row r="1263">
          <cell r="A1263">
            <v>4106010102</v>
          </cell>
          <cell r="B1263" t="str">
            <v xml:space="preserve">                       4106.010102 Aportes De Empresas Para Electrificación Rural</v>
          </cell>
          <cell r="C1263" t="str">
            <v>Aportes De Empresas Para Electrificación Rural</v>
          </cell>
        </row>
        <row r="1264">
          <cell r="A1264">
            <v>4106010103</v>
          </cell>
          <cell r="B1264" t="str">
            <v xml:space="preserve">                       4106.010103 Aporte De Empresas Constructoras</v>
          </cell>
          <cell r="C1264" t="str">
            <v>Aporte De Empresas Constructoras</v>
          </cell>
        </row>
        <row r="1265">
          <cell r="A1265">
            <v>4106010104</v>
          </cell>
          <cell r="B1265" t="str">
            <v xml:space="preserve">                       4106.010104 Contribución Especial Por Obras Públicas</v>
          </cell>
          <cell r="C1265" t="str">
            <v>Contribución Especial Por Obras Públicas</v>
          </cell>
        </row>
        <row r="1266">
          <cell r="A1266">
            <v>4106010199</v>
          </cell>
          <cell r="B1266" t="str">
            <v xml:space="preserve">                       4106.010199 Otros Aportes Obligatorios Para Infraestructura</v>
          </cell>
          <cell r="C1266" t="str">
            <v>Otros Aportes Obligatorios Para Infraestructura</v>
          </cell>
        </row>
        <row r="1267">
          <cell r="A1267">
            <v>41060102</v>
          </cell>
          <cell r="B1267" t="str">
            <v xml:space="preserve">                4106.0102 Otros Aportes       </v>
          </cell>
          <cell r="C1267" t="str">
            <v>Otros Aportes</v>
          </cell>
        </row>
        <row r="1268">
          <cell r="A1268">
            <v>4106010201</v>
          </cell>
          <cell r="B1268" t="str">
            <v xml:space="preserve">                       4106.010201 Aportes De Empresas Eléctricas Por Facturación</v>
          </cell>
          <cell r="C1268" t="str">
            <v>Aportes De Empresas Eléctricas Por Facturación</v>
          </cell>
        </row>
        <row r="1269">
          <cell r="A1269">
            <v>4106010202</v>
          </cell>
          <cell r="B1269" t="str">
            <v xml:space="preserve">                       4106.010202 Aportes De Operadores De Servicios Portadores En General Y De Servicios Finales</v>
          </cell>
          <cell r="C1269" t="str">
            <v>Aportes De Operadores De Servicios Portadores En General Y De Servicios Finales</v>
          </cell>
        </row>
        <row r="1270">
          <cell r="A1270">
            <v>4106010299</v>
          </cell>
          <cell r="B1270" t="str">
            <v xml:space="preserve">                       4106.010299 Otros Aportes Obligatorios</v>
          </cell>
          <cell r="C1270" t="str">
            <v>Otros Aportes Obligatorios</v>
          </cell>
        </row>
        <row r="1271">
          <cell r="A1271">
            <v>4107</v>
          </cell>
          <cell r="B1271" t="str">
            <v xml:space="preserve">4107. DEVOLUCIÓN, LIBERACIÓN E INCENTIVO TRIBUTO                       </v>
          </cell>
          <cell r="C1271" t="str">
            <v>DEVOLUCIÓN, LIBERACIÓN E INCENTIVO TRIBUTO</v>
          </cell>
        </row>
        <row r="1272">
          <cell r="A1272">
            <v>410701</v>
          </cell>
          <cell r="B1272" t="str">
            <v xml:space="preserve">        4107.01 Devolución De Tributos Internos               </v>
          </cell>
          <cell r="C1272" t="str">
            <v>Devolución De Tributos Internos</v>
          </cell>
        </row>
        <row r="1273">
          <cell r="A1273">
            <v>41070101</v>
          </cell>
          <cell r="B1273" t="str">
            <v xml:space="preserve">                4107.0101 Devolución De IGV       </v>
          </cell>
          <cell r="C1273" t="str">
            <v>Devolución De IGV</v>
          </cell>
        </row>
        <row r="1274">
          <cell r="A1274">
            <v>4107010101</v>
          </cell>
          <cell r="B1274" t="str">
            <v xml:space="preserve">                       4107.010101 Devolución IGV: Nota De Crédito Negociable</v>
          </cell>
          <cell r="C1274" t="str">
            <v>Devolución IGV: Nota De Crédito Negociable</v>
          </cell>
        </row>
        <row r="1275">
          <cell r="A1275">
            <v>4107010102</v>
          </cell>
          <cell r="B1275" t="str">
            <v xml:space="preserve">                       4107.010102 Devolución IGV: Nota De Crédito Negociable Redimibles</v>
          </cell>
          <cell r="C1275" t="str">
            <v>Devolución IGV: Nota De Crédito Negociable Redimibles</v>
          </cell>
        </row>
        <row r="1276">
          <cell r="A1276">
            <v>41070102</v>
          </cell>
          <cell r="B1276" t="str">
            <v xml:space="preserve">                4107.0102 Devolución De Impuesto A La Renta       </v>
          </cell>
          <cell r="C1276" t="str">
            <v>Devolución De Impuesto A La Renta</v>
          </cell>
        </row>
        <row r="1277">
          <cell r="A1277">
            <v>4107010201</v>
          </cell>
          <cell r="B1277" t="str">
            <v xml:space="preserve">                       4107.010201 Devolución Renta: Nota De Crédito Negociable</v>
          </cell>
          <cell r="C1277" t="str">
            <v>Devolución Renta: Nota De Crédito Negociable</v>
          </cell>
        </row>
        <row r="1278">
          <cell r="A1278">
            <v>4107010202</v>
          </cell>
          <cell r="B1278" t="str">
            <v xml:space="preserve">                       4107.010202 Devolución Renta: Nota De Crédito Negociable Redimibles</v>
          </cell>
          <cell r="C1278" t="str">
            <v>Devolución Renta: Nota De Crédito Negociable Redimibles</v>
          </cell>
        </row>
        <row r="1279">
          <cell r="A1279">
            <v>41070103</v>
          </cell>
          <cell r="B1279" t="str">
            <v xml:space="preserve">                4107.0103 Devolución De Otros Impuestos Internos       </v>
          </cell>
          <cell r="C1279" t="str">
            <v>Devolución De Otros Impuestos Internos</v>
          </cell>
        </row>
        <row r="1280">
          <cell r="A1280">
            <v>4107010301</v>
          </cell>
          <cell r="B1280" t="str">
            <v xml:space="preserve">                       4107.010301 Devolución Otros Impuestos: Nota De Crédito Negociable</v>
          </cell>
          <cell r="C1280" t="str">
            <v>Devolución Otros Impuestos: Nota De Crédito Negociable</v>
          </cell>
        </row>
        <row r="1281">
          <cell r="A1281">
            <v>4107010302</v>
          </cell>
          <cell r="B1281" t="str">
            <v xml:space="preserve">                       4107.010302 Devolución Otros Impuestos: Nota De Crédito Negociable Redimidas</v>
          </cell>
          <cell r="C1281" t="str">
            <v>Devolución Otros Impuestos: Nota De Crédito Negociable Redimidas</v>
          </cell>
        </row>
        <row r="1282">
          <cell r="A1282">
            <v>410702</v>
          </cell>
          <cell r="B1282" t="str">
            <v xml:space="preserve">        4107.02 Devolución De Tributos De Aduanas               </v>
          </cell>
          <cell r="C1282" t="str">
            <v>Devolución De Tributos De Aduanas</v>
          </cell>
        </row>
        <row r="1283">
          <cell r="A1283">
            <v>41070201</v>
          </cell>
          <cell r="B1283" t="str">
            <v xml:space="preserve">                4107.0201 Devolución De Tributos De Aduanas       </v>
          </cell>
          <cell r="C1283" t="str">
            <v>Devolución De Tributos De Aduanas</v>
          </cell>
        </row>
        <row r="1284">
          <cell r="A1284">
            <v>4107020101</v>
          </cell>
          <cell r="B1284" t="str">
            <v xml:space="preserve">                       4107.020101 Devolución Aduanas: Nota De Crédito Negociable</v>
          </cell>
          <cell r="C1284" t="str">
            <v>Devolución Aduanas: Nota De Crédito Negociable</v>
          </cell>
        </row>
        <row r="1285">
          <cell r="A1285">
            <v>4107020102</v>
          </cell>
          <cell r="B1285" t="str">
            <v xml:space="preserve">                       4107.020102 Devolución Aduanas: Nota De Crédito Negociable Redimidas</v>
          </cell>
          <cell r="C1285" t="str">
            <v>Devolución Aduanas: Nota De Crédito Negociable Redimidas</v>
          </cell>
        </row>
        <row r="1286">
          <cell r="A1286">
            <v>410703</v>
          </cell>
          <cell r="B1286" t="str">
            <v xml:space="preserve">        4107.03 Documentos Cancelatorios               </v>
          </cell>
          <cell r="C1286" t="str">
            <v>Documentos Cancelatorios</v>
          </cell>
        </row>
        <row r="1287">
          <cell r="A1287">
            <v>41070301</v>
          </cell>
          <cell r="B1287" t="str">
            <v xml:space="preserve">                4107.0301 Documentos Cancelatorios       </v>
          </cell>
          <cell r="C1287" t="str">
            <v>Documentos Cancelatorios</v>
          </cell>
        </row>
        <row r="1288">
          <cell r="A1288">
            <v>4107030101</v>
          </cell>
          <cell r="B1288" t="str">
            <v xml:space="preserve">                       4107.030101 Documentos Cancelatorios Tesoro Público</v>
          </cell>
          <cell r="C1288" t="str">
            <v>Documentos Cancelatorios Tesoro Público</v>
          </cell>
        </row>
        <row r="1289">
          <cell r="A1289">
            <v>4107030102</v>
          </cell>
          <cell r="B1289" t="str">
            <v xml:space="preserve">                       4107.030102 Documentos Cancelatorios Tesoro Público – Importaciones</v>
          </cell>
          <cell r="C1289" t="str">
            <v>Documentos Cancelatorios Tesoro Público – Importaciones</v>
          </cell>
        </row>
        <row r="1290">
          <cell r="A1290">
            <v>410704</v>
          </cell>
          <cell r="B1290" t="str">
            <v xml:space="preserve">        4107.04 Liberación Tributaria – SUNAT – C               </v>
          </cell>
          <cell r="C1290" t="str">
            <v>Liberación Tributaria – SUNAT – C</v>
          </cell>
        </row>
        <row r="1291">
          <cell r="A1291">
            <v>41070401</v>
          </cell>
          <cell r="B1291" t="str">
            <v xml:space="preserve">                4107.0401 Liberación de Tributos Internos – SUNAT – C       </v>
          </cell>
          <cell r="C1291" t="str">
            <v>Liberación de Tributos Internos – SUNAT – C</v>
          </cell>
        </row>
        <row r="1292">
          <cell r="A1292">
            <v>41070402</v>
          </cell>
          <cell r="B1292" t="str">
            <v xml:space="preserve">                4107.0402 Liberación de Tributos Aduaneros – SUNAT – C       </v>
          </cell>
          <cell r="C1292" t="str">
            <v>Liberación de Tributos Aduaneros – SUNAT – C</v>
          </cell>
        </row>
        <row r="1293">
          <cell r="A1293">
            <v>410705</v>
          </cell>
          <cell r="B1293" t="str">
            <v xml:space="preserve">        4107.05 Incentivo Tributario – SUNAT – C               </v>
          </cell>
          <cell r="C1293" t="str">
            <v>Incentivo Tributario – SUNAT – C</v>
          </cell>
        </row>
        <row r="1294">
          <cell r="A1294">
            <v>41070501</v>
          </cell>
          <cell r="B1294" t="str">
            <v xml:space="preserve">                4107.0501 Incentivo de Tributos Internos – SUNAT – C       </v>
          </cell>
          <cell r="C1294" t="str">
            <v>Incentivo de Tributos Internos – SUNAT – C</v>
          </cell>
        </row>
        <row r="1295">
          <cell r="A1295">
            <v>41070502</v>
          </cell>
          <cell r="B1295" t="str">
            <v xml:space="preserve">                4107.0502 Incentivo de Tributos Aduaneros – SUNAT – C       </v>
          </cell>
          <cell r="C1295" t="str">
            <v>Incentivo de Tributos Aduaneros – SUNAT – C</v>
          </cell>
        </row>
        <row r="1296">
          <cell r="A1296">
            <v>4201</v>
          </cell>
          <cell r="B1296" t="str">
            <v xml:space="preserve">4201. CONTRIBUCIONES SOCIALES AL SISTEMA DE SEGURIDAD SOCIAL                       </v>
          </cell>
          <cell r="C1296" t="str">
            <v>CONTRIBUCIONES SOCIALES AL SISTEMA DE SEGURIDAD SOCIAL</v>
          </cell>
        </row>
        <row r="1297">
          <cell r="A1297">
            <v>420101</v>
          </cell>
          <cell r="B1297" t="str">
            <v xml:space="preserve">        4201.01 Aportes Previsionales               </v>
          </cell>
          <cell r="C1297" t="str">
            <v>Aportes Previsionales</v>
          </cell>
        </row>
        <row r="1298">
          <cell r="A1298">
            <v>42010101</v>
          </cell>
          <cell r="B1298" t="str">
            <v xml:space="preserve">                4201.0101 Aportaciones Para Pensiones       </v>
          </cell>
          <cell r="C1298" t="str">
            <v>Aportaciones Para Pensiones</v>
          </cell>
        </row>
        <row r="1299">
          <cell r="A1299">
            <v>4201010101</v>
          </cell>
          <cell r="B1299" t="str">
            <v xml:space="preserve">                       4201.010101 Descuento Para Pensiones</v>
          </cell>
          <cell r="C1299" t="str">
            <v>Descuento Para Pensiones</v>
          </cell>
        </row>
        <row r="1300">
          <cell r="A1300">
            <v>4201010102</v>
          </cell>
          <cell r="B1300" t="str">
            <v xml:space="preserve">                       4201.010102 Aporte Pensiones Ley Nº 19990</v>
          </cell>
          <cell r="C1300" t="str">
            <v>Aporte Pensiones Ley Nº 19990</v>
          </cell>
        </row>
        <row r="1301">
          <cell r="A1301">
            <v>4201010103</v>
          </cell>
          <cell r="B1301" t="str">
            <v xml:space="preserve">                       4201.010103 Afiliados Regulares Ley Nº 26790</v>
          </cell>
          <cell r="C1301" t="str">
            <v>Afiliados Regulares Ley Nº 26790</v>
          </cell>
        </row>
        <row r="1302">
          <cell r="A1302">
            <v>4201010199</v>
          </cell>
          <cell r="B1302" t="str">
            <v xml:space="preserve">                       4201.010199 Otras Aportaciones Para Pensiones</v>
          </cell>
          <cell r="C1302" t="str">
            <v>Otras Aportaciones Para Pensiones</v>
          </cell>
        </row>
        <row r="1303">
          <cell r="A1303">
            <v>42010102</v>
          </cell>
          <cell r="B1303" t="str">
            <v xml:space="preserve">                4201.0102 Contribución Solidaria Para La Asistencia Previsional       </v>
          </cell>
          <cell r="C1303" t="str">
            <v>Contribución Solidaria Para La Asistencia Previsional</v>
          </cell>
        </row>
        <row r="1304">
          <cell r="A1304">
            <v>4201010201</v>
          </cell>
          <cell r="B1304" t="str">
            <v xml:space="preserve">                       4201.010201 Contribución Solidaria Para La Asistencia Previsional</v>
          </cell>
          <cell r="C1304" t="str">
            <v>Contribución Solidaria Para La Asistencia Previsional</v>
          </cell>
        </row>
        <row r="1305">
          <cell r="A1305">
            <v>420102</v>
          </cell>
          <cell r="B1305" t="str">
            <v xml:space="preserve">        4201.02 Aportaciones Para Prestaciones De Salud               </v>
          </cell>
          <cell r="C1305" t="str">
            <v>Aportaciones Para Prestaciones De Salud</v>
          </cell>
        </row>
        <row r="1306">
          <cell r="A1306">
            <v>42010201</v>
          </cell>
          <cell r="B1306" t="str">
            <v xml:space="preserve">                4201.0201 Aportaciones Para Prestaciones De Salud       </v>
          </cell>
          <cell r="C1306" t="str">
            <v>Aportaciones Para Prestaciones De Salud</v>
          </cell>
        </row>
        <row r="1307">
          <cell r="A1307">
            <v>4201020101</v>
          </cell>
          <cell r="B1307" t="str">
            <v xml:space="preserve">                       4201.020101 Afiliados Regulares Ley Nº 26790</v>
          </cell>
          <cell r="C1307" t="str">
            <v>Afiliados Regulares Ley Nº 26790</v>
          </cell>
        </row>
        <row r="1308">
          <cell r="A1308">
            <v>4201020102</v>
          </cell>
          <cell r="B1308" t="str">
            <v xml:space="preserve">                       4201.020102 Aportaciones Al Régimen Semicontributivo</v>
          </cell>
          <cell r="C1308" t="str">
            <v>Aportaciones Al Régimen Semicontributivo</v>
          </cell>
        </row>
        <row r="1309">
          <cell r="A1309">
            <v>4201020103</v>
          </cell>
          <cell r="B1309" t="str">
            <v xml:space="preserve">                       4201.020103 Aportaciones Al Régimen Semicontributivo Correspondiente A Las Microempresas</v>
          </cell>
          <cell r="C1309" t="str">
            <v>Aportaciones Al Régimen Semicontributivo Correspondiente A Las Microempresas</v>
          </cell>
        </row>
        <row r="1310">
          <cell r="A1310">
            <v>4201020199</v>
          </cell>
          <cell r="B1310" t="str">
            <v xml:space="preserve">                       4201.020199 Otras Aportaciones Para Prestaciones De Salud</v>
          </cell>
          <cell r="C1310" t="str">
            <v>Otras Aportaciones Para Prestaciones De Salud</v>
          </cell>
        </row>
        <row r="1311">
          <cell r="A1311">
            <v>4202</v>
          </cell>
          <cell r="B1311" t="str">
            <v xml:space="preserve">4202. OTRAS CONTRIBUCIONES SOCIALES                       </v>
          </cell>
          <cell r="C1311" t="str">
            <v>OTRAS CONTRIBUCIONES SOCIALES</v>
          </cell>
        </row>
        <row r="1312">
          <cell r="A1312">
            <v>420201</v>
          </cell>
          <cell r="B1312" t="str">
            <v xml:space="preserve">        4202.01 Otras Contribuciones               </v>
          </cell>
          <cell r="C1312" t="str">
            <v>Otras Contribuciones</v>
          </cell>
        </row>
        <row r="1313">
          <cell r="A1313">
            <v>42020101</v>
          </cell>
          <cell r="B1313" t="str">
            <v xml:space="preserve">                4202.0101 Otras Contribuciones       </v>
          </cell>
          <cell r="C1313" t="str">
            <v>Otras Contribuciones</v>
          </cell>
        </row>
        <row r="1314">
          <cell r="A1314">
            <v>4202010101</v>
          </cell>
          <cell r="B1314" t="str">
            <v xml:space="preserve">                       4202.010101 Otras Contribuciones</v>
          </cell>
          <cell r="C1314" t="str">
            <v>Otras Contribuciones</v>
          </cell>
        </row>
        <row r="1315">
          <cell r="A1315">
            <v>4203</v>
          </cell>
          <cell r="B1315" t="str">
            <v xml:space="preserve">4203. Contribuciones Derogadas                       </v>
          </cell>
          <cell r="C1315" t="str">
            <v>Contribuciones Derogadas</v>
          </cell>
        </row>
        <row r="1316">
          <cell r="A1316">
            <v>420301</v>
          </cell>
          <cell r="B1316" t="str">
            <v xml:space="preserve">        4203.01 Contribuciones Derogadas               </v>
          </cell>
          <cell r="C1316" t="str">
            <v>Contribuciones Derogadas</v>
          </cell>
        </row>
        <row r="1317">
          <cell r="A1317">
            <v>42030101</v>
          </cell>
          <cell r="B1317" t="str">
            <v xml:space="preserve">                4203.0101 Contribuciones Derogadas       </v>
          </cell>
          <cell r="C1317" t="str">
            <v>Contribuciones Derogadas</v>
          </cell>
        </row>
        <row r="1318">
          <cell r="A1318">
            <v>4203010102</v>
          </cell>
          <cell r="B1318" t="str">
            <v xml:space="preserve">                       4203.010102 Contribuciones Derogadas</v>
          </cell>
          <cell r="C1318" t="str">
            <v>Contribuciones Derogadas</v>
          </cell>
        </row>
        <row r="1319">
          <cell r="A1319">
            <v>4301</v>
          </cell>
          <cell r="B1319" t="str">
            <v xml:space="preserve">4301. VENTA DE BIENES                       </v>
          </cell>
          <cell r="C1319" t="str">
            <v>VENTA DE BIENES</v>
          </cell>
        </row>
        <row r="1320">
          <cell r="A1320">
            <v>430101</v>
          </cell>
          <cell r="B1320" t="str">
            <v xml:space="preserve">        4301.01 Venta De Bienes Agrícolas Y Forestales               </v>
          </cell>
          <cell r="C1320" t="str">
            <v>Venta De Bienes Agrícolas Y Forestales</v>
          </cell>
        </row>
        <row r="1321">
          <cell r="A1321">
            <v>43010101</v>
          </cell>
          <cell r="B1321" t="str">
            <v xml:space="preserve">                4301.0101 Venta De Bienes Agrícolas Y Forestales       </v>
          </cell>
          <cell r="C1321" t="str">
            <v>Venta De Bienes Agrícolas Y Forestales</v>
          </cell>
        </row>
        <row r="1322">
          <cell r="A1322">
            <v>4301010101</v>
          </cell>
          <cell r="B1322" t="str">
            <v xml:space="preserve">                       4301.010101 Productos Frutícolas</v>
          </cell>
          <cell r="C1322" t="str">
            <v>Productos Frutícolas</v>
          </cell>
        </row>
        <row r="1323">
          <cell r="A1323">
            <v>4301010102</v>
          </cell>
          <cell r="B1323" t="str">
            <v xml:space="preserve">                       4301.010102 Productos Oleícolas</v>
          </cell>
          <cell r="C1323" t="str">
            <v>Productos Oleícolas</v>
          </cell>
        </row>
        <row r="1324">
          <cell r="A1324">
            <v>4301010103</v>
          </cell>
          <cell r="B1324" t="str">
            <v xml:space="preserve">                       4301.010103 Productos Forestales</v>
          </cell>
          <cell r="C1324" t="str">
            <v>Productos Forestales</v>
          </cell>
        </row>
        <row r="1325">
          <cell r="A1325">
            <v>4301010199</v>
          </cell>
          <cell r="B1325" t="str">
            <v xml:space="preserve">                       4301.010199 Otros Productos Agrícolas Y Forestales</v>
          </cell>
          <cell r="C1325" t="str">
            <v>Otros Productos Agrícolas Y Forestales</v>
          </cell>
        </row>
        <row r="1326">
          <cell r="A1326">
            <v>430102</v>
          </cell>
          <cell r="B1326" t="str">
            <v xml:space="preserve">        4301.02 Venta De Bienes Pecuarios               </v>
          </cell>
          <cell r="C1326" t="str">
            <v>Venta De Bienes Pecuarios</v>
          </cell>
        </row>
        <row r="1327">
          <cell r="A1327">
            <v>43010201</v>
          </cell>
          <cell r="B1327" t="str">
            <v xml:space="preserve">                4301.0201 Venta De Bienes Pecuarios       </v>
          </cell>
          <cell r="C1327" t="str">
            <v>Venta De Bienes Pecuarios</v>
          </cell>
        </row>
        <row r="1328">
          <cell r="A1328">
            <v>4301020101</v>
          </cell>
          <cell r="B1328" t="str">
            <v xml:space="preserve">                       4301.020101 Venta De Animales</v>
          </cell>
          <cell r="C1328" t="str">
            <v>Venta De Animales</v>
          </cell>
        </row>
        <row r="1329">
          <cell r="A1329">
            <v>4301020102</v>
          </cell>
          <cell r="B1329" t="str">
            <v xml:space="preserve">                       4301.020102 Productos Veterinarios</v>
          </cell>
          <cell r="C1329" t="str">
            <v>Productos Veterinarios</v>
          </cell>
        </row>
        <row r="1330">
          <cell r="A1330">
            <v>4301020103</v>
          </cell>
          <cell r="B1330" t="str">
            <v xml:space="preserve">                       4301.020103 Productos De Granja</v>
          </cell>
          <cell r="C1330" t="str">
            <v>Productos De Granja</v>
          </cell>
        </row>
        <row r="1331">
          <cell r="A1331">
            <v>4301020104</v>
          </cell>
          <cell r="B1331" t="str">
            <v xml:space="preserve">                       4301.020104 Productos Cárnicos</v>
          </cell>
          <cell r="C1331" t="str">
            <v>Productos Cárnicos</v>
          </cell>
        </row>
        <row r="1332">
          <cell r="A1332">
            <v>4301020199</v>
          </cell>
          <cell r="B1332" t="str">
            <v xml:space="preserve">                       4301.020199 Otros Bienes Pecuarios</v>
          </cell>
          <cell r="C1332" t="str">
            <v>Otros Bienes Pecuarios</v>
          </cell>
        </row>
        <row r="1333">
          <cell r="A1333">
            <v>430103</v>
          </cell>
          <cell r="B1333" t="str">
            <v xml:space="preserve">        4301.03 Venta De Productos Minerales               </v>
          </cell>
          <cell r="C1333" t="str">
            <v>Venta De Productos Minerales</v>
          </cell>
        </row>
        <row r="1334">
          <cell r="A1334">
            <v>43010301</v>
          </cell>
          <cell r="B1334" t="str">
            <v xml:space="preserve">                4301.0301 Venta De Productos Minerales       </v>
          </cell>
          <cell r="C1334" t="str">
            <v>Venta De Productos Minerales</v>
          </cell>
        </row>
        <row r="1335">
          <cell r="A1335">
            <v>4301030101</v>
          </cell>
          <cell r="B1335" t="str">
            <v xml:space="preserve">                       4301.030101 Venta De Agua</v>
          </cell>
          <cell r="C1335" t="str">
            <v>Venta De Agua</v>
          </cell>
        </row>
        <row r="1336">
          <cell r="A1336">
            <v>4301030102</v>
          </cell>
          <cell r="B1336" t="str">
            <v xml:space="preserve">                       4301.030102 Carbón</v>
          </cell>
          <cell r="C1336" t="str">
            <v>Carbón</v>
          </cell>
        </row>
        <row r="1337">
          <cell r="A1337">
            <v>4301030199</v>
          </cell>
          <cell r="B1337" t="str">
            <v xml:space="preserve">                       4301.030199 Otros Productos Minerales</v>
          </cell>
          <cell r="C1337" t="str">
            <v>Otros Productos Minerales</v>
          </cell>
        </row>
        <row r="1338">
          <cell r="A1338">
            <v>430104</v>
          </cell>
          <cell r="B1338" t="str">
            <v xml:space="preserve">        4301.04 Venta De Productos Industriales               </v>
          </cell>
          <cell r="C1338" t="str">
            <v>Venta De Productos Industriales</v>
          </cell>
        </row>
        <row r="1339">
          <cell r="A1339">
            <v>43010401</v>
          </cell>
          <cell r="B1339" t="str">
            <v xml:space="preserve">                4301.0401 Venta De Productos Industriales       </v>
          </cell>
          <cell r="C1339" t="str">
            <v>Venta De Productos Industriales</v>
          </cell>
        </row>
        <row r="1340">
          <cell r="A1340">
            <v>4301040101</v>
          </cell>
          <cell r="B1340" t="str">
            <v xml:space="preserve">                       4301.040101 Alimentos Y Bebidas</v>
          </cell>
          <cell r="C1340" t="str">
            <v>Alimentos Y Bebidas</v>
          </cell>
        </row>
        <row r="1341">
          <cell r="A1341">
            <v>4301040102</v>
          </cell>
          <cell r="B1341" t="str">
            <v xml:space="preserve">                       4301.040102 Productos Agroindustriales</v>
          </cell>
          <cell r="C1341" t="str">
            <v>Productos Agroindustriales</v>
          </cell>
        </row>
        <row r="1342">
          <cell r="A1342">
            <v>4301040103</v>
          </cell>
          <cell r="B1342" t="str">
            <v xml:space="preserve">                       4301.040103 Venta De Productos Hidrobiológicos</v>
          </cell>
          <cell r="C1342" t="str">
            <v>Venta De Productos Hidrobiológicos</v>
          </cell>
        </row>
        <row r="1343">
          <cell r="A1343">
            <v>4301040104</v>
          </cell>
          <cell r="B1343" t="str">
            <v xml:space="preserve">                       4301.040104 Productos Textiles</v>
          </cell>
          <cell r="C1343" t="str">
            <v>Productos Textiles</v>
          </cell>
        </row>
        <row r="1344">
          <cell r="A1344">
            <v>4301040105</v>
          </cell>
          <cell r="B1344" t="str">
            <v xml:space="preserve">                       4301.040105 Materiales Médicos Quirúrgicos</v>
          </cell>
          <cell r="C1344" t="str">
            <v>Materiales Médicos Quirúrgicos</v>
          </cell>
        </row>
        <row r="1345">
          <cell r="A1345">
            <v>4301040106</v>
          </cell>
          <cell r="B1345" t="str">
            <v xml:space="preserve">                       4301.040106 Materiales De Laboratorio</v>
          </cell>
          <cell r="C1345" t="str">
            <v>Materiales De Laboratorio</v>
          </cell>
        </row>
        <row r="1346">
          <cell r="A1346">
            <v>4301040107</v>
          </cell>
          <cell r="B1346" t="str">
            <v xml:space="preserve">                       4301.040107 Productos Y Materiales De Rehabilitación</v>
          </cell>
          <cell r="C1346" t="str">
            <v>Productos Y Materiales De Rehabilitación</v>
          </cell>
        </row>
        <row r="1347">
          <cell r="A1347">
            <v>4301040108</v>
          </cell>
          <cell r="B1347" t="str">
            <v xml:space="preserve">                       4301.040108 Productos Metálicos</v>
          </cell>
          <cell r="C1347" t="str">
            <v>Productos Metálicos</v>
          </cell>
        </row>
        <row r="1348">
          <cell r="A1348">
            <v>4301040109</v>
          </cell>
          <cell r="B1348" t="str">
            <v xml:space="preserve">                       4301.040109 Materiales Agregados De Construcción</v>
          </cell>
          <cell r="C1348" t="str">
            <v>Materiales Agregados De Construcción</v>
          </cell>
        </row>
        <row r="1349">
          <cell r="A1349">
            <v>4301040199</v>
          </cell>
          <cell r="B1349" t="str">
            <v xml:space="preserve">                       4301.040199 Otros Productos Industriales</v>
          </cell>
          <cell r="C1349" t="str">
            <v>Otros Productos Industriales</v>
          </cell>
        </row>
        <row r="1350">
          <cell r="A1350">
            <v>430105</v>
          </cell>
          <cell r="B1350" t="str">
            <v xml:space="preserve">        4301.05 Ventas De Productos De Educación               </v>
          </cell>
          <cell r="C1350" t="str">
            <v>Ventas De Productos De Educación</v>
          </cell>
        </row>
        <row r="1351">
          <cell r="A1351">
            <v>43010501</v>
          </cell>
          <cell r="B1351" t="str">
            <v xml:space="preserve">                4301.0501 Ventas De Productos De Educación       </v>
          </cell>
          <cell r="C1351" t="str">
            <v>Ventas De Productos De Educación</v>
          </cell>
        </row>
        <row r="1352">
          <cell r="A1352">
            <v>4301050101</v>
          </cell>
          <cell r="B1352" t="str">
            <v xml:space="preserve">                       4301.050101 Venta De Publicaciones (Libros, Boletines, Folletos, Videos Y Otros)</v>
          </cell>
          <cell r="C1352" t="str">
            <v>Venta De Publicaciones (Libros, Boletines, Folletos, Videos Y Otros)</v>
          </cell>
        </row>
        <row r="1353">
          <cell r="A1353">
            <v>4301050102</v>
          </cell>
          <cell r="B1353" t="str">
            <v xml:space="preserve">                       4301.050102 Material Técnico Pedagógico</v>
          </cell>
          <cell r="C1353" t="str">
            <v>Material Técnico Pedagógico</v>
          </cell>
        </row>
        <row r="1354">
          <cell r="A1354">
            <v>4301050199</v>
          </cell>
          <cell r="B1354" t="str">
            <v xml:space="preserve">                       4301.050199 Otros Productos De Educación</v>
          </cell>
          <cell r="C1354" t="str">
            <v>Otros Productos De Educación</v>
          </cell>
        </row>
        <row r="1355">
          <cell r="A1355">
            <v>430106</v>
          </cell>
          <cell r="B1355" t="str">
            <v xml:space="preserve">        4301.06 Ventas De Productos De Salud               </v>
          </cell>
          <cell r="C1355" t="str">
            <v>Ventas De Productos De Salud</v>
          </cell>
        </row>
        <row r="1356">
          <cell r="A1356">
            <v>43010601</v>
          </cell>
          <cell r="B1356" t="str">
            <v xml:space="preserve">                4301.0601 Ventas De Productos De Salud       </v>
          </cell>
          <cell r="C1356" t="str">
            <v>Ventas De Productos De Salud</v>
          </cell>
        </row>
        <row r="1357">
          <cell r="A1357">
            <v>4301060101</v>
          </cell>
          <cell r="B1357" t="str">
            <v xml:space="preserve">                       4301.060101 Producción De Biológicos</v>
          </cell>
          <cell r="C1357" t="str">
            <v>Producción De Biológicos</v>
          </cell>
        </row>
        <row r="1358">
          <cell r="A1358">
            <v>4301060102</v>
          </cell>
          <cell r="B1358" t="str">
            <v xml:space="preserve">                       4301.060102 Medicinas</v>
          </cell>
          <cell r="C1358" t="str">
            <v>Medicinas</v>
          </cell>
        </row>
        <row r="1359">
          <cell r="A1359">
            <v>4301060103</v>
          </cell>
          <cell r="B1359" t="str">
            <v xml:space="preserve">                       4301.060103 Vacunas</v>
          </cell>
          <cell r="C1359" t="str">
            <v>Vacunas</v>
          </cell>
        </row>
        <row r="1360">
          <cell r="A1360">
            <v>4301060104</v>
          </cell>
          <cell r="B1360" t="str">
            <v xml:space="preserve">                       4301.060104 Farmacia</v>
          </cell>
          <cell r="C1360" t="str">
            <v>Farmacia</v>
          </cell>
        </row>
        <row r="1361">
          <cell r="A1361">
            <v>4301060199</v>
          </cell>
          <cell r="B1361" t="str">
            <v xml:space="preserve">                       4301.060199 Otros Productos De Salud</v>
          </cell>
          <cell r="C1361" t="str">
            <v>Otros Productos De Salud</v>
          </cell>
        </row>
        <row r="1362">
          <cell r="A1362">
            <v>430107</v>
          </cell>
          <cell r="B1362" t="str">
            <v xml:space="preserve">        4301.07 Venta De Productos De Transporte               </v>
          </cell>
          <cell r="C1362" t="str">
            <v>Venta De Productos De Transporte</v>
          </cell>
        </row>
        <row r="1363">
          <cell r="A1363">
            <v>43010701</v>
          </cell>
          <cell r="B1363" t="str">
            <v xml:space="preserve">                4301.0701 Venta De Productos De Transporte       </v>
          </cell>
          <cell r="C1363" t="str">
            <v>Venta De Productos De Transporte</v>
          </cell>
        </row>
        <row r="1364">
          <cell r="A1364">
            <v>4301070101</v>
          </cell>
          <cell r="B1364" t="str">
            <v xml:space="preserve">                       4301.070101 Placas</v>
          </cell>
          <cell r="C1364" t="str">
            <v>Placas</v>
          </cell>
        </row>
        <row r="1365">
          <cell r="A1365">
            <v>4301070199</v>
          </cell>
          <cell r="B1365" t="str">
            <v xml:space="preserve">                       4301.070199 Otros Productos De Transportes</v>
          </cell>
          <cell r="C1365" t="str">
            <v>Otros Productos De Transportes</v>
          </cell>
        </row>
        <row r="1366">
          <cell r="A1366">
            <v>430109</v>
          </cell>
          <cell r="B1366" t="str">
            <v xml:space="preserve">        4301.09 Venta De Otros Bienes               </v>
          </cell>
          <cell r="C1366" t="str">
            <v>Venta De Otros Bienes</v>
          </cell>
        </row>
        <row r="1367">
          <cell r="A1367">
            <v>43010901</v>
          </cell>
          <cell r="B1367" t="str">
            <v xml:space="preserve">                4301.0901 Venta De Otros Bienes       </v>
          </cell>
          <cell r="C1367" t="str">
            <v>Venta De Otros Bienes</v>
          </cell>
        </row>
        <row r="1368">
          <cell r="A1368">
            <v>4301090101</v>
          </cell>
          <cell r="B1368" t="str">
            <v xml:space="preserve">                       4301.090101 Venta De Publicaciones</v>
          </cell>
          <cell r="C1368" t="str">
            <v>Venta De Publicaciones</v>
          </cell>
        </row>
        <row r="1369">
          <cell r="A1369">
            <v>4301090102</v>
          </cell>
          <cell r="B1369" t="str">
            <v xml:space="preserve">                       4301.090102 Venta De Bases Para Licitación Pública, Concurso Público Y Otros</v>
          </cell>
          <cell r="C1369" t="str">
            <v>Venta De Bases Para Licitación Pública, Concurso Público Y Otros</v>
          </cell>
        </row>
        <row r="1370">
          <cell r="A1370">
            <v>4301090199</v>
          </cell>
          <cell r="B1370" t="str">
            <v xml:space="preserve">                       4301.090199 Otros Bienes</v>
          </cell>
          <cell r="C1370" t="str">
            <v>Otros Bienes</v>
          </cell>
        </row>
        <row r="1371">
          <cell r="A1371">
            <v>4302</v>
          </cell>
          <cell r="B1371" t="str">
            <v xml:space="preserve">4302. VENTA DE DERECHOS Y TASAS ADMINISTRATIVOS                       </v>
          </cell>
          <cell r="C1371" t="str">
            <v>VENTA DE DERECHOS Y TASAS ADMINISTRATIVOS</v>
          </cell>
        </row>
        <row r="1372">
          <cell r="A1372">
            <v>430201</v>
          </cell>
          <cell r="B1372" t="str">
            <v xml:space="preserve">        4302.01 Derechos Administrativos Generales               </v>
          </cell>
          <cell r="C1372" t="str">
            <v>Derechos Administrativos Generales</v>
          </cell>
        </row>
        <row r="1373">
          <cell r="A1373">
            <v>43020101</v>
          </cell>
          <cell r="B1373" t="str">
            <v xml:space="preserve">                4302.0101 Registros Y Licencias       </v>
          </cell>
          <cell r="C1373" t="str">
            <v>Registros Y Licencias</v>
          </cell>
        </row>
        <row r="1374">
          <cell r="A1374">
            <v>4302010101</v>
          </cell>
          <cell r="B1374" t="str">
            <v xml:space="preserve">                       4302.010101 Registro Civil</v>
          </cell>
          <cell r="C1374" t="str">
            <v>Registro Civil</v>
          </cell>
        </row>
        <row r="1375">
          <cell r="A1375">
            <v>4302010102</v>
          </cell>
          <cell r="B1375" t="str">
            <v xml:space="preserve">                       4302.010102 Tasas Registrales</v>
          </cell>
          <cell r="C1375" t="str">
            <v>Tasas Registrales</v>
          </cell>
        </row>
        <row r="1376">
          <cell r="A1376">
            <v>4302010103</v>
          </cell>
          <cell r="B1376" t="str">
            <v xml:space="preserve">                       4302.010103 Licencias</v>
          </cell>
          <cell r="C1376" t="str">
            <v>Licencias</v>
          </cell>
        </row>
        <row r="1377">
          <cell r="A1377">
            <v>4302010104</v>
          </cell>
          <cell r="B1377" t="str">
            <v xml:space="preserve">                       4302.010104 Registro Proveedores</v>
          </cell>
          <cell r="C1377" t="str">
            <v>Registro Proveedores</v>
          </cell>
        </row>
        <row r="1378">
          <cell r="A1378">
            <v>4302010105</v>
          </cell>
          <cell r="B1378" t="str">
            <v xml:space="preserve">                       4302.010105 Expedición De Partidas Certificados</v>
          </cell>
          <cell r="C1378" t="str">
            <v>Expedición De Partidas Certificados</v>
          </cell>
        </row>
        <row r="1379">
          <cell r="A1379">
            <v>4302010199</v>
          </cell>
          <cell r="B1379" t="str">
            <v xml:space="preserve">                       4302.010199 Otros Registros</v>
          </cell>
          <cell r="C1379" t="str">
            <v>Otros Registros</v>
          </cell>
        </row>
        <row r="1380">
          <cell r="A1380">
            <v>43020102</v>
          </cell>
          <cell r="B1380" t="str">
            <v xml:space="preserve">                4302.0102 Pasaportes       </v>
          </cell>
          <cell r="C1380" t="str">
            <v>Pasaportes</v>
          </cell>
        </row>
        <row r="1381">
          <cell r="A1381">
            <v>4302010201</v>
          </cell>
          <cell r="B1381" t="str">
            <v xml:space="preserve">                       4302.010201 Expedición</v>
          </cell>
          <cell r="C1381" t="str">
            <v>Expedición</v>
          </cell>
        </row>
        <row r="1382">
          <cell r="A1382">
            <v>4302010202</v>
          </cell>
          <cell r="B1382" t="str">
            <v xml:space="preserve">                       4302.010202 Revalidación</v>
          </cell>
          <cell r="C1382" t="str">
            <v>Revalidación</v>
          </cell>
        </row>
        <row r="1383">
          <cell r="A1383">
            <v>43020103</v>
          </cell>
          <cell r="B1383" t="str">
            <v xml:space="preserve">                4302.0103 Documento Nacional De Identidad       </v>
          </cell>
          <cell r="C1383" t="str">
            <v>Documento Nacional De Identidad</v>
          </cell>
        </row>
        <row r="1384">
          <cell r="A1384">
            <v>4302010301</v>
          </cell>
          <cell r="B1384" t="str">
            <v xml:space="preserve">                       4302.010301 Emisión</v>
          </cell>
          <cell r="C1384" t="str">
            <v>Emisión</v>
          </cell>
        </row>
        <row r="1385">
          <cell r="A1385">
            <v>4302010302</v>
          </cell>
          <cell r="B1385" t="str">
            <v xml:space="preserve">                       4302.010302 Renovación Por Caducidad</v>
          </cell>
          <cell r="C1385" t="str">
            <v>Renovación Por Caducidad</v>
          </cell>
        </row>
        <row r="1386">
          <cell r="A1386">
            <v>4302010303</v>
          </cell>
          <cell r="B1386" t="str">
            <v xml:space="preserve">                       4302.010303 Duplicado Documento Nacional De Identidad</v>
          </cell>
          <cell r="C1386" t="str">
            <v>Duplicado Documento Nacional De Identidad</v>
          </cell>
        </row>
        <row r="1387">
          <cell r="A1387">
            <v>4302010304</v>
          </cell>
          <cell r="B1387" t="str">
            <v xml:space="preserve">                       4302.010304 Inscripciones Y Reinscripción Documento Nacional De Identidad</v>
          </cell>
          <cell r="C1387" t="str">
            <v>Inscripciones Y Reinscripción Documento Nacional De Identidad</v>
          </cell>
        </row>
        <row r="1388">
          <cell r="A1388">
            <v>4302010305</v>
          </cell>
          <cell r="B1388" t="str">
            <v xml:space="preserve">                       4302.010305 Rectificación, Actualización, Certificaciones, Habilitaciones Y Otros</v>
          </cell>
          <cell r="C1388" t="str">
            <v>Rectificación, Actualización, Certificaciones, Habilitaciones Y Otros</v>
          </cell>
        </row>
        <row r="1389">
          <cell r="A1389">
            <v>4302010306</v>
          </cell>
          <cell r="B1389" t="str">
            <v xml:space="preserve">                       4302.010306 Cotejos Masivos</v>
          </cell>
          <cell r="C1389" t="str">
            <v>Cotejos Masivos</v>
          </cell>
        </row>
        <row r="1390">
          <cell r="A1390">
            <v>43020104</v>
          </cell>
          <cell r="B1390" t="str">
            <v xml:space="preserve">                4302.0104 Otros Derechos Administrativos Generales       </v>
          </cell>
          <cell r="C1390" t="str">
            <v>Otros Derechos Administrativos Generales</v>
          </cell>
        </row>
        <row r="1391">
          <cell r="A1391">
            <v>4302010401</v>
          </cell>
          <cell r="B1391" t="str">
            <v xml:space="preserve">                       4302.010401 Certificados Domiciliarios</v>
          </cell>
          <cell r="C1391" t="str">
            <v>Certificados Domiciliarios</v>
          </cell>
        </row>
        <row r="1392">
          <cell r="A1392">
            <v>4302010402</v>
          </cell>
          <cell r="B1392" t="str">
            <v xml:space="preserve">                       4302.010402 De Extranjería</v>
          </cell>
          <cell r="C1392" t="str">
            <v>De Extranjería</v>
          </cell>
        </row>
        <row r="1393">
          <cell r="A1393">
            <v>4302010403</v>
          </cell>
          <cell r="B1393" t="str">
            <v xml:space="preserve">                       4302.010403 Tarifas De Derechos Consulares</v>
          </cell>
          <cell r="C1393" t="str">
            <v>Tarifas De Derechos Consulares</v>
          </cell>
        </row>
        <row r="1394">
          <cell r="A1394">
            <v>4302010499</v>
          </cell>
          <cell r="B1394" t="str">
            <v xml:space="preserve">                       4302.010499 Otros Derechos Administrativos Generales</v>
          </cell>
          <cell r="C1394" t="str">
            <v>Otros Derechos Administrativos Generales</v>
          </cell>
        </row>
        <row r="1395">
          <cell r="A1395">
            <v>430202</v>
          </cell>
          <cell r="B1395" t="str">
            <v xml:space="preserve">        4302.02 Derechos Administrativos Judiciales Y Policiales               </v>
          </cell>
          <cell r="C1395" t="str">
            <v>Derechos Administrativos Judiciales Y Policiales</v>
          </cell>
        </row>
        <row r="1396">
          <cell r="A1396">
            <v>43020201</v>
          </cell>
          <cell r="B1396" t="str">
            <v xml:space="preserve">                4302.0201 Derechos Administrativos Judiciales       </v>
          </cell>
          <cell r="C1396" t="str">
            <v>Derechos Administrativos Judiciales</v>
          </cell>
        </row>
        <row r="1397">
          <cell r="A1397">
            <v>4302020101</v>
          </cell>
          <cell r="B1397" t="str">
            <v xml:space="preserve">                       4302.020101 Recursos Judiciales (Impugnativos, Queja, Nulidad, Casación Y Otros)</v>
          </cell>
          <cell r="C1397" t="str">
            <v>Recursos Judiciales (Impugnativos, Queja, Nulidad, Casación Y Otros)</v>
          </cell>
        </row>
        <row r="1398">
          <cell r="A1398">
            <v>4302020102</v>
          </cell>
          <cell r="B1398" t="str">
            <v xml:space="preserve">                       4302.020102 Trámites Judiciales</v>
          </cell>
          <cell r="C1398" t="str">
            <v>Trámites Judiciales</v>
          </cell>
        </row>
        <row r="1399">
          <cell r="A1399">
            <v>4302020103</v>
          </cell>
          <cell r="B1399" t="str">
            <v xml:space="preserve">                       4302.020103 Acreditaciones</v>
          </cell>
          <cell r="C1399" t="str">
            <v>Acreditaciones</v>
          </cell>
        </row>
        <row r="1400">
          <cell r="A1400">
            <v>4302020104</v>
          </cell>
          <cell r="B1400" t="str">
            <v xml:space="preserve">                       4302.020104 Autorización Funcionamiento Centros De Conciliación</v>
          </cell>
          <cell r="C1400" t="str">
            <v>Autorización Funcionamiento Centros De Conciliación</v>
          </cell>
        </row>
        <row r="1401">
          <cell r="A1401">
            <v>4302020105</v>
          </cell>
          <cell r="B1401" t="str">
            <v xml:space="preserve">                       4302.020105 Certificaciones Y Peritajes Médicos Legales</v>
          </cell>
          <cell r="C1401" t="str">
            <v>Certificaciones Y Peritajes Médicos Legales</v>
          </cell>
        </row>
        <row r="1402">
          <cell r="A1402">
            <v>4302020106</v>
          </cell>
          <cell r="B1402" t="str">
            <v xml:space="preserve">                       4302.020106 Arancel Servicio No Gratuito de Defensa Pública</v>
          </cell>
          <cell r="C1402" t="str">
            <v>Arancel Servicio No Gratuito de Defensa Pública</v>
          </cell>
        </row>
        <row r="1403">
          <cell r="A1403">
            <v>43020202</v>
          </cell>
          <cell r="B1403" t="str">
            <v xml:space="preserve">                4302.0202 Derechos Administrativos Policiales       </v>
          </cell>
          <cell r="C1403" t="str">
            <v>Derechos Administrativos Policiales</v>
          </cell>
        </row>
        <row r="1404">
          <cell r="A1404">
            <v>4302020201</v>
          </cell>
          <cell r="B1404" t="str">
            <v xml:space="preserve">                       4302.020201 Certificado De Antecedentes Policiales</v>
          </cell>
          <cell r="C1404" t="str">
            <v>Certificado De Antecedentes Policiales</v>
          </cell>
        </row>
        <row r="1405">
          <cell r="A1405">
            <v>4302020202</v>
          </cell>
          <cell r="B1405" t="str">
            <v xml:space="preserve">                       4302.020202 Ficha Canje Internacional</v>
          </cell>
          <cell r="C1405" t="str">
            <v>Ficha Canje Internacional</v>
          </cell>
        </row>
        <row r="1406">
          <cell r="A1406">
            <v>4302020203</v>
          </cell>
          <cell r="B1406" t="str">
            <v xml:space="preserve">                       4302.020203 Constatación Daños Vehículos Por Accidentes De Tránsito</v>
          </cell>
          <cell r="C1406" t="str">
            <v>Constatación Daños Vehículos Por Accidentes De Tránsito</v>
          </cell>
        </row>
        <row r="1407">
          <cell r="A1407">
            <v>4302020204</v>
          </cell>
          <cell r="B1407" t="str">
            <v xml:space="preserve">                       4302.020204 Odontograma</v>
          </cell>
          <cell r="C1407" t="str">
            <v>Odontograma</v>
          </cell>
        </row>
        <row r="1408">
          <cell r="A1408">
            <v>4302020205</v>
          </cell>
          <cell r="B1408" t="str">
            <v xml:space="preserve">                       4302.020205 Peritaje Y Criminalística</v>
          </cell>
          <cell r="C1408" t="str">
            <v>Peritaje Y Criminalística</v>
          </cell>
        </row>
        <row r="1409">
          <cell r="A1409">
            <v>4302020206</v>
          </cell>
          <cell r="B1409" t="str">
            <v xml:space="preserve">                       4302.020206 Certificados Policiales</v>
          </cell>
          <cell r="C1409" t="str">
            <v>Certificados Policiales</v>
          </cell>
        </row>
        <row r="1410">
          <cell r="A1410">
            <v>4302020207</v>
          </cell>
          <cell r="B1410" t="str">
            <v xml:space="preserve">                       4302.020207 Certificados De Supervivencia Y Mudanza</v>
          </cell>
          <cell r="C1410" t="str">
            <v>Certificados De Supervivencia Y Mudanza</v>
          </cell>
        </row>
        <row r="1411">
          <cell r="A1411">
            <v>4302020299</v>
          </cell>
          <cell r="B1411" t="str">
            <v xml:space="preserve">                       4302.020299 Otros Ingresos Por Prestación De Servicios</v>
          </cell>
          <cell r="C1411" t="str">
            <v>Otros Ingresos Por Prestación De Servicios</v>
          </cell>
        </row>
        <row r="1412">
          <cell r="A1412">
            <v>430203</v>
          </cell>
          <cell r="B1412" t="str">
            <v xml:space="preserve">        4302.03 Derechos Administrativos De Educación               </v>
          </cell>
          <cell r="C1412" t="str">
            <v>Derechos Administrativos De Educación</v>
          </cell>
        </row>
        <row r="1413">
          <cell r="A1413">
            <v>43020301</v>
          </cell>
          <cell r="B1413" t="str">
            <v xml:space="preserve">                4302.0301 Derechos Administrativos De Educación       </v>
          </cell>
          <cell r="C1413" t="str">
            <v>Derechos Administrativos De Educación</v>
          </cell>
        </row>
        <row r="1414">
          <cell r="A1414">
            <v>4302030101</v>
          </cell>
          <cell r="B1414" t="str">
            <v xml:space="preserve">                       4302.030101 Carnets</v>
          </cell>
          <cell r="C1414" t="str">
            <v>Carnets</v>
          </cell>
        </row>
        <row r="1415">
          <cell r="A1415">
            <v>4302030102</v>
          </cell>
          <cell r="B1415" t="str">
            <v xml:space="preserve">                       4302.030102 Derechos Examen De Admisión</v>
          </cell>
          <cell r="C1415" t="str">
            <v>Derechos Examen De Admisión</v>
          </cell>
        </row>
        <row r="1416">
          <cell r="A1416">
            <v>4302030103</v>
          </cell>
          <cell r="B1416" t="str">
            <v xml:space="preserve">                       4302.030103 Grados Y Títulos</v>
          </cell>
          <cell r="C1416" t="str">
            <v>Grados Y Títulos</v>
          </cell>
        </row>
        <row r="1417">
          <cell r="A1417">
            <v>4302030104</v>
          </cell>
          <cell r="B1417" t="str">
            <v xml:space="preserve">                       4302.030104 Constancias Y Certificados</v>
          </cell>
          <cell r="C1417" t="str">
            <v>Constancias Y Certificados</v>
          </cell>
        </row>
        <row r="1418">
          <cell r="A1418">
            <v>4302030105</v>
          </cell>
          <cell r="B1418" t="str">
            <v xml:space="preserve">                       4302.030105 Derechos De Inscripción</v>
          </cell>
          <cell r="C1418" t="str">
            <v>Derechos De Inscripción</v>
          </cell>
        </row>
        <row r="1419">
          <cell r="A1419">
            <v>4302030106</v>
          </cell>
          <cell r="B1419" t="str">
            <v xml:space="preserve">                       4302.030106 Pensión De Enseñanza</v>
          </cell>
          <cell r="C1419" t="str">
            <v>Pensión De Enseñanza</v>
          </cell>
        </row>
        <row r="1420">
          <cell r="A1420">
            <v>4302030107</v>
          </cell>
          <cell r="B1420" t="str">
            <v xml:space="preserve">                       4302.030107 Matrículas</v>
          </cell>
          <cell r="C1420" t="str">
            <v>Matrículas</v>
          </cell>
        </row>
        <row r="1421">
          <cell r="A1421">
            <v>4302030108</v>
          </cell>
          <cell r="B1421" t="str">
            <v xml:space="preserve">                       4302.030108 Traslados Y Convalidaciones</v>
          </cell>
          <cell r="C1421" t="str">
            <v>Traslados Y Convalidaciones</v>
          </cell>
        </row>
        <row r="1422">
          <cell r="A1422">
            <v>4302030109</v>
          </cell>
          <cell r="B1422" t="str">
            <v xml:space="preserve">                       4302.030109 Derechos Universitarios</v>
          </cell>
          <cell r="C1422" t="str">
            <v>Derechos Universitarios</v>
          </cell>
        </row>
        <row r="1423">
          <cell r="A1423">
            <v>4302030199</v>
          </cell>
          <cell r="B1423" t="str">
            <v xml:space="preserve">                       4302.030199 Otros Derechos Administrativos De Educación</v>
          </cell>
          <cell r="C1423" t="str">
            <v>Otros Derechos Administrativos De Educación</v>
          </cell>
        </row>
        <row r="1424">
          <cell r="A1424">
            <v>430204</v>
          </cell>
          <cell r="B1424" t="str">
            <v xml:space="preserve">        4302.04 Derechos Administrativos De Salud               </v>
          </cell>
          <cell r="C1424" t="str">
            <v>Derechos Administrativos De Salud</v>
          </cell>
        </row>
        <row r="1425">
          <cell r="A1425">
            <v>43020401</v>
          </cell>
          <cell r="B1425" t="str">
            <v xml:space="preserve">                4302.0401 Derechos Administrativos De Salud       </v>
          </cell>
          <cell r="C1425" t="str">
            <v>Derechos Administrativos De Salud</v>
          </cell>
        </row>
        <row r="1426">
          <cell r="A1426">
            <v>4302040101</v>
          </cell>
          <cell r="B1426" t="str">
            <v xml:space="preserve">                       4302.040101 Tasas De Salud</v>
          </cell>
          <cell r="C1426" t="str">
            <v>Tasas De Salud</v>
          </cell>
        </row>
        <row r="1427">
          <cell r="A1427">
            <v>4302040102</v>
          </cell>
          <cell r="B1427" t="str">
            <v xml:space="preserve">                       4302.040102 Autorización, Inspección Y Control Sanitario</v>
          </cell>
          <cell r="C1427" t="str">
            <v>Autorización, Inspección Y Control Sanitario</v>
          </cell>
        </row>
        <row r="1428">
          <cell r="A1428">
            <v>4302040103</v>
          </cell>
          <cell r="B1428" t="str">
            <v xml:space="preserve">                       4302.040103 Exámenes Médicos, Psicosomáticos Y Dosaje Etílico</v>
          </cell>
          <cell r="C1428" t="str">
            <v>Exámenes Médicos, Psicosomáticos Y Dosaje Etílico</v>
          </cell>
        </row>
        <row r="1429">
          <cell r="A1429">
            <v>4302040104</v>
          </cell>
          <cell r="B1429" t="str">
            <v xml:space="preserve">                       4302.040104 Certificados</v>
          </cell>
          <cell r="C1429" t="str">
            <v>Certificados</v>
          </cell>
        </row>
        <row r="1430">
          <cell r="A1430">
            <v>4302040105</v>
          </cell>
          <cell r="B1430" t="str">
            <v xml:space="preserve">                       4302.040105 Pases Sanitarios</v>
          </cell>
          <cell r="C1430" t="str">
            <v>Pases Sanitarios</v>
          </cell>
        </row>
        <row r="1431">
          <cell r="A1431">
            <v>4302040106</v>
          </cell>
          <cell r="B1431" t="str">
            <v xml:space="preserve">                       4302.040106 Carnets Y/O Tarjetas De Atención</v>
          </cell>
          <cell r="C1431" t="str">
            <v>Carnets Y/O Tarjetas De Atención</v>
          </cell>
        </row>
        <row r="1432">
          <cell r="A1432">
            <v>4302040107</v>
          </cell>
          <cell r="B1432" t="str">
            <v xml:space="preserve">                       4302.040107 Control Canino</v>
          </cell>
          <cell r="C1432" t="str">
            <v>Control Canino</v>
          </cell>
        </row>
        <row r="1433">
          <cell r="A1433">
            <v>4302040199</v>
          </cell>
          <cell r="B1433" t="str">
            <v xml:space="preserve">                       4302.040199 Otros Derechos Administrativos De Salud</v>
          </cell>
          <cell r="C1433" t="str">
            <v>Otros Derechos Administrativos De Salud</v>
          </cell>
        </row>
        <row r="1434">
          <cell r="A1434">
            <v>430205</v>
          </cell>
          <cell r="B1434" t="str">
            <v xml:space="preserve">        4302.05 Derechos Administrativos De Vivienda Y Construcción               </v>
          </cell>
          <cell r="C1434" t="str">
            <v>Derechos Administrativos De Vivienda Y Construcción</v>
          </cell>
        </row>
        <row r="1435">
          <cell r="A1435">
            <v>43020501</v>
          </cell>
          <cell r="B1435" t="str">
            <v xml:space="preserve">                4302.0501 Derechos Administrativos De Vivienda       </v>
          </cell>
          <cell r="C1435" t="str">
            <v>Derechos Administrativos De Vivienda</v>
          </cell>
        </row>
        <row r="1436">
          <cell r="A1436">
            <v>4302050101</v>
          </cell>
          <cell r="B1436" t="str">
            <v xml:space="preserve">                       4302.050101 Expedición De Títulos De Propiedad</v>
          </cell>
          <cell r="C1436" t="str">
            <v>Expedición De Títulos De Propiedad</v>
          </cell>
        </row>
        <row r="1437">
          <cell r="A1437">
            <v>4302050102</v>
          </cell>
          <cell r="B1437" t="str">
            <v xml:space="preserve">                       4302.050102 Urbanizaciones</v>
          </cell>
          <cell r="C1437" t="str">
            <v>Urbanizaciones</v>
          </cell>
        </row>
        <row r="1438">
          <cell r="A1438">
            <v>4302050199</v>
          </cell>
          <cell r="B1438" t="str">
            <v xml:space="preserve">                       4302.050199 Otros Derechos Administrativos De Vivienda</v>
          </cell>
          <cell r="C1438" t="str">
            <v>Otros Derechos Administrativos De Vivienda</v>
          </cell>
        </row>
        <row r="1439">
          <cell r="A1439">
            <v>43020502</v>
          </cell>
          <cell r="B1439" t="str">
            <v xml:space="preserve">                4302.0502 Derechos Administrativos De Construcción       </v>
          </cell>
          <cell r="C1439" t="str">
            <v>Derechos Administrativos De Construcción</v>
          </cell>
        </row>
        <row r="1440">
          <cell r="A1440">
            <v>4302050201</v>
          </cell>
          <cell r="B1440" t="str">
            <v xml:space="preserve">                       4302.050201 Licencia De Construcción</v>
          </cell>
          <cell r="C1440" t="str">
            <v>Licencia De Construcción</v>
          </cell>
        </row>
        <row r="1441">
          <cell r="A1441">
            <v>4302050202</v>
          </cell>
          <cell r="B1441" t="str">
            <v xml:space="preserve">                       4302.050202 Inspección Ocular</v>
          </cell>
          <cell r="C1441" t="str">
            <v>Inspección Ocular</v>
          </cell>
        </row>
        <row r="1442">
          <cell r="A1442">
            <v>4302050203</v>
          </cell>
          <cell r="B1442" t="str">
            <v xml:space="preserve">                       4302.050203 Estudios Urbanos Y Saneamiento Físico</v>
          </cell>
          <cell r="C1442" t="str">
            <v>Estudios Urbanos Y Saneamiento Físico</v>
          </cell>
        </row>
        <row r="1443">
          <cell r="A1443">
            <v>4302050299</v>
          </cell>
          <cell r="B1443" t="str">
            <v xml:space="preserve">                       4302.050299 Otros Derechos Administrativos De Construcción</v>
          </cell>
          <cell r="C1443" t="str">
            <v>Otros Derechos Administrativos De Construcción</v>
          </cell>
        </row>
        <row r="1444">
          <cell r="A1444">
            <v>430206</v>
          </cell>
          <cell r="B1444" t="str">
            <v xml:space="preserve">        4302.06 Derechos Administrativos De Agricultura               </v>
          </cell>
          <cell r="C1444" t="str">
            <v>Derechos Administrativos De Agricultura</v>
          </cell>
        </row>
        <row r="1445">
          <cell r="A1445">
            <v>43020601</v>
          </cell>
          <cell r="B1445" t="str">
            <v xml:space="preserve">                4302.0601 Derechos Administrativos De Agricultura       </v>
          </cell>
          <cell r="C1445" t="str">
            <v>Derechos Administrativos De Agricultura</v>
          </cell>
        </row>
        <row r="1446">
          <cell r="A1446">
            <v>4302060101</v>
          </cell>
          <cell r="B1446" t="str">
            <v xml:space="preserve">                       4302.060101 Derecho De Inseminación Artificial</v>
          </cell>
          <cell r="C1446" t="str">
            <v>Derecho De Inseminación Artificial</v>
          </cell>
        </row>
        <row r="1447">
          <cell r="A1447">
            <v>4302060102</v>
          </cell>
          <cell r="B1447" t="str">
            <v xml:space="preserve">                       4302.060102 Derecho De Explotación Y Extracción</v>
          </cell>
          <cell r="C1447" t="str">
            <v>Derecho De Explotación Y Extracción</v>
          </cell>
        </row>
        <row r="1448">
          <cell r="A1448">
            <v>4302060103</v>
          </cell>
          <cell r="B1448" t="str">
            <v xml:space="preserve">                       4302.060103 Permisos Y Autorizaciones</v>
          </cell>
          <cell r="C1448" t="str">
            <v>Permisos Y Autorizaciones</v>
          </cell>
        </row>
        <row r="1449">
          <cell r="A1449">
            <v>4302060104</v>
          </cell>
          <cell r="B1449" t="str">
            <v xml:space="preserve">                       4302.060104 Tarifas De Agua</v>
          </cell>
          <cell r="C1449" t="str">
            <v>Tarifas De Agua</v>
          </cell>
        </row>
        <row r="1450">
          <cell r="A1450">
            <v>4302060105</v>
          </cell>
          <cell r="B1450" t="str">
            <v xml:space="preserve">                       4302.060105 Certificado De Inscripción Y/O Registro</v>
          </cell>
          <cell r="C1450" t="str">
            <v>Certificado De Inscripción Y/O Registro</v>
          </cell>
        </row>
        <row r="1451">
          <cell r="A1451">
            <v>4302060106</v>
          </cell>
          <cell r="B1451" t="str">
            <v xml:space="preserve">                       4302.060106 Expedición De Guías</v>
          </cell>
          <cell r="C1451" t="str">
            <v>Expedición De Guías</v>
          </cell>
        </row>
        <row r="1452">
          <cell r="A1452">
            <v>4302060107</v>
          </cell>
          <cell r="B1452" t="str">
            <v xml:space="preserve">                       4302.060107 Retribución Económica por Vertimento de Agua Residual</v>
          </cell>
          <cell r="C1452" t="str">
            <v>Retribución Económica por Vertimento de Agua Residual</v>
          </cell>
        </row>
        <row r="1453">
          <cell r="A1453">
            <v>4302060199</v>
          </cell>
          <cell r="B1453" t="str">
            <v xml:space="preserve">                       4302.060199 Otros Derechos Administrativos De Agricultura</v>
          </cell>
          <cell r="C1453" t="str">
            <v>Otros Derechos Administrativos De Agricultura</v>
          </cell>
        </row>
        <row r="1454">
          <cell r="A1454">
            <v>430207</v>
          </cell>
          <cell r="B1454" t="str">
            <v xml:space="preserve">        4302.07 Derechos Administrativos De Energía Y Minas               </v>
          </cell>
          <cell r="C1454" t="str">
            <v>Derechos Administrativos De Energía Y Minas</v>
          </cell>
        </row>
        <row r="1455">
          <cell r="A1455">
            <v>43020701</v>
          </cell>
          <cell r="B1455" t="str">
            <v xml:space="preserve">                4302.0701 Derechos Administrativos De Energía y Minas       </v>
          </cell>
          <cell r="C1455" t="str">
            <v>Derechos Administrativos De Energía y Minas</v>
          </cell>
        </row>
        <row r="1456">
          <cell r="A1456">
            <v>4302070101</v>
          </cell>
          <cell r="B1456" t="str">
            <v xml:space="preserve">                       4302.070101 Derecho De Aprobación Y Autorización</v>
          </cell>
          <cell r="C1456" t="str">
            <v>Derecho De Aprobación Y Autorización</v>
          </cell>
        </row>
        <row r="1457">
          <cell r="A1457">
            <v>4302070102</v>
          </cell>
          <cell r="B1457" t="str">
            <v xml:space="preserve">                       4302.070102 Derechos De Inscripción Y/O Registro</v>
          </cell>
          <cell r="C1457" t="str">
            <v>Derechos De Inscripción Y/O Registro</v>
          </cell>
        </row>
        <row r="1458">
          <cell r="A1458">
            <v>4302070103</v>
          </cell>
          <cell r="B1458" t="str">
            <v xml:space="preserve">                       4302.070103 Otorgamiento Y/O Renovación De Concesiones</v>
          </cell>
          <cell r="C1458" t="str">
            <v>Otorgamiento Y/O Renovación De Concesiones</v>
          </cell>
        </row>
        <row r="1459">
          <cell r="A1459">
            <v>4302070104</v>
          </cell>
          <cell r="B1459" t="str">
            <v xml:space="preserve">                       4302.070104 Recursos De Procedimiento (Apelación, Reposición, Oposición, Queja, Impugnación, Otros)</v>
          </cell>
          <cell r="C1459" t="str">
            <v>Recursos De Procedimiento (Apelación, Reposición, Oposición, Queja, Impugnación, Otros)</v>
          </cell>
        </row>
        <row r="1460">
          <cell r="A1460">
            <v>4302070105</v>
          </cell>
          <cell r="B1460" t="str">
            <v xml:space="preserve">                       4302.070105 Fiscalización</v>
          </cell>
          <cell r="C1460" t="str">
            <v>Fiscalización</v>
          </cell>
        </row>
        <row r="1461">
          <cell r="A1461">
            <v>4302070106</v>
          </cell>
          <cell r="B1461" t="str">
            <v xml:space="preserve">                       4302.070106 Declaración Y/O Reactivación De Abandono, Renuncia O Extinción</v>
          </cell>
          <cell r="C1461" t="str">
            <v>Declaración Y/O Reactivación De Abandono, Renuncia O Extinción</v>
          </cell>
        </row>
        <row r="1462">
          <cell r="A1462">
            <v>4302070107</v>
          </cell>
          <cell r="B1462" t="str">
            <v xml:space="preserve">                       4302.070107 Evaluación</v>
          </cell>
          <cell r="C1462" t="str">
            <v>Evaluación</v>
          </cell>
        </row>
        <row r="1463">
          <cell r="A1463">
            <v>4302070199</v>
          </cell>
          <cell r="B1463" t="str">
            <v xml:space="preserve">                       4302.070199 Otros Derechos Administrativos De Energía y Minas</v>
          </cell>
          <cell r="C1463" t="str">
            <v>Otros Derechos Administrativos De Energía y Minas</v>
          </cell>
        </row>
        <row r="1464">
          <cell r="A1464">
            <v>43020702</v>
          </cell>
          <cell r="B1464" t="str">
            <v xml:space="preserve">                4302.0702 Derechos Administrativos De Electricidad       </v>
          </cell>
          <cell r="C1464" t="str">
            <v>Derechos Administrativos De Electricidad</v>
          </cell>
        </row>
        <row r="1465">
          <cell r="A1465">
            <v>4302070201</v>
          </cell>
          <cell r="B1465" t="str">
            <v xml:space="preserve">                       4302.070201 Derecho De Aprobación Y Autorización</v>
          </cell>
          <cell r="C1465" t="str">
            <v>Derecho De Aprobación Y Autorización</v>
          </cell>
        </row>
        <row r="1466">
          <cell r="A1466">
            <v>4302070202</v>
          </cell>
          <cell r="B1466" t="str">
            <v xml:space="preserve">                       4302.070202 Derechos De Inscripción Y/O Registro</v>
          </cell>
          <cell r="C1466" t="str">
            <v>Derechos De Inscripción Y/O Registro</v>
          </cell>
        </row>
        <row r="1467">
          <cell r="A1467">
            <v>4302070203</v>
          </cell>
          <cell r="B1467" t="str">
            <v xml:space="preserve">                       4302.070203 Otorgamiento Y/O Renovación De Concesiones</v>
          </cell>
          <cell r="C1467" t="str">
            <v>Otorgamiento Y/O Renovación De Concesiones</v>
          </cell>
        </row>
        <row r="1468">
          <cell r="A1468">
            <v>4302070204</v>
          </cell>
          <cell r="B1468" t="str">
            <v xml:space="preserve">                       4302.070204 Recursos De Procedimiento (Apelación, Reposición, Oposición, Queja, Impugnación, Otros)</v>
          </cell>
          <cell r="C1468" t="str">
            <v>Recursos De Procedimiento (Apelación, Reposición, Oposición, Queja, Impugnación, Otros)</v>
          </cell>
        </row>
        <row r="1469">
          <cell r="A1469">
            <v>4302070205</v>
          </cell>
          <cell r="B1469" t="str">
            <v xml:space="preserve">                       4302.070205 Fiscalización</v>
          </cell>
          <cell r="C1469" t="str">
            <v>Fiscalización</v>
          </cell>
        </row>
        <row r="1470">
          <cell r="A1470">
            <v>4302070206</v>
          </cell>
          <cell r="B1470" t="str">
            <v xml:space="preserve">                       4302.070206 Declaración Y/O Reactivación De Abandono, Renuncia O Extinción</v>
          </cell>
          <cell r="C1470" t="str">
            <v>Declaración Y/O Reactivación De Abandono, Renuncia O Extinción</v>
          </cell>
        </row>
        <row r="1471">
          <cell r="A1471">
            <v>4302070299</v>
          </cell>
          <cell r="B1471" t="str">
            <v xml:space="preserve">                       4302.070299 Otros Derechos Administrativos De Electricidad</v>
          </cell>
          <cell r="C1471" t="str">
            <v>Otros Derechos Administrativos De Electricidad</v>
          </cell>
        </row>
        <row r="1472">
          <cell r="A1472">
            <v>43020703</v>
          </cell>
          <cell r="B1472" t="str">
            <v xml:space="preserve">                4302.0703 Derechos Administrativos De Hidrocarburos       </v>
          </cell>
          <cell r="C1472" t="str">
            <v>Derechos Administrativos De Hidrocarburos</v>
          </cell>
        </row>
        <row r="1473">
          <cell r="A1473">
            <v>4302070301</v>
          </cell>
          <cell r="B1473" t="str">
            <v xml:space="preserve">                       4302.070301 Derecho De Aprobación Y Autorización</v>
          </cell>
          <cell r="C1473" t="str">
            <v>Derecho De Aprobación Y Autorización</v>
          </cell>
        </row>
        <row r="1474">
          <cell r="A1474">
            <v>4302070302</v>
          </cell>
          <cell r="B1474" t="str">
            <v xml:space="preserve">                       4302.070302 Derechos De Inscripción Y/O Registro</v>
          </cell>
          <cell r="C1474" t="str">
            <v>Derechos De Inscripción Y/O Registro</v>
          </cell>
        </row>
        <row r="1475">
          <cell r="A1475">
            <v>4302070303</v>
          </cell>
          <cell r="B1475" t="str">
            <v xml:space="preserve">                       4302.070303 Otorgamiento Y/O Renovación De Concesiones</v>
          </cell>
          <cell r="C1475" t="str">
            <v>Otorgamiento Y/O Renovación De Concesiones</v>
          </cell>
        </row>
        <row r="1476">
          <cell r="A1476">
            <v>4302070304</v>
          </cell>
          <cell r="B1476" t="str">
            <v xml:space="preserve">                       4302.070304 Recursos De Procedimiento (Apelación, Reposición, Oposición, Queja, Impugnación, Otros)</v>
          </cell>
          <cell r="C1476" t="str">
            <v>Recursos De Procedimiento (Apelación, Reposición, Oposición, Queja, Impugnación, Otros)</v>
          </cell>
        </row>
        <row r="1477">
          <cell r="A1477">
            <v>4302070305</v>
          </cell>
          <cell r="B1477" t="str">
            <v xml:space="preserve">                       4302.070305 Fiscalización</v>
          </cell>
          <cell r="C1477" t="str">
            <v>Fiscalización</v>
          </cell>
        </row>
        <row r="1478">
          <cell r="A1478">
            <v>4302070306</v>
          </cell>
          <cell r="B1478" t="str">
            <v xml:space="preserve">                       4302.070306 Declaración Y/O Reactivación De Abandono, Renuncia O Extinción</v>
          </cell>
          <cell r="C1478" t="str">
            <v>Declaración Y/O Reactivación De Abandono, Renuncia O Extinción</v>
          </cell>
        </row>
        <row r="1479">
          <cell r="A1479">
            <v>4302070399</v>
          </cell>
          <cell r="B1479" t="str">
            <v xml:space="preserve">                       4302.070399 Otros Derechos Administrativos De Hidrocarburos</v>
          </cell>
          <cell r="C1479" t="str">
            <v>Otros Derechos Administrativos De Hidrocarburos</v>
          </cell>
        </row>
        <row r="1480">
          <cell r="A1480">
            <v>430208</v>
          </cell>
          <cell r="B1480" t="str">
            <v xml:space="preserve">        4302.08 Derechos Administrativos De Transportes Y Comunicaciones               </v>
          </cell>
          <cell r="C1480" t="str">
            <v>Derechos Administrativos De Transportes Y Comunicaciones</v>
          </cell>
        </row>
        <row r="1481">
          <cell r="A1481">
            <v>43020801</v>
          </cell>
          <cell r="B1481" t="str">
            <v xml:space="preserve">                4302.0801 Derechos Administrativos De Transportes Y Comunicaciones       </v>
          </cell>
          <cell r="C1481" t="str">
            <v>Derechos Administrativos De Transportes Y Comunicaciones</v>
          </cell>
        </row>
        <row r="1482">
          <cell r="A1482">
            <v>4302080101</v>
          </cell>
          <cell r="B1482" t="str">
            <v xml:space="preserve">                       4302.080101 Peaje</v>
          </cell>
          <cell r="C1482" t="str">
            <v>Peaje</v>
          </cell>
        </row>
        <row r="1483">
          <cell r="A1483">
            <v>4302080102</v>
          </cell>
          <cell r="B1483" t="str">
            <v xml:space="preserve">                       4302.080102 Trámite Por Tránsito Vehicular</v>
          </cell>
          <cell r="C1483" t="str">
            <v>Trámite Por Tránsito Vehicular</v>
          </cell>
        </row>
        <row r="1484">
          <cell r="A1484">
            <v>4302080103</v>
          </cell>
          <cell r="B1484" t="str">
            <v xml:space="preserve">                       4302.080103 Derechos De Permiso De Operación</v>
          </cell>
          <cell r="C1484" t="str">
            <v>Derechos De Permiso De Operación</v>
          </cell>
        </row>
        <row r="1485">
          <cell r="A1485">
            <v>4302080104</v>
          </cell>
          <cell r="B1485" t="str">
            <v xml:space="preserve">                       4302.080104 Derechos De Inscripción</v>
          </cell>
          <cell r="C1485" t="str">
            <v>Derechos De Inscripción</v>
          </cell>
        </row>
        <row r="1486">
          <cell r="A1486">
            <v>4302080105</v>
          </cell>
          <cell r="B1486" t="str">
            <v xml:space="preserve">                       4302.080105 Guardianía – Depósitos De Vehículos</v>
          </cell>
          <cell r="C1486" t="str">
            <v>Guardianía – Depósitos De Vehículos</v>
          </cell>
        </row>
        <row r="1487">
          <cell r="A1487">
            <v>4302080106</v>
          </cell>
          <cell r="B1487" t="str">
            <v xml:space="preserve">                       4302.080106 Estacionamiento De Vehículos</v>
          </cell>
          <cell r="C1487" t="str">
            <v>Estacionamiento De Vehículos</v>
          </cell>
        </row>
        <row r="1488">
          <cell r="A1488">
            <v>4302080107</v>
          </cell>
          <cell r="B1488" t="str">
            <v xml:space="preserve">                       4302.080107 Derechos De Examen</v>
          </cell>
          <cell r="C1488" t="str">
            <v>Derechos De Examen</v>
          </cell>
        </row>
        <row r="1489">
          <cell r="A1489">
            <v>4302080108</v>
          </cell>
          <cell r="B1489" t="str">
            <v xml:space="preserve">                       4302.080108 Derechos De Comunicaciones Y Telecomunicaciones</v>
          </cell>
          <cell r="C1489" t="str">
            <v>Derechos De Comunicaciones Y Telecomunicaciones</v>
          </cell>
        </row>
        <row r="1490">
          <cell r="A1490">
            <v>4302080109</v>
          </cell>
          <cell r="B1490" t="str">
            <v xml:space="preserve">                       4302.080109 Licencias</v>
          </cell>
          <cell r="C1490" t="str">
            <v>Licencias</v>
          </cell>
        </row>
        <row r="1491">
          <cell r="A1491">
            <v>4302080110</v>
          </cell>
          <cell r="B1491" t="str">
            <v xml:space="preserve">                       4302.080110 Recepción Y Despacho De Medios De Transportes</v>
          </cell>
          <cell r="C1491" t="str">
            <v>Recepción Y Despacho De Medios De Transportes</v>
          </cell>
        </row>
        <row r="1492">
          <cell r="A1492">
            <v>4302080111</v>
          </cell>
          <cell r="B1492" t="str">
            <v xml:space="preserve">                       4302.080111 Tasas Portuarias</v>
          </cell>
          <cell r="C1492" t="str">
            <v>Tasas Portuarias</v>
          </cell>
        </row>
        <row r="1493">
          <cell r="A1493">
            <v>4302080112</v>
          </cell>
          <cell r="B1493" t="str">
            <v xml:space="preserve">                       4302.080112 Expedición De Constancias</v>
          </cell>
          <cell r="C1493" t="str">
            <v>Expedición De Constancias</v>
          </cell>
        </row>
        <row r="1494">
          <cell r="A1494">
            <v>4302080199</v>
          </cell>
          <cell r="B1494" t="str">
            <v xml:space="preserve">                       4302.080199 Otros Derechos Administrativos De Transportes Y Comunicaciones</v>
          </cell>
          <cell r="C1494" t="str">
            <v>Otros Derechos Administrativos De Transportes Y Comunicaciones</v>
          </cell>
        </row>
        <row r="1495">
          <cell r="A1495">
            <v>430209</v>
          </cell>
          <cell r="B1495" t="str">
            <v xml:space="preserve">        4302.09 Derechos Administrativos De Industria Y Comercio               </v>
          </cell>
          <cell r="C1495" t="str">
            <v>Derechos Administrativos De Industria Y Comercio</v>
          </cell>
        </row>
        <row r="1496">
          <cell r="A1496">
            <v>43020901</v>
          </cell>
          <cell r="B1496" t="str">
            <v xml:space="preserve">                4302.0901 Derechos Administrativos De Industria Y Comercio       </v>
          </cell>
          <cell r="C1496" t="str">
            <v>Derechos Administrativos De Industria Y Comercio</v>
          </cell>
        </row>
        <row r="1497">
          <cell r="A1497">
            <v>4302090101</v>
          </cell>
          <cell r="B1497" t="str">
            <v xml:space="preserve">                       4302.090101 Derecho De Inscripción Y Empadronamiento</v>
          </cell>
          <cell r="C1497" t="str">
            <v>Derecho De Inscripción Y Empadronamiento</v>
          </cell>
        </row>
        <row r="1498">
          <cell r="A1498">
            <v>4302090102</v>
          </cell>
          <cell r="B1498" t="str">
            <v xml:space="preserve">                       4302.090102 Certificaciones Y Manifestaciones</v>
          </cell>
          <cell r="C1498" t="str">
            <v>Certificaciones Y Manifestaciones</v>
          </cell>
        </row>
        <row r="1499">
          <cell r="A1499">
            <v>4302090103</v>
          </cell>
          <cell r="B1499" t="str">
            <v xml:space="preserve">                       4302.090103 Derecho De La Propiedad Industrial</v>
          </cell>
          <cell r="C1499" t="str">
            <v>Derecho De La Propiedad Industrial</v>
          </cell>
        </row>
        <row r="1500">
          <cell r="A1500">
            <v>4302090104</v>
          </cell>
          <cell r="B1500" t="str">
            <v xml:space="preserve">                       4302.090104 Licencias De Funcionamiento Y Otros</v>
          </cell>
          <cell r="C1500" t="str">
            <v>Licencias De Funcionamiento Y Otros</v>
          </cell>
        </row>
        <row r="1501">
          <cell r="A1501">
            <v>4302090105</v>
          </cell>
          <cell r="B1501" t="str">
            <v xml:space="preserve">                       4302.090105 Puestos, Kioscos Y Otros</v>
          </cell>
          <cell r="C1501" t="str">
            <v>Puestos, Kioscos Y Otros</v>
          </cell>
        </row>
        <row r="1502">
          <cell r="A1502">
            <v>4302090106</v>
          </cell>
          <cell r="B1502" t="str">
            <v xml:space="preserve">                       4302.090106 Anuncios Y Propaganda</v>
          </cell>
          <cell r="C1502" t="str">
            <v>Anuncios Y Propaganda</v>
          </cell>
        </row>
        <row r="1503">
          <cell r="A1503">
            <v>4302090107</v>
          </cell>
          <cell r="B1503" t="str">
            <v xml:space="preserve">                       4302.090107 Inspecciones Y/O Calificaciones</v>
          </cell>
          <cell r="C1503" t="str">
            <v>Inspecciones Y/O Calificaciones</v>
          </cell>
        </row>
        <row r="1504">
          <cell r="A1504">
            <v>4302090108</v>
          </cell>
          <cell r="B1504" t="str">
            <v xml:space="preserve">                       4302.090108 Derechos De Aprobación Y Autorización</v>
          </cell>
          <cell r="C1504" t="str">
            <v>Derechos De Aprobación Y Autorización</v>
          </cell>
        </row>
        <row r="1505">
          <cell r="A1505">
            <v>4302090199</v>
          </cell>
          <cell r="B1505" t="str">
            <v xml:space="preserve">                       4302.090199 Otros Derechos Administrativos De Industria Y Comercio</v>
          </cell>
          <cell r="C1505" t="str">
            <v>Otros Derechos Administrativos De Industria Y Comercio</v>
          </cell>
        </row>
        <row r="1506">
          <cell r="A1506">
            <v>430210</v>
          </cell>
          <cell r="B1506" t="str">
            <v xml:space="preserve">        4302.10 Otros Derechos Administrativos               </v>
          </cell>
          <cell r="C1506" t="str">
            <v>Otros Derechos Administrativos</v>
          </cell>
        </row>
        <row r="1507">
          <cell r="A1507">
            <v>43021001</v>
          </cell>
          <cell r="B1507" t="str">
            <v xml:space="preserve">                4302.1001 Otros Derechos Administrativos       </v>
          </cell>
          <cell r="C1507" t="str">
            <v>Otros Derechos Administrativos</v>
          </cell>
        </row>
        <row r="1508">
          <cell r="A1508">
            <v>4302100101</v>
          </cell>
          <cell r="B1508" t="str">
            <v xml:space="preserve">                       4302.100101 Formularios</v>
          </cell>
          <cell r="C1508" t="str">
            <v>Formularios</v>
          </cell>
        </row>
        <row r="1509">
          <cell r="A1509">
            <v>4302100102</v>
          </cell>
          <cell r="B1509" t="str">
            <v xml:space="preserve">                       4302.100102 Tasas Laborales</v>
          </cell>
          <cell r="C1509" t="str">
            <v>Tasas Laborales</v>
          </cell>
        </row>
        <row r="1510">
          <cell r="A1510">
            <v>4302100103</v>
          </cell>
          <cell r="B1510" t="str">
            <v xml:space="preserve">                       4302.100103 Arancel Notarial</v>
          </cell>
          <cell r="C1510" t="str">
            <v>Arancel Notarial</v>
          </cell>
        </row>
        <row r="1511">
          <cell r="A1511">
            <v>4302100104</v>
          </cell>
          <cell r="B1511" t="str">
            <v xml:space="preserve">                       4302.100104 Legalización De Documentos</v>
          </cell>
          <cell r="C1511" t="str">
            <v>Legalización De Documentos</v>
          </cell>
        </row>
        <row r="1512">
          <cell r="A1512">
            <v>4302100105</v>
          </cell>
          <cell r="B1512" t="str">
            <v xml:space="preserve">                       4302.100105 Certificaciones Diversas</v>
          </cell>
          <cell r="C1512" t="str">
            <v>Certificaciones Diversas</v>
          </cell>
        </row>
        <row r="1513">
          <cell r="A1513">
            <v>4302100106</v>
          </cell>
          <cell r="B1513" t="str">
            <v xml:space="preserve">                       4302.100106 Registro De La Propiedad Intelectual</v>
          </cell>
          <cell r="C1513" t="str">
            <v>Registro De La Propiedad Intelectual</v>
          </cell>
        </row>
        <row r="1514">
          <cell r="A1514">
            <v>4302100107</v>
          </cell>
          <cell r="B1514" t="str">
            <v xml:space="preserve">                       4302.100107 Licencias</v>
          </cell>
          <cell r="C1514" t="str">
            <v>Licencias</v>
          </cell>
        </row>
        <row r="1515">
          <cell r="A1515">
            <v>4302100108</v>
          </cell>
          <cell r="B1515" t="str">
            <v xml:space="preserve">                       4302.100108 Hidrografía Y Navegación</v>
          </cell>
          <cell r="C1515" t="str">
            <v>Hidrografía Y Navegación</v>
          </cell>
        </row>
        <row r="1516">
          <cell r="A1516">
            <v>4302100109</v>
          </cell>
          <cell r="B1516" t="str">
            <v xml:space="preserve">                       4302.100109 Capitanías Y Guardacostas</v>
          </cell>
          <cell r="C1516" t="str">
            <v>Capitanías Y Guardacostas</v>
          </cell>
        </row>
        <row r="1517">
          <cell r="A1517">
            <v>4302100110</v>
          </cell>
          <cell r="B1517" t="str">
            <v xml:space="preserve">                       4302.100110 Inspección Y Control Sanitario</v>
          </cell>
          <cell r="C1517" t="str">
            <v>Inspección Y Control Sanitario</v>
          </cell>
        </row>
        <row r="1518">
          <cell r="A1518">
            <v>4302100111</v>
          </cell>
          <cell r="B1518" t="str">
            <v xml:space="preserve">                       4302.100111 Acceso A La Información Pública</v>
          </cell>
          <cell r="C1518" t="str">
            <v>Acceso A La Información Pública</v>
          </cell>
        </row>
        <row r="1519">
          <cell r="A1519">
            <v>4302100112</v>
          </cell>
          <cell r="B1519" t="str">
            <v xml:space="preserve">                       4302.100112 Certificado Digital para Personas Jurídicas</v>
          </cell>
          <cell r="C1519" t="str">
            <v>Certificado Digital para Personas Jurídicas</v>
          </cell>
        </row>
        <row r="1520">
          <cell r="A1520">
            <v>4302100199</v>
          </cell>
          <cell r="B1520" t="str">
            <v xml:space="preserve">                       4302.100199 Otros Derechos Administrativos</v>
          </cell>
          <cell r="C1520" t="str">
            <v>Otros Derechos Administrativos</v>
          </cell>
        </row>
        <row r="1521">
          <cell r="A1521">
            <v>430211</v>
          </cell>
          <cell r="B1521" t="str">
            <v xml:space="preserve">        4302.11 Devolución de Derechos Administrativos               </v>
          </cell>
          <cell r="C1521" t="str">
            <v>Devolución de Derechos Administrativos</v>
          </cell>
        </row>
        <row r="1522">
          <cell r="A1522">
            <v>43021101</v>
          </cell>
          <cell r="B1522" t="str">
            <v xml:space="preserve">                4302.1101 Devolución de Derechos Administrativos       </v>
          </cell>
          <cell r="C1522" t="str">
            <v>Devolución de Derechos Administrativos</v>
          </cell>
        </row>
        <row r="1523">
          <cell r="A1523">
            <v>4303</v>
          </cell>
          <cell r="B1523" t="str">
            <v xml:space="preserve">4303. VENTA DE SERVICIOS                       </v>
          </cell>
          <cell r="C1523" t="str">
            <v>VENTA DE SERVICIOS</v>
          </cell>
        </row>
        <row r="1524">
          <cell r="A1524">
            <v>430301</v>
          </cell>
          <cell r="B1524" t="str">
            <v xml:space="preserve">        4303.01 Servicios Agropecuarios Y De Minería               </v>
          </cell>
          <cell r="C1524" t="str">
            <v>Servicios Agropecuarios Y De Minería</v>
          </cell>
        </row>
        <row r="1525">
          <cell r="A1525">
            <v>43030101</v>
          </cell>
          <cell r="B1525" t="str">
            <v xml:space="preserve">                4303.0101 Servicios Agropecuarios       </v>
          </cell>
          <cell r="C1525" t="str">
            <v>Servicios Agropecuarios</v>
          </cell>
        </row>
        <row r="1526">
          <cell r="A1526">
            <v>4303010101</v>
          </cell>
          <cell r="B1526" t="str">
            <v xml:space="preserve">                       4303.010101 Análisis De Suelos</v>
          </cell>
          <cell r="C1526" t="str">
            <v>Análisis De Suelos</v>
          </cell>
        </row>
        <row r="1527">
          <cell r="A1527">
            <v>4303010102</v>
          </cell>
          <cell r="B1527" t="str">
            <v xml:space="preserve">                       4303.010102 Servicios De Fumigación</v>
          </cell>
          <cell r="C1527" t="str">
            <v>Servicios De Fumigación</v>
          </cell>
        </row>
        <row r="1528">
          <cell r="A1528">
            <v>4303010103</v>
          </cell>
          <cell r="B1528" t="str">
            <v xml:space="preserve">                       4303.010103 Servicios De Reproducción</v>
          </cell>
          <cell r="C1528" t="str">
            <v>Servicios De Reproducción</v>
          </cell>
        </row>
        <row r="1529">
          <cell r="A1529">
            <v>4303010199</v>
          </cell>
          <cell r="B1529" t="str">
            <v xml:space="preserve">                       4303.010199 Otros Servicios Agropecuarios</v>
          </cell>
          <cell r="C1529" t="str">
            <v>Otros Servicios Agropecuarios</v>
          </cell>
        </row>
        <row r="1530">
          <cell r="A1530">
            <v>43030102</v>
          </cell>
          <cell r="B1530" t="str">
            <v xml:space="preserve">                4303.0102 Servicios De Minería       </v>
          </cell>
          <cell r="C1530" t="str">
            <v>Servicios De Minería</v>
          </cell>
        </row>
        <row r="1531">
          <cell r="A1531">
            <v>4303010201</v>
          </cell>
          <cell r="B1531" t="str">
            <v xml:space="preserve">                       4303.010201 Control De Insumos</v>
          </cell>
          <cell r="C1531" t="str">
            <v>Control De Insumos</v>
          </cell>
        </row>
        <row r="1532">
          <cell r="A1532">
            <v>4303010299</v>
          </cell>
          <cell r="B1532" t="str">
            <v xml:space="preserve">                       4303.010299 Otros Servicios De Minería</v>
          </cell>
          <cell r="C1532" t="str">
            <v>Otros Servicios De Minería</v>
          </cell>
        </row>
        <row r="1533">
          <cell r="A1533">
            <v>430302</v>
          </cell>
          <cell r="B1533" t="str">
            <v xml:space="preserve">        4303.02 Servicios De Transporte Y Comunicaciones               </v>
          </cell>
          <cell r="C1533" t="str">
            <v>Servicios De Transporte Y Comunicaciones</v>
          </cell>
        </row>
        <row r="1534">
          <cell r="A1534">
            <v>43030201</v>
          </cell>
          <cell r="B1534" t="str">
            <v xml:space="preserve">                4303.0201 Servicios De Transporte       </v>
          </cell>
          <cell r="C1534" t="str">
            <v>Servicios De Transporte</v>
          </cell>
        </row>
        <row r="1535">
          <cell r="A1535">
            <v>4303020101</v>
          </cell>
          <cell r="B1535" t="str">
            <v xml:space="preserve">                       4303.020101 Servicios De Almacenaje</v>
          </cell>
          <cell r="C1535" t="str">
            <v>Servicios De Almacenaje</v>
          </cell>
        </row>
        <row r="1536">
          <cell r="A1536">
            <v>4303020102</v>
          </cell>
          <cell r="B1536" t="str">
            <v xml:space="preserve">                       4303.020102 Servicios De Inspección</v>
          </cell>
          <cell r="C1536" t="str">
            <v>Servicios De Inspección</v>
          </cell>
        </row>
        <row r="1537">
          <cell r="A1537">
            <v>4303020103</v>
          </cell>
          <cell r="B1537" t="str">
            <v xml:space="preserve">                       4303.020103 Servicios De Apoyo Aéreo</v>
          </cell>
          <cell r="C1537" t="str">
            <v>Servicios De Apoyo Aéreo</v>
          </cell>
        </row>
        <row r="1538">
          <cell r="A1538">
            <v>4303020104</v>
          </cell>
          <cell r="B1538" t="str">
            <v xml:space="preserve">                       4303.020104 Servicios De Transporte</v>
          </cell>
          <cell r="C1538" t="str">
            <v>Servicios De Transporte</v>
          </cell>
        </row>
        <row r="1539">
          <cell r="A1539">
            <v>4303020199</v>
          </cell>
          <cell r="B1539" t="str">
            <v xml:space="preserve">                       4303.020199 Otros Servicios De Transporte</v>
          </cell>
          <cell r="C1539" t="str">
            <v>Otros Servicios De Transporte</v>
          </cell>
        </row>
        <row r="1540">
          <cell r="A1540">
            <v>43030202</v>
          </cell>
          <cell r="B1540" t="str">
            <v xml:space="preserve">                4303.0202 Servicios De Comunicaciones       </v>
          </cell>
          <cell r="C1540" t="str">
            <v>Servicios De Comunicaciones</v>
          </cell>
        </row>
        <row r="1541">
          <cell r="A1541">
            <v>4303020201</v>
          </cell>
          <cell r="B1541" t="str">
            <v xml:space="preserve">                       4303.020201 Servicio Telefónico Y Fax</v>
          </cell>
          <cell r="C1541" t="str">
            <v>Servicio Telefónico Y Fax</v>
          </cell>
        </row>
        <row r="1542">
          <cell r="A1542">
            <v>4303020202</v>
          </cell>
          <cell r="B1542" t="str">
            <v xml:space="preserve">                       4303.020202 Publicación De Avisos Y Comunicaciones</v>
          </cell>
          <cell r="C1542" t="str">
            <v>Publicación De Avisos Y Comunicaciones</v>
          </cell>
        </row>
        <row r="1543">
          <cell r="A1543">
            <v>4303020203</v>
          </cell>
          <cell r="B1543" t="str">
            <v xml:space="preserve">                       4303.020203 Servicios Publicitarios Y De Radiodifusión</v>
          </cell>
          <cell r="C1543" t="str">
            <v>Servicios Publicitarios Y De Radiodifusión</v>
          </cell>
        </row>
        <row r="1544">
          <cell r="A1544">
            <v>4303020299</v>
          </cell>
          <cell r="B1544" t="str">
            <v xml:space="preserve">                       4303.020299 Otros Servicios De Comunicaciones</v>
          </cell>
          <cell r="C1544" t="str">
            <v>Otros Servicios De Comunicaciones</v>
          </cell>
        </row>
        <row r="1545">
          <cell r="A1545">
            <v>430303</v>
          </cell>
          <cell r="B1545" t="str">
            <v xml:space="preserve">        4303.03 Servicios De Educación Recreación Y Cultura               </v>
          </cell>
          <cell r="C1545" t="str">
            <v>Servicios De Educación Recreación Y Cultura</v>
          </cell>
        </row>
        <row r="1546">
          <cell r="A1546">
            <v>43030301</v>
          </cell>
          <cell r="B1546" t="str">
            <v xml:space="preserve">                4303.0301 Servicios Educativos       </v>
          </cell>
          <cell r="C1546" t="str">
            <v>Servicios Educativos</v>
          </cell>
        </row>
        <row r="1547">
          <cell r="A1547">
            <v>4303030101</v>
          </cell>
          <cell r="B1547" t="str">
            <v xml:space="preserve">                       4303.030101 Enseñanza En Centro Preuniversitario</v>
          </cell>
          <cell r="C1547" t="str">
            <v>Enseñanza En Centro Preuniversitario</v>
          </cell>
        </row>
        <row r="1548">
          <cell r="A1548">
            <v>4303030102</v>
          </cell>
          <cell r="B1548" t="str">
            <v xml:space="preserve">                       4303.030102 Servicio De Capacitación</v>
          </cell>
          <cell r="C1548" t="str">
            <v>Servicio De Capacitación</v>
          </cell>
        </row>
        <row r="1549">
          <cell r="A1549">
            <v>4303030103</v>
          </cell>
          <cell r="B1549" t="str">
            <v xml:space="preserve">                       4303.030103 Pensión De Enseñanza</v>
          </cell>
          <cell r="C1549" t="str">
            <v>Pensión De Enseñanza</v>
          </cell>
        </row>
        <row r="1550">
          <cell r="A1550">
            <v>4303030104</v>
          </cell>
          <cell r="B1550" t="str">
            <v xml:space="preserve">                       4303.030104 Derecho De Matrícula</v>
          </cell>
          <cell r="C1550" t="str">
            <v>Derecho De Matrícula</v>
          </cell>
        </row>
        <row r="1551">
          <cell r="A1551">
            <v>4303030105</v>
          </cell>
          <cell r="B1551" t="str">
            <v xml:space="preserve">                       4303.030105 Servicios Académicos</v>
          </cell>
          <cell r="C1551" t="str">
            <v>Servicios Académicos</v>
          </cell>
        </row>
        <row r="1552">
          <cell r="A1552">
            <v>4303030199</v>
          </cell>
          <cell r="B1552" t="str">
            <v xml:space="preserve">                       4303.030199 Otros Servicios De Educación</v>
          </cell>
          <cell r="C1552" t="str">
            <v>Otros Servicios De Educación</v>
          </cell>
        </row>
        <row r="1553">
          <cell r="A1553">
            <v>43030302</v>
          </cell>
          <cell r="B1553" t="str">
            <v xml:space="preserve">                4303.0302 Servicios Recreativos Y Culturales       </v>
          </cell>
          <cell r="C1553" t="str">
            <v>Servicios Recreativos Y Culturales</v>
          </cell>
        </row>
        <row r="1554">
          <cell r="A1554">
            <v>4303030201</v>
          </cell>
          <cell r="B1554" t="str">
            <v xml:space="preserve">                       4303.030201 Vacaciones Útiles</v>
          </cell>
          <cell r="C1554" t="str">
            <v>Vacaciones Útiles</v>
          </cell>
        </row>
        <row r="1555">
          <cell r="A1555">
            <v>4303030299</v>
          </cell>
          <cell r="B1555" t="str">
            <v xml:space="preserve">                       4303.030299 Otros Servicios Culturales Y Recreativos</v>
          </cell>
          <cell r="C1555" t="str">
            <v>Otros Servicios Culturales Y Recreativos</v>
          </cell>
        </row>
        <row r="1556">
          <cell r="A1556">
            <v>430304</v>
          </cell>
          <cell r="B1556" t="str">
            <v xml:space="preserve">        4303.04 Servicios De Salud               </v>
          </cell>
          <cell r="C1556" t="str">
            <v>Servicios De Salud</v>
          </cell>
        </row>
        <row r="1557">
          <cell r="A1557">
            <v>43030401</v>
          </cell>
          <cell r="B1557" t="str">
            <v xml:space="preserve">                4303.0401 Servicios Médicos – Asistenciales       </v>
          </cell>
          <cell r="C1557" t="str">
            <v>Servicios Médicos – Asistenciales</v>
          </cell>
        </row>
        <row r="1558">
          <cell r="A1558">
            <v>4303040101</v>
          </cell>
          <cell r="B1558" t="str">
            <v xml:space="preserve">                       4303.040101 Atención Médica</v>
          </cell>
          <cell r="C1558" t="str">
            <v>Atención Médica</v>
          </cell>
        </row>
        <row r="1559">
          <cell r="A1559">
            <v>4303040102</v>
          </cell>
          <cell r="B1559" t="str">
            <v xml:space="preserve">                       4303.040102 Atención Dental</v>
          </cell>
          <cell r="C1559" t="str">
            <v>Atención Dental</v>
          </cell>
        </row>
        <row r="1560">
          <cell r="A1560">
            <v>4303040103</v>
          </cell>
          <cell r="B1560" t="str">
            <v xml:space="preserve">                       4303.040103 Examen Psicológico Y/O Siquiátrica</v>
          </cell>
          <cell r="C1560" t="str">
            <v>Examen Psicológico Y/O Siquiátrica</v>
          </cell>
        </row>
        <row r="1561">
          <cell r="A1561">
            <v>4303040104</v>
          </cell>
          <cell r="B1561" t="str">
            <v xml:space="preserve">                       4303.040104 Servicio De Emergencia</v>
          </cell>
          <cell r="C1561" t="str">
            <v>Servicio De Emergencia</v>
          </cell>
        </row>
        <row r="1562">
          <cell r="A1562">
            <v>4303040105</v>
          </cell>
          <cell r="B1562" t="str">
            <v xml:space="preserve">                       4303.040105 Cirugía</v>
          </cell>
          <cell r="C1562" t="str">
            <v>Cirugía</v>
          </cell>
        </row>
        <row r="1563">
          <cell r="A1563">
            <v>4303040106</v>
          </cell>
          <cell r="B1563" t="str">
            <v xml:space="preserve">                       4303.040106 Hospitalización</v>
          </cell>
          <cell r="C1563" t="str">
            <v>Hospitalización</v>
          </cell>
        </row>
        <row r="1564">
          <cell r="A1564">
            <v>4303040107</v>
          </cell>
          <cell r="B1564" t="str">
            <v xml:space="preserve">                       4303.040107 Servicio De Tópico</v>
          </cell>
          <cell r="C1564" t="str">
            <v>Servicio De Tópico</v>
          </cell>
        </row>
        <row r="1565">
          <cell r="A1565">
            <v>4303040108</v>
          </cell>
          <cell r="B1565" t="str">
            <v xml:space="preserve">                       4303.040108 Servicios En Clínicas</v>
          </cell>
          <cell r="C1565" t="str">
            <v>Servicios En Clínicas</v>
          </cell>
        </row>
        <row r="1566">
          <cell r="A1566">
            <v>4303040199</v>
          </cell>
          <cell r="B1566" t="str">
            <v xml:space="preserve">                       4303.040199 Otros Servicios Médicos – Asistenciales</v>
          </cell>
          <cell r="C1566" t="str">
            <v>Otros Servicios Médicos – Asistenciales</v>
          </cell>
        </row>
        <row r="1567">
          <cell r="A1567">
            <v>43030402</v>
          </cell>
          <cell r="B1567" t="str">
            <v xml:space="preserve">                4303.0402 Exámenes De Laboratorio Y De Ayuda Al Diagnóstico Médico       </v>
          </cell>
          <cell r="C1567" t="str">
            <v>Exámenes De Laboratorio Y De Ayuda Al Diagnóstico Médico</v>
          </cell>
        </row>
        <row r="1568">
          <cell r="A1568">
            <v>4303040201</v>
          </cell>
          <cell r="B1568" t="str">
            <v xml:space="preserve">                       4303.040201 Exámenes De Laboratorio</v>
          </cell>
          <cell r="C1568" t="str">
            <v>Exámenes De Laboratorio</v>
          </cell>
        </row>
        <row r="1569">
          <cell r="A1569">
            <v>4303040202</v>
          </cell>
          <cell r="B1569" t="str">
            <v xml:space="preserve">                       4303.040202 Electroencefalograma</v>
          </cell>
          <cell r="C1569" t="str">
            <v>Electroencefalograma</v>
          </cell>
        </row>
        <row r="1570">
          <cell r="A1570">
            <v>4303040203</v>
          </cell>
          <cell r="B1570" t="str">
            <v xml:space="preserve">                       4303.040203 Electrocardiograma</v>
          </cell>
          <cell r="C1570" t="str">
            <v>Electrocardiograma</v>
          </cell>
        </row>
        <row r="1571">
          <cell r="A1571">
            <v>4303040204</v>
          </cell>
          <cell r="B1571" t="str">
            <v xml:space="preserve">                       4303.040204 Diagnósticos Por Imágenes (Rayos X, Ecografías, Tomografías, Otros)</v>
          </cell>
          <cell r="C1571" t="str">
            <v>Diagnósticos Por Imágenes (Rayos X, Ecografías, Tomografías, Otros)</v>
          </cell>
        </row>
        <row r="1572">
          <cell r="A1572">
            <v>4303040205</v>
          </cell>
          <cell r="B1572" t="str">
            <v xml:space="preserve">                       4303.040205 Examen De Audiometría</v>
          </cell>
          <cell r="C1572" t="str">
            <v>Examen De Audiometría</v>
          </cell>
        </row>
        <row r="1573">
          <cell r="A1573">
            <v>4303040299</v>
          </cell>
          <cell r="B1573" t="str">
            <v xml:space="preserve">                       4303.040299 Otros Exámenes De Laboratorio Y De Ayuda Al Diagnóstico</v>
          </cell>
          <cell r="C1573" t="str">
            <v>Otros Exámenes De Laboratorio Y De Ayuda Al Diagnóstico</v>
          </cell>
        </row>
        <row r="1574">
          <cell r="A1574">
            <v>43030403</v>
          </cell>
          <cell r="B1574" t="str">
            <v xml:space="preserve">                4303.0403 Otros Servicios De Salud       </v>
          </cell>
          <cell r="C1574" t="str">
            <v>Otros Servicios De Salud</v>
          </cell>
        </row>
        <row r="1575">
          <cell r="A1575">
            <v>4303040301</v>
          </cell>
          <cell r="B1575" t="str">
            <v xml:space="preserve">                       4303.040301 Fisioterapia</v>
          </cell>
          <cell r="C1575" t="str">
            <v>Fisioterapia</v>
          </cell>
        </row>
        <row r="1576">
          <cell r="A1576">
            <v>4303040302</v>
          </cell>
          <cell r="B1576" t="str">
            <v xml:space="preserve">                       4303.040302 Vacunas</v>
          </cell>
          <cell r="C1576" t="str">
            <v>Vacunas</v>
          </cell>
        </row>
        <row r="1577">
          <cell r="A1577">
            <v>4303040399</v>
          </cell>
          <cell r="B1577" t="str">
            <v xml:space="preserve">                       4303.040399 Otros Servicios De Salud</v>
          </cell>
          <cell r="C1577" t="str">
            <v>Otros Servicios De Salud</v>
          </cell>
        </row>
        <row r="1578">
          <cell r="A1578">
            <v>430305</v>
          </cell>
          <cell r="B1578" t="str">
            <v xml:space="preserve">        4303.05 Ingresos Por Alquileres               </v>
          </cell>
          <cell r="C1578" t="str">
            <v>Ingresos Por Alquileres</v>
          </cell>
        </row>
        <row r="1579">
          <cell r="A1579">
            <v>43030501</v>
          </cell>
          <cell r="B1579" t="str">
            <v xml:space="preserve">                4303.0501 Inmuebles Y Terrenos       </v>
          </cell>
          <cell r="C1579" t="str">
            <v>Inmuebles Y Terrenos</v>
          </cell>
        </row>
        <row r="1580">
          <cell r="A1580">
            <v>4303050101</v>
          </cell>
          <cell r="B1580" t="str">
            <v xml:space="preserve">                       4303.050101 Edificios E Instalaciones</v>
          </cell>
          <cell r="C1580" t="str">
            <v>Edificios E Instalaciones</v>
          </cell>
        </row>
        <row r="1581">
          <cell r="A1581">
            <v>4303050102</v>
          </cell>
          <cell r="B1581" t="str">
            <v xml:space="preserve">                       4303.050102 Terrenos Urbanos</v>
          </cell>
          <cell r="C1581" t="str">
            <v>Terrenos Urbanos</v>
          </cell>
        </row>
        <row r="1582">
          <cell r="A1582">
            <v>4303050103</v>
          </cell>
          <cell r="B1582" t="str">
            <v xml:space="preserve">                       4303.050103 Terrenos Rurales</v>
          </cell>
          <cell r="C1582" t="str">
            <v>Terrenos Rurales</v>
          </cell>
        </row>
        <row r="1583">
          <cell r="A1583">
            <v>4303050199</v>
          </cell>
          <cell r="B1583" t="str">
            <v xml:space="preserve">                       4303.050199 Otros Inmuebles</v>
          </cell>
          <cell r="C1583" t="str">
            <v>Otros Inmuebles</v>
          </cell>
        </row>
        <row r="1584">
          <cell r="A1584">
            <v>43030502</v>
          </cell>
          <cell r="B1584" t="str">
            <v xml:space="preserve">                4303.0502 Vehículos, Maquinarias Y Equipos       </v>
          </cell>
          <cell r="C1584" t="str">
            <v>Vehículos, Maquinarias Y Equipos</v>
          </cell>
        </row>
        <row r="1585">
          <cell r="A1585">
            <v>4303050201</v>
          </cell>
          <cell r="B1585" t="str">
            <v xml:space="preserve">                       4303.050201 Vehículos De Transporte</v>
          </cell>
          <cell r="C1585" t="str">
            <v>Vehículos De Transporte</v>
          </cell>
        </row>
        <row r="1586">
          <cell r="A1586">
            <v>4303050202</v>
          </cell>
          <cell r="B1586" t="str">
            <v xml:space="preserve">                       4303.050202 Maquinarias Y Equipos</v>
          </cell>
          <cell r="C1586" t="str">
            <v>Maquinarias Y Equipos</v>
          </cell>
        </row>
        <row r="1587">
          <cell r="A1587">
            <v>4303050203</v>
          </cell>
          <cell r="B1587" t="str">
            <v xml:space="preserve">                       4303.050203 Mobiliario Y Similares</v>
          </cell>
          <cell r="C1587" t="str">
            <v>Mobiliario Y Similares</v>
          </cell>
        </row>
        <row r="1588">
          <cell r="A1588">
            <v>4303050299</v>
          </cell>
          <cell r="B1588" t="str">
            <v xml:space="preserve">                       4303.050299 Otros Vehículos, Maquinarias Y Equipos</v>
          </cell>
          <cell r="C1588" t="str">
            <v>Otros Vehículos, Maquinarias Y Equipos</v>
          </cell>
        </row>
        <row r="1589">
          <cell r="A1589">
            <v>43030503</v>
          </cell>
          <cell r="B1589" t="str">
            <v xml:space="preserve">                4303.0503 Otros Alquileres       </v>
          </cell>
          <cell r="C1589" t="str">
            <v>Otros Alquileres</v>
          </cell>
        </row>
        <row r="1590">
          <cell r="A1590">
            <v>4303050301</v>
          </cell>
          <cell r="B1590" t="str">
            <v xml:space="preserve">                       4303.050301 Equipos De Cómputo Y Periféricos</v>
          </cell>
          <cell r="C1590" t="str">
            <v>Equipos De Cómputo Y Periféricos</v>
          </cell>
        </row>
        <row r="1591">
          <cell r="A1591">
            <v>4303050302</v>
          </cell>
          <cell r="B1591" t="str">
            <v xml:space="preserve">                       4303.050302 Equipos De Comunicación Para Redes Informáticas</v>
          </cell>
          <cell r="C1591" t="str">
            <v>Equipos De Comunicación Para Redes Informáticas</v>
          </cell>
        </row>
        <row r="1592">
          <cell r="A1592">
            <v>4303050399</v>
          </cell>
          <cell r="B1592" t="str">
            <v xml:space="preserve">                       4303.050399 Otros Alquileres</v>
          </cell>
          <cell r="C1592" t="str">
            <v>Otros Alquileres</v>
          </cell>
        </row>
        <row r="1593">
          <cell r="A1593">
            <v>430309</v>
          </cell>
          <cell r="B1593" t="str">
            <v xml:space="preserve">        4303.09 Otros Ingresos Por Prestación De Servicios               </v>
          </cell>
          <cell r="C1593" t="str">
            <v>Otros Ingresos Por Prestación De Servicios</v>
          </cell>
        </row>
        <row r="1594">
          <cell r="A1594">
            <v>43030901</v>
          </cell>
          <cell r="B1594" t="str">
            <v xml:space="preserve">                4303.0901 Servicios Por Administración Y Recaudación       </v>
          </cell>
          <cell r="C1594" t="str">
            <v>Servicios Por Administración Y Recaudación</v>
          </cell>
        </row>
        <row r="1595">
          <cell r="A1595">
            <v>4303090101</v>
          </cell>
          <cell r="B1595" t="str">
            <v xml:space="preserve">                       4303.090101 Servicios Por Recaudación De Tributos Internos</v>
          </cell>
          <cell r="C1595" t="str">
            <v>Servicios Por Recaudación De Tributos Internos</v>
          </cell>
        </row>
        <row r="1596">
          <cell r="A1596">
            <v>4303090102</v>
          </cell>
          <cell r="B1596" t="str">
            <v xml:space="preserve">                       4303.090102 Servicios Por Recaudación De Tributos Externos</v>
          </cell>
          <cell r="C1596" t="str">
            <v>Servicios Por Recaudación De Tributos Externos</v>
          </cell>
        </row>
        <row r="1597">
          <cell r="A1597">
            <v>4303090103</v>
          </cell>
          <cell r="B1597" t="str">
            <v xml:space="preserve">                       4303.090103 Servicios De Administración</v>
          </cell>
          <cell r="C1597" t="str">
            <v>Servicios De Administración</v>
          </cell>
        </row>
        <row r="1598">
          <cell r="A1598">
            <v>4303090104</v>
          </cell>
          <cell r="B1598" t="str">
            <v xml:space="preserve">                       4303.090104 Servicio Por Recaudaciones De Contribuciones</v>
          </cell>
          <cell r="C1598" t="str">
            <v>Servicio Por Recaudaciones De Contribuciones</v>
          </cell>
        </row>
        <row r="1599">
          <cell r="A1599">
            <v>4303090199</v>
          </cell>
          <cell r="B1599" t="str">
            <v xml:space="preserve">                       4303.090199 Otros Servicios Por Administración Y Recaudación</v>
          </cell>
          <cell r="C1599" t="str">
            <v>Otros Servicios Por Administración Y Recaudación</v>
          </cell>
        </row>
        <row r="1600">
          <cell r="A1600">
            <v>43030902</v>
          </cell>
          <cell r="B1600" t="str">
            <v xml:space="preserve">                4303.0902 Otros Ingresos Por Prestación De Servicios       </v>
          </cell>
          <cell r="C1600" t="str">
            <v>Otros Ingresos Por Prestación De Servicios</v>
          </cell>
        </row>
        <row r="1601">
          <cell r="A1601">
            <v>4303090201</v>
          </cell>
          <cell r="B1601" t="str">
            <v xml:space="preserve">                       4303.090201 Baños Municipales</v>
          </cell>
          <cell r="C1601" t="str">
            <v>Baños Municipales</v>
          </cell>
        </row>
        <row r="1602">
          <cell r="A1602">
            <v>4303090202</v>
          </cell>
          <cell r="B1602" t="str">
            <v xml:space="preserve">                       4303.090202 Tasaciones</v>
          </cell>
          <cell r="C1602" t="str">
            <v>Tasaciones</v>
          </cell>
        </row>
        <row r="1603">
          <cell r="A1603">
            <v>4303090203</v>
          </cell>
          <cell r="B1603" t="str">
            <v xml:space="preserve">                       4303.090203 Servicios De Investigación Y Desarrollo</v>
          </cell>
          <cell r="C1603" t="str">
            <v>Servicios De Investigación Y Desarrollo</v>
          </cell>
        </row>
        <row r="1604">
          <cell r="A1604">
            <v>4303090204</v>
          </cell>
          <cell r="B1604" t="str">
            <v xml:space="preserve">                       4303.090204 Servicios Catastrales</v>
          </cell>
          <cell r="C1604" t="str">
            <v>Servicios Catastrales</v>
          </cell>
        </row>
        <row r="1605">
          <cell r="A1605">
            <v>4303090205</v>
          </cell>
          <cell r="B1605" t="str">
            <v xml:space="preserve">                       4303.090205 Servicios De Comedor Y Cafeterías</v>
          </cell>
          <cell r="C1605" t="str">
            <v>Servicios De Comedor Y Cafeterías</v>
          </cell>
        </row>
        <row r="1606">
          <cell r="A1606">
            <v>4303090206</v>
          </cell>
          <cell r="B1606" t="str">
            <v xml:space="preserve">                       4303.090206 Servicios De Mantenimiento Y Reparación</v>
          </cell>
          <cell r="C1606" t="str">
            <v>Servicios De Mantenimiento Y Reparación</v>
          </cell>
        </row>
        <row r="1607">
          <cell r="A1607">
            <v>4303090207</v>
          </cell>
          <cell r="B1607" t="str">
            <v xml:space="preserve">                       4303.090207 Servicios Por Inspecciones Técnicas Y Verificaciones</v>
          </cell>
          <cell r="C1607" t="str">
            <v>Servicios Por Inspecciones Técnicas Y Verificaciones</v>
          </cell>
        </row>
        <row r="1608">
          <cell r="A1608">
            <v>4303090208</v>
          </cell>
          <cell r="B1608" t="str">
            <v xml:space="preserve">                       4303.090208 Servicios De Publicidad E Impresión</v>
          </cell>
          <cell r="C1608" t="str">
            <v>Servicios De Publicidad E Impresión</v>
          </cell>
        </row>
        <row r="1609">
          <cell r="A1609">
            <v>4303090209</v>
          </cell>
          <cell r="B1609" t="str">
            <v xml:space="preserve">                       4303.090209 Servicios A Terceros</v>
          </cell>
          <cell r="C1609" t="str">
            <v>Servicios A Terceros</v>
          </cell>
        </row>
        <row r="1610">
          <cell r="A1610">
            <v>4303090210</v>
          </cell>
          <cell r="B1610" t="str">
            <v xml:space="preserve">                       4303.090210 Servicios Meteorológicos E Hidrometeorológicos</v>
          </cell>
          <cell r="C1610" t="str">
            <v>Servicios Meteorológicos E Hidrometeorológicos</v>
          </cell>
        </row>
        <row r="1611">
          <cell r="A1611">
            <v>4303090211</v>
          </cell>
          <cell r="B1611" t="str">
            <v xml:space="preserve">                       4303.090211 Servicios Cartográficos</v>
          </cell>
          <cell r="C1611" t="str">
            <v>Servicios Cartográficos</v>
          </cell>
        </row>
        <row r="1612">
          <cell r="A1612">
            <v>4303090212</v>
          </cell>
          <cell r="B1612" t="str">
            <v xml:space="preserve">                       4303.090212 Servicios Metrológicos</v>
          </cell>
          <cell r="C1612" t="str">
            <v>Servicios Metrológicos</v>
          </cell>
        </row>
        <row r="1613">
          <cell r="A1613">
            <v>4303090213</v>
          </cell>
          <cell r="B1613" t="str">
            <v xml:space="preserve">                       4303.090213 Servicios De Procesamiento Automático De Datos</v>
          </cell>
          <cell r="C1613" t="str">
            <v>Servicios De Procesamiento Automático De Datos</v>
          </cell>
        </row>
        <row r="1614">
          <cell r="A1614">
            <v>4303090214</v>
          </cell>
          <cell r="B1614" t="str">
            <v xml:space="preserve">                       4303.090214 Publicaciones</v>
          </cell>
          <cell r="C1614" t="str">
            <v>Publicaciones</v>
          </cell>
        </row>
        <row r="1615">
          <cell r="A1615">
            <v>4303090215</v>
          </cell>
          <cell r="B1615" t="str">
            <v xml:space="preserve">                       4303.090215 Nomenclatura Y Numeración De Inmuebles</v>
          </cell>
          <cell r="C1615" t="str">
            <v>Nomenclatura Y Numeración De Inmuebles</v>
          </cell>
        </row>
        <row r="1616">
          <cell r="A1616">
            <v>4303090216</v>
          </cell>
          <cell r="B1616" t="str">
            <v xml:space="preserve">                       4303.090216 Servicios Funerarios Y De Cementerio</v>
          </cell>
          <cell r="C1616" t="str">
            <v>Servicios Funerarios Y De Cementerio</v>
          </cell>
        </row>
        <row r="1617">
          <cell r="A1617">
            <v>4303090217</v>
          </cell>
          <cell r="B1617" t="str">
            <v xml:space="preserve">                       4303.090217 Servicios Por Reconocimiento De Carnes Y Otros</v>
          </cell>
          <cell r="C1617" t="str">
            <v>Servicios Por Reconocimiento De Carnes Y Otros</v>
          </cell>
        </row>
        <row r="1618">
          <cell r="A1618">
            <v>4303090218</v>
          </cell>
          <cell r="B1618" t="str">
            <v xml:space="preserve">                       4303.090218 Suministro De Energía</v>
          </cell>
          <cell r="C1618" t="str">
            <v>Suministro De Energía</v>
          </cell>
        </row>
        <row r="1619">
          <cell r="A1619">
            <v>4303090219</v>
          </cell>
          <cell r="B1619" t="str">
            <v xml:space="preserve">                       4303.090219 Servicios Por Supervisión De Importaciones</v>
          </cell>
          <cell r="C1619" t="str">
            <v>Servicios Por Supervisión De Importaciones</v>
          </cell>
        </row>
        <row r="1620">
          <cell r="A1620">
            <v>4303090220</v>
          </cell>
          <cell r="B1620" t="str">
            <v xml:space="preserve">                       4303.090220 Servicios Por Supervisión Bursátil</v>
          </cell>
          <cell r="C1620" t="str">
            <v>Servicios Por Supervisión Bursátil</v>
          </cell>
        </row>
        <row r="1621">
          <cell r="A1621">
            <v>4303090221</v>
          </cell>
          <cell r="B1621" t="str">
            <v xml:space="preserve">                       4303.090221 Servicios De Saneamiento</v>
          </cell>
          <cell r="C1621" t="str">
            <v>Servicios De Saneamiento</v>
          </cell>
        </row>
        <row r="1622">
          <cell r="A1622">
            <v>4303090222</v>
          </cell>
          <cell r="B1622" t="str">
            <v xml:space="preserve">                       4303.090222 Seguridad A Entidades Bancarias</v>
          </cell>
          <cell r="C1622" t="str">
            <v>Seguridad A Entidades Bancarias</v>
          </cell>
        </row>
        <row r="1623">
          <cell r="A1623">
            <v>4303090223</v>
          </cell>
          <cell r="B1623" t="str">
            <v xml:space="preserve">                       4303.090223 Limpieza Pública</v>
          </cell>
          <cell r="C1623" t="str">
            <v>Limpieza Pública</v>
          </cell>
        </row>
        <row r="1624">
          <cell r="A1624">
            <v>4303090224</v>
          </cell>
          <cell r="B1624" t="str">
            <v xml:space="preserve">                       4303.090224 Serenazgo</v>
          </cell>
          <cell r="C1624" t="str">
            <v>Serenazgo</v>
          </cell>
        </row>
        <row r="1625">
          <cell r="A1625">
            <v>4303090225</v>
          </cell>
          <cell r="B1625" t="str">
            <v xml:space="preserve">                       4303.090225 Suministro Y Acceso A La Información</v>
          </cell>
          <cell r="C1625" t="str">
            <v>Suministro Y Acceso A La Información</v>
          </cell>
        </row>
        <row r="1626">
          <cell r="A1626">
            <v>4303090226</v>
          </cell>
          <cell r="B1626" t="str">
            <v xml:space="preserve">                       4303.090226 Comisión Por Servicio</v>
          </cell>
          <cell r="C1626" t="str">
            <v>Comisión Por Servicio</v>
          </cell>
        </row>
        <row r="1627">
          <cell r="A1627">
            <v>4303090227</v>
          </cell>
          <cell r="B1627" t="str">
            <v xml:space="preserve">                       4303.090227 Parques Y Jardines</v>
          </cell>
          <cell r="C1627" t="str">
            <v>Parques Y Jardines</v>
          </cell>
        </row>
        <row r="1628">
          <cell r="A1628">
            <v>4401</v>
          </cell>
          <cell r="B1628" t="str">
            <v xml:space="preserve">4401. DONACIONES YTRANSFERENCIAS CORRIENTES RECIBIDAS                       </v>
          </cell>
          <cell r="C1628" t="str">
            <v>DONACIONES YTRANSFERENCIAS CORRIENTES RECIBIDAS</v>
          </cell>
        </row>
        <row r="1629">
          <cell r="A1629">
            <v>440101</v>
          </cell>
          <cell r="B1629" t="str">
            <v xml:space="preserve">        4401.01 En Efectivo               </v>
          </cell>
          <cell r="C1629" t="str">
            <v>En Efectivo</v>
          </cell>
        </row>
        <row r="1630">
          <cell r="A1630">
            <v>44010101</v>
          </cell>
          <cell r="B1630" t="str">
            <v xml:space="preserve">                4401.0101 De Gobiernos Extranjeros       </v>
          </cell>
          <cell r="C1630" t="str">
            <v>De Gobiernos Extranjeros</v>
          </cell>
        </row>
        <row r="1631">
          <cell r="A1631">
            <v>4401010101</v>
          </cell>
          <cell r="B1631" t="str">
            <v xml:space="preserve">                       4401.010101 De Países de América</v>
          </cell>
          <cell r="C1631" t="str">
            <v>De Países de América</v>
          </cell>
        </row>
        <row r="1632">
          <cell r="A1632">
            <v>4401010102</v>
          </cell>
          <cell r="B1632" t="str">
            <v xml:space="preserve">                       4401.010102 De Países de Europa</v>
          </cell>
          <cell r="C1632" t="str">
            <v>De Países de Europa</v>
          </cell>
        </row>
        <row r="1633">
          <cell r="A1633">
            <v>4401010103</v>
          </cell>
          <cell r="B1633" t="str">
            <v xml:space="preserve">                       4401.010103 De Países de África, Asia y Oceanía</v>
          </cell>
          <cell r="C1633" t="str">
            <v>De Países de África, Asia y Oceanía</v>
          </cell>
        </row>
        <row r="1634">
          <cell r="A1634">
            <v>4401010104</v>
          </cell>
          <cell r="B1634" t="str">
            <v xml:space="preserve">                       4401.010104 De Agencias Gubernamentales de Cooperación Internacional</v>
          </cell>
          <cell r="C1634" t="str">
            <v>De Agencias Gubernamentales de Cooperación Internacional</v>
          </cell>
        </row>
        <row r="1635">
          <cell r="A1635">
            <v>4401010105</v>
          </cell>
          <cell r="B1635" t="str">
            <v xml:space="preserve">                       4401.010105 De Fondos Contravalor o de Desarrollo Binacional</v>
          </cell>
          <cell r="C1635" t="str">
            <v>De Fondos Contravalor o de Desarrollo Binacional</v>
          </cell>
        </row>
        <row r="1636">
          <cell r="A1636">
            <v>44010102</v>
          </cell>
          <cell r="B1636" t="str">
            <v xml:space="preserve">                4401.0102 De Organismos Internacionales       </v>
          </cell>
          <cell r="C1636" t="str">
            <v>De Organismos Internacionales</v>
          </cell>
        </row>
        <row r="1637">
          <cell r="A1637">
            <v>4401010201</v>
          </cell>
          <cell r="B1637" t="str">
            <v xml:space="preserve">                       4401.010201 Instituciones Financieras Internacionales</v>
          </cell>
          <cell r="C1637" t="str">
            <v>Instituciones Financieras Internacionales</v>
          </cell>
        </row>
        <row r="1638">
          <cell r="A1638">
            <v>4401010202</v>
          </cell>
          <cell r="B1638" t="str">
            <v xml:space="preserve">                       4401.010202 Otros Organismos</v>
          </cell>
          <cell r="C1638" t="str">
            <v>Otros Organismos</v>
          </cell>
        </row>
        <row r="1639">
          <cell r="A1639">
            <v>44010103</v>
          </cell>
          <cell r="B1639" t="str">
            <v xml:space="preserve">                4401.0103 De Otras Unidades De Gobierno       </v>
          </cell>
          <cell r="C1639" t="str">
            <v>De Otras Unidades De Gobierno</v>
          </cell>
        </row>
        <row r="1640">
          <cell r="A1640">
            <v>4401010301</v>
          </cell>
          <cell r="B1640" t="str">
            <v xml:space="preserve">                       4401.010301 Del Gobierno Nacional</v>
          </cell>
          <cell r="C1640" t="str">
            <v>Del Gobierno Nacional</v>
          </cell>
        </row>
        <row r="1641">
          <cell r="A1641">
            <v>4401010302</v>
          </cell>
          <cell r="B1641" t="str">
            <v xml:space="preserve">                       4401.010302 De Los Gobiernos Regionales</v>
          </cell>
          <cell r="C1641" t="str">
            <v>De Los Gobiernos Regionales</v>
          </cell>
        </row>
        <row r="1642">
          <cell r="A1642">
            <v>4401010303</v>
          </cell>
          <cell r="B1642" t="str">
            <v xml:space="preserve">                       4401.010303 De Los Gobiernos Locales</v>
          </cell>
          <cell r="C1642" t="str">
            <v>De Los Gobiernos Locales</v>
          </cell>
        </row>
        <row r="1643">
          <cell r="A1643">
            <v>4401010304</v>
          </cell>
          <cell r="B1643" t="str">
            <v xml:space="preserve">                       4401.010304 De Otras Entidades Públicas</v>
          </cell>
          <cell r="C1643" t="str">
            <v>De Otras Entidades Públicas</v>
          </cell>
        </row>
        <row r="1644">
          <cell r="A1644">
            <v>4401010305</v>
          </cell>
          <cell r="B1644" t="str">
            <v xml:space="preserve">                       4401.010305 De Fondos Públicos</v>
          </cell>
          <cell r="C1644" t="str">
            <v>De Fondos Públicos</v>
          </cell>
        </row>
        <row r="1645">
          <cell r="A1645">
            <v>440102</v>
          </cell>
          <cell r="B1645" t="str">
            <v xml:space="preserve">        4401.02 En Bienes               </v>
          </cell>
          <cell r="C1645" t="str">
            <v>En Bienes</v>
          </cell>
        </row>
        <row r="1646">
          <cell r="A1646">
            <v>44010201</v>
          </cell>
          <cell r="B1646" t="str">
            <v xml:space="preserve">                4401.0201 De Gobiernos Extranjeros       </v>
          </cell>
          <cell r="C1646" t="str">
            <v>De Gobiernos Extranjeros</v>
          </cell>
        </row>
        <row r="1647">
          <cell r="A1647">
            <v>4401020101</v>
          </cell>
          <cell r="B1647" t="str">
            <v xml:space="preserve">                       4401.020101 De Países de América</v>
          </cell>
          <cell r="C1647" t="str">
            <v>De Países de América</v>
          </cell>
        </row>
        <row r="1648">
          <cell r="A1648">
            <v>4401020102</v>
          </cell>
          <cell r="B1648" t="str">
            <v xml:space="preserve">                       4401.020102 De Países de Europa</v>
          </cell>
          <cell r="C1648" t="str">
            <v>De Países de Europa</v>
          </cell>
        </row>
        <row r="1649">
          <cell r="A1649">
            <v>4401020103</v>
          </cell>
          <cell r="B1649" t="str">
            <v xml:space="preserve">                       4401.020103 De Países de África, Asia y Oceanía</v>
          </cell>
          <cell r="C1649" t="str">
            <v>De Países de África, Asia y Oceanía</v>
          </cell>
        </row>
        <row r="1650">
          <cell r="A1650">
            <v>4401020104</v>
          </cell>
          <cell r="B1650" t="str">
            <v xml:space="preserve">                       4401.020104 De Agencias Gubernamentales de Cooperación Internacional</v>
          </cell>
          <cell r="C1650" t="str">
            <v>De Agencias Gubernamentales de Cooperación Internacional</v>
          </cell>
        </row>
        <row r="1651">
          <cell r="A1651">
            <v>4401020105</v>
          </cell>
          <cell r="B1651" t="str">
            <v xml:space="preserve">                       4401.020105 De Fondos Contravalor o de Desarrollo Binacional</v>
          </cell>
          <cell r="C1651" t="str">
            <v>De Fondos Contravalor o de Desarrollo Binacional</v>
          </cell>
        </row>
        <row r="1652">
          <cell r="A1652">
            <v>44010202</v>
          </cell>
          <cell r="B1652" t="str">
            <v xml:space="preserve">                4401.0202 De Organismos Internacionales       </v>
          </cell>
          <cell r="C1652" t="str">
            <v>De Organismos Internacionales</v>
          </cell>
        </row>
        <row r="1653">
          <cell r="A1653">
            <v>4401020201</v>
          </cell>
          <cell r="B1653" t="str">
            <v xml:space="preserve">                       4401.020201 Instituciones Financieras Internacionales</v>
          </cell>
          <cell r="C1653" t="str">
            <v>Instituciones Financieras Internacionales</v>
          </cell>
        </row>
        <row r="1654">
          <cell r="A1654">
            <v>4401020202</v>
          </cell>
          <cell r="B1654" t="str">
            <v xml:space="preserve">                       4401.020202 Otros Organismos</v>
          </cell>
          <cell r="C1654" t="str">
            <v>Otros Organismos</v>
          </cell>
        </row>
        <row r="1655">
          <cell r="A1655">
            <v>44010203</v>
          </cell>
          <cell r="B1655" t="str">
            <v xml:space="preserve">                4401.0203 De Otras Unidades De Gobierno       </v>
          </cell>
          <cell r="C1655" t="str">
            <v>De Otras Unidades De Gobierno</v>
          </cell>
        </row>
        <row r="1656">
          <cell r="A1656">
            <v>4401020301</v>
          </cell>
          <cell r="B1656" t="str">
            <v xml:space="preserve">                       4401.020301 Del Gobierno Nacional</v>
          </cell>
          <cell r="C1656" t="str">
            <v>Del Gobierno Nacional</v>
          </cell>
        </row>
        <row r="1657">
          <cell r="A1657">
            <v>4401020302</v>
          </cell>
          <cell r="B1657" t="str">
            <v xml:space="preserve">                       4401.020302 De Los Gobiernos Regionales</v>
          </cell>
          <cell r="C1657" t="str">
            <v>De Los Gobiernos Regionales</v>
          </cell>
        </row>
        <row r="1658">
          <cell r="A1658">
            <v>4401020303</v>
          </cell>
          <cell r="B1658" t="str">
            <v xml:space="preserve">                       4401.020303 De Los Gobiernos Locales</v>
          </cell>
          <cell r="C1658" t="str">
            <v>De Los Gobiernos Locales</v>
          </cell>
        </row>
        <row r="1659">
          <cell r="A1659">
            <v>4401020304</v>
          </cell>
          <cell r="B1659" t="str">
            <v xml:space="preserve">                       4401.020304 De Otras Entidades Públicas</v>
          </cell>
          <cell r="C1659" t="str">
            <v>De Otras Entidades Públicas</v>
          </cell>
        </row>
        <row r="1660">
          <cell r="A1660">
            <v>4401020305</v>
          </cell>
          <cell r="B1660" t="str">
            <v xml:space="preserve">                       4401.020305 De Fondos Públicos</v>
          </cell>
          <cell r="C1660" t="str">
            <v>De Fondos Públicos</v>
          </cell>
        </row>
        <row r="1661">
          <cell r="A1661">
            <v>440103</v>
          </cell>
          <cell r="B1661" t="str">
            <v xml:space="preserve">        4401.03 En Documentos               </v>
          </cell>
          <cell r="C1661" t="str">
            <v>En Documentos</v>
          </cell>
        </row>
        <row r="1662">
          <cell r="A1662">
            <v>44010301</v>
          </cell>
          <cell r="B1662" t="str">
            <v xml:space="preserve">                4401.0301 De Gobiernos Extranjeros       </v>
          </cell>
          <cell r="C1662" t="str">
            <v>De Gobiernos Extranjeros</v>
          </cell>
        </row>
        <row r="1663">
          <cell r="A1663">
            <v>4401030101</v>
          </cell>
          <cell r="B1663" t="str">
            <v xml:space="preserve">                       4401.030101 De Países de América</v>
          </cell>
          <cell r="C1663" t="str">
            <v>De Países de América</v>
          </cell>
        </row>
        <row r="1664">
          <cell r="A1664">
            <v>4401030102</v>
          </cell>
          <cell r="B1664" t="str">
            <v xml:space="preserve">                       4401.030102 De Países de Europa</v>
          </cell>
          <cell r="C1664" t="str">
            <v>De Países de Europa</v>
          </cell>
        </row>
        <row r="1665">
          <cell r="A1665">
            <v>4401030103</v>
          </cell>
          <cell r="B1665" t="str">
            <v xml:space="preserve">                       4401.030103 De Países de África, Asia y Oceanía</v>
          </cell>
          <cell r="C1665" t="str">
            <v>De Países de África, Asia y Oceanía</v>
          </cell>
        </row>
        <row r="1666">
          <cell r="A1666">
            <v>4401030104</v>
          </cell>
          <cell r="B1666" t="str">
            <v xml:space="preserve">                       4401.030104 De Agencias Gubernamentales de Cooperación Internacional</v>
          </cell>
          <cell r="C1666" t="str">
            <v>De Agencias Gubernamentales de Cooperación Internacional</v>
          </cell>
        </row>
        <row r="1667">
          <cell r="A1667">
            <v>4401030105</v>
          </cell>
          <cell r="B1667" t="str">
            <v xml:space="preserve">                       4401.030105 De Fondos Contravalor o de Desarrollo Binacional</v>
          </cell>
          <cell r="C1667" t="str">
            <v>De Fondos Contravalor o de Desarrollo Binacional</v>
          </cell>
        </row>
        <row r="1668">
          <cell r="A1668">
            <v>44010302</v>
          </cell>
          <cell r="B1668" t="str">
            <v xml:space="preserve">                4401.0302 De Organismos Internacionales       </v>
          </cell>
          <cell r="C1668" t="str">
            <v>De Organismos Internacionales</v>
          </cell>
        </row>
        <row r="1669">
          <cell r="A1669">
            <v>4401030201</v>
          </cell>
          <cell r="B1669" t="str">
            <v xml:space="preserve">                       4401.030201 Instituciones Financieras Internacionales</v>
          </cell>
          <cell r="C1669" t="str">
            <v>Instituciones Financieras Internacionales</v>
          </cell>
        </row>
        <row r="1670">
          <cell r="A1670">
            <v>4401030202</v>
          </cell>
          <cell r="B1670" t="str">
            <v xml:space="preserve">                       4401.030202 Otros Organismos</v>
          </cell>
          <cell r="C1670" t="str">
            <v>Otros Organismos</v>
          </cell>
        </row>
        <row r="1671">
          <cell r="A1671">
            <v>44010303</v>
          </cell>
          <cell r="B1671" t="str">
            <v xml:space="preserve">                4401.0303 De Otras Unidades De Gobierno       </v>
          </cell>
          <cell r="C1671" t="str">
            <v>De Otras Unidades De Gobierno</v>
          </cell>
        </row>
        <row r="1672">
          <cell r="A1672">
            <v>4401030301</v>
          </cell>
          <cell r="B1672" t="str">
            <v xml:space="preserve">                       4401.030301 Del Gobierno Nacional</v>
          </cell>
          <cell r="C1672" t="str">
            <v>Del Gobierno Nacional</v>
          </cell>
        </row>
        <row r="1673">
          <cell r="A1673">
            <v>4401030302</v>
          </cell>
          <cell r="B1673" t="str">
            <v xml:space="preserve">                       4401.030302 De Los Gobiernos Regionales</v>
          </cell>
          <cell r="C1673" t="str">
            <v>De Los Gobiernos Regionales</v>
          </cell>
        </row>
        <row r="1674">
          <cell r="A1674">
            <v>4401030303</v>
          </cell>
          <cell r="B1674" t="str">
            <v xml:space="preserve">                       4401.030303 De Los Gobiernos Locales</v>
          </cell>
          <cell r="C1674" t="str">
            <v>De Los Gobiernos Locales</v>
          </cell>
        </row>
        <row r="1675">
          <cell r="A1675">
            <v>4401030304</v>
          </cell>
          <cell r="B1675" t="str">
            <v xml:space="preserve">                       4401.030304 De Otras Entidades Públicas</v>
          </cell>
          <cell r="C1675" t="str">
            <v>De Otras Entidades Públicas</v>
          </cell>
        </row>
        <row r="1676">
          <cell r="A1676">
            <v>4401030305</v>
          </cell>
          <cell r="B1676" t="str">
            <v xml:space="preserve">                       4401.030305 De Fondos Públicos</v>
          </cell>
          <cell r="C1676" t="str">
            <v>De Fondos Públicos</v>
          </cell>
        </row>
        <row r="1677">
          <cell r="A1677">
            <v>4402</v>
          </cell>
          <cell r="B1677" t="str">
            <v xml:space="preserve">4402. TRASPASOS Y REMESAS CORRIENTES RECIBIDOS                       </v>
          </cell>
          <cell r="C1677" t="str">
            <v>TRASPASOS Y REMESAS CORRIENTES RECIBIDOS</v>
          </cell>
        </row>
        <row r="1678">
          <cell r="A1678">
            <v>440201</v>
          </cell>
          <cell r="B1678" t="str">
            <v xml:space="preserve">        4402.01 Traspasos Del Tesoro Público               </v>
          </cell>
          <cell r="C1678" t="str">
            <v>Traspasos Del Tesoro Público</v>
          </cell>
        </row>
        <row r="1679">
          <cell r="A1679">
            <v>440202</v>
          </cell>
          <cell r="B1679" t="str">
            <v xml:space="preserve">        4402.02 Traspasos Con Documentos               </v>
          </cell>
          <cell r="C1679" t="str">
            <v>Traspasos Con Documentos</v>
          </cell>
        </row>
        <row r="1680">
          <cell r="A1680">
            <v>440203</v>
          </cell>
          <cell r="B1680" t="str">
            <v xml:space="preserve">        4402.03 Por Participaciones De Recursos Determinados               </v>
          </cell>
          <cell r="C1680" t="str">
            <v>Por Participaciones De Recursos Determinados</v>
          </cell>
        </row>
        <row r="1681">
          <cell r="A1681">
            <v>44020301</v>
          </cell>
          <cell r="B1681" t="str">
            <v xml:space="preserve">                4402.0301 Canon Y Sobrecanon       </v>
          </cell>
          <cell r="C1681" t="str">
            <v>Canon Y Sobrecanon</v>
          </cell>
        </row>
        <row r="1682">
          <cell r="A1682">
            <v>4402030101</v>
          </cell>
          <cell r="B1682" t="str">
            <v xml:space="preserve">                       4402.030101 Canon Petrolero</v>
          </cell>
          <cell r="C1682" t="str">
            <v>Canon Petrolero</v>
          </cell>
        </row>
        <row r="1683">
          <cell r="A1683">
            <v>4402030102</v>
          </cell>
          <cell r="B1683" t="str">
            <v xml:space="preserve">                       4402.030102 Sobrecanon Petrolero</v>
          </cell>
          <cell r="C1683" t="str">
            <v>Sobrecanon Petrolero</v>
          </cell>
        </row>
        <row r="1684">
          <cell r="A1684">
            <v>4402030103</v>
          </cell>
          <cell r="B1684" t="str">
            <v xml:space="preserve">                       4402.030103 Canon Minero</v>
          </cell>
          <cell r="C1684" t="str">
            <v>Canon Minero</v>
          </cell>
        </row>
        <row r="1685">
          <cell r="A1685">
            <v>4402030104</v>
          </cell>
          <cell r="B1685" t="str">
            <v xml:space="preserve">                       4402.030104 Canon Gasífero</v>
          </cell>
          <cell r="C1685" t="str">
            <v>Canon Gasífero</v>
          </cell>
        </row>
        <row r="1686">
          <cell r="A1686">
            <v>4402030105</v>
          </cell>
          <cell r="B1686" t="str">
            <v xml:space="preserve">                       4402.030105 Canon Hidroenergético</v>
          </cell>
          <cell r="C1686" t="str">
            <v>Canon Hidroenergético</v>
          </cell>
        </row>
        <row r="1687">
          <cell r="A1687">
            <v>4402030106</v>
          </cell>
          <cell r="B1687" t="str">
            <v xml:space="preserve">                       4402.030106 Canon Pesquero</v>
          </cell>
          <cell r="C1687" t="str">
            <v>Canon Pesquero</v>
          </cell>
        </row>
        <row r="1688">
          <cell r="A1688">
            <v>4402030107</v>
          </cell>
          <cell r="B1688" t="str">
            <v xml:space="preserve">                       4402.030107 Canon Forestal</v>
          </cell>
          <cell r="C1688" t="str">
            <v>Canon Forestal</v>
          </cell>
        </row>
        <row r="1689">
          <cell r="A1689">
            <v>4402030108</v>
          </cell>
          <cell r="B1689" t="str">
            <v xml:space="preserve">                       4402.030108 Canon Y Sobrecanon – Impuesto A La Renta</v>
          </cell>
          <cell r="C1689" t="str">
            <v>Canon Y Sobrecanon – Impuesto A La Renta</v>
          </cell>
        </row>
        <row r="1690">
          <cell r="A1690">
            <v>44020302</v>
          </cell>
          <cell r="B1690" t="str">
            <v xml:space="preserve">                4402.0302 Regalías       </v>
          </cell>
          <cell r="C1690" t="str">
            <v>Regalías</v>
          </cell>
        </row>
        <row r="1691">
          <cell r="A1691">
            <v>4402030201</v>
          </cell>
          <cell r="B1691" t="str">
            <v xml:space="preserve">                       4402.030201 Regalías Mineras</v>
          </cell>
          <cell r="C1691" t="str">
            <v>Regalías Mineras</v>
          </cell>
        </row>
        <row r="1692">
          <cell r="A1692">
            <v>4402030202</v>
          </cell>
          <cell r="B1692" t="str">
            <v xml:space="preserve">                       4402.030202 Regalías FOCAM</v>
          </cell>
          <cell r="C1692" t="str">
            <v>Regalías FOCAM</v>
          </cell>
        </row>
        <row r="1693">
          <cell r="A1693">
            <v>44020303</v>
          </cell>
          <cell r="B1693" t="str">
            <v xml:space="preserve">                4402.0303 Participación Renta De Aduanas       </v>
          </cell>
          <cell r="C1693" t="str">
            <v>Participación Renta De Aduanas</v>
          </cell>
        </row>
        <row r="1694">
          <cell r="A1694">
            <v>4402030301</v>
          </cell>
          <cell r="B1694" t="str">
            <v xml:space="preserve">                       4402.030301 Renta De Aduanas</v>
          </cell>
          <cell r="C1694" t="str">
            <v>Renta De Aduanas</v>
          </cell>
        </row>
        <row r="1695">
          <cell r="A1695">
            <v>44020304</v>
          </cell>
          <cell r="B1695" t="str">
            <v xml:space="preserve">                4402.0304 Participación Por Eliminación De Exoneraciones       </v>
          </cell>
          <cell r="C1695" t="str">
            <v>Participación Por Eliminación De Exoneraciones</v>
          </cell>
        </row>
        <row r="1696">
          <cell r="A1696">
            <v>4402030401</v>
          </cell>
          <cell r="B1696" t="str">
            <v xml:space="preserve">                       4402.030401 Participación Por Eliminación De Exoneraciones</v>
          </cell>
          <cell r="C1696" t="str">
            <v>Participación Por Eliminación De Exoneraciones</v>
          </cell>
        </row>
        <row r="1697">
          <cell r="A1697">
            <v>44020305</v>
          </cell>
          <cell r="B1697" t="str">
            <v xml:space="preserve">                4402.0305 Fondo De Compensación Municipal       </v>
          </cell>
          <cell r="C1697" t="str">
            <v>Fondo De Compensación Municipal</v>
          </cell>
        </row>
        <row r="1698">
          <cell r="A1698">
            <v>4402030501</v>
          </cell>
          <cell r="B1698" t="str">
            <v xml:space="preserve">                       4402.030501 Fondo De Compensación Municipal</v>
          </cell>
          <cell r="C1698" t="str">
            <v>Fondo De Compensación Municipal</v>
          </cell>
        </row>
        <row r="1699">
          <cell r="A1699">
            <v>44020306</v>
          </cell>
          <cell r="B1699" t="str">
            <v xml:space="preserve">                4402.0306 Participación por Asignación Especial       </v>
          </cell>
          <cell r="C1699" t="str">
            <v>Participación por Asignación Especial</v>
          </cell>
        </row>
        <row r="1700">
          <cell r="A1700">
            <v>4402030601</v>
          </cell>
          <cell r="B1700" t="str">
            <v xml:space="preserve">                       4402.030601 Participación por Programa de Modernización Municipal</v>
          </cell>
          <cell r="C1700" t="str">
            <v>Participación por Programa de Modernización Municipal</v>
          </cell>
        </row>
        <row r="1701">
          <cell r="A1701">
            <v>4402030602</v>
          </cell>
          <cell r="B1701" t="str">
            <v xml:space="preserve">                       4402.030602 Participación por Plan de Incentivos a la Mejora de la Gestión Municipal</v>
          </cell>
          <cell r="C1701" t="str">
            <v>Participación por Plan de Incentivos a la Mejora de la Gestión Municipal</v>
          </cell>
        </row>
        <row r="1702">
          <cell r="A1702">
            <v>4402030603</v>
          </cell>
          <cell r="B1702" t="str">
            <v xml:space="preserve">                       4402.030603 Participación por Plan de Incentivos a la Mejora de la Gestión y Modernización Municipal – PI</v>
          </cell>
          <cell r="C1702" t="str">
            <v>Participación por Plan de Incentivos a la Mejora de la Gestión y Modernización Municipal – PI</v>
          </cell>
        </row>
        <row r="1703">
          <cell r="A1703">
            <v>4402030604</v>
          </cell>
          <cell r="B1703" t="str">
            <v xml:space="preserve">                       4402.030604 Participación por Bono de Incentivo por la Ejecución Eficaz de Inversiones – BOI</v>
          </cell>
          <cell r="C1703" t="str">
            <v>Participación por Bono de Incentivo por la Ejecución Eficaz de Inversiones – BOI</v>
          </cell>
        </row>
        <row r="1704">
          <cell r="A1704">
            <v>44020307</v>
          </cell>
          <cell r="B1704" t="str">
            <v xml:space="preserve">                4402.0307 De Fondos Públicos       </v>
          </cell>
          <cell r="C1704" t="str">
            <v>De Fondos Públicos</v>
          </cell>
        </row>
        <row r="1705">
          <cell r="A1705">
            <v>4402030701</v>
          </cell>
          <cell r="B1705" t="str">
            <v xml:space="preserve">                       4402.030701 Participación por FIDECOM</v>
          </cell>
          <cell r="C1705" t="str">
            <v>Participación por FIDECOM</v>
          </cell>
        </row>
        <row r="1706">
          <cell r="A1706">
            <v>4402030702</v>
          </cell>
          <cell r="B1706" t="str">
            <v xml:space="preserve">                       4402.030702 Participación por FORSUR</v>
          </cell>
          <cell r="C1706" t="str">
            <v>Participación por FORSUR</v>
          </cell>
        </row>
        <row r="1707">
          <cell r="A1707">
            <v>4402030703</v>
          </cell>
          <cell r="B1707" t="str">
            <v xml:space="preserve">                       4402.030703 Participación por Fondo para la Igualdad</v>
          </cell>
          <cell r="C1707" t="str">
            <v>Participación por Fondo para la Igualdad</v>
          </cell>
        </row>
        <row r="1708">
          <cell r="A1708">
            <v>4402030704</v>
          </cell>
          <cell r="B1708" t="str">
            <v xml:space="preserve">                       4402.030704 Participación Fondo de las Fuerzas Armadas y Policía Nacional</v>
          </cell>
          <cell r="C1708" t="str">
            <v>Participación Fondo de las Fuerzas Armadas y Policía Nacional</v>
          </cell>
        </row>
        <row r="1709">
          <cell r="A1709">
            <v>4402030705</v>
          </cell>
          <cell r="B1709" t="str">
            <v xml:space="preserve">                       4402.030705 Participaciones Seguridad Ciudadana</v>
          </cell>
          <cell r="C1709" t="str">
            <v>Participaciones Seguridad Ciudadana</v>
          </cell>
        </row>
        <row r="1710">
          <cell r="A1710">
            <v>4402030706</v>
          </cell>
          <cell r="B1710" t="str">
            <v xml:space="preserve">                       4402.030706 Fondo Fortalecimiento Capital Humano – FONBECA</v>
          </cell>
          <cell r="C1710" t="str">
            <v>Fondo Fortalecimiento Capital Humano – FONBECA</v>
          </cell>
        </row>
        <row r="1711">
          <cell r="A1711">
            <v>4402030707</v>
          </cell>
          <cell r="B1711" t="str">
            <v xml:space="preserve">                       4402.030707 Participaciones Fondo “Fonie”</v>
          </cell>
          <cell r="C1711" t="str">
            <v>Participaciones Fondo “Fonie”</v>
          </cell>
        </row>
        <row r="1712">
          <cell r="A1712">
            <v>4402030708</v>
          </cell>
          <cell r="B1712" t="str">
            <v xml:space="preserve">                       4402.030708 Participaciones CONABI</v>
          </cell>
          <cell r="C1712" t="str">
            <v>Participaciones CONABI</v>
          </cell>
        </row>
        <row r="1713">
          <cell r="A1713">
            <v>4402030709</v>
          </cell>
          <cell r="B1713" t="str">
            <v xml:space="preserve">                       4402.030709 Participaciones Fed</v>
          </cell>
          <cell r="C1713" t="str">
            <v>Participaciones Fed</v>
          </cell>
        </row>
        <row r="1714">
          <cell r="A1714">
            <v>44020308</v>
          </cell>
          <cell r="B1714" t="str">
            <v xml:space="preserve">                4402.0308 Saldos Antiguos (Rrdd)       </v>
          </cell>
          <cell r="C1714" t="str">
            <v>Saldos Antiguos (Rrdd)</v>
          </cell>
        </row>
        <row r="1715">
          <cell r="A1715">
            <v>44020309</v>
          </cell>
          <cell r="B1715" t="str">
            <v xml:space="preserve">                4402.0309 FONIPREL       </v>
          </cell>
          <cell r="C1715" t="str">
            <v>FONIPREL</v>
          </cell>
        </row>
        <row r="1716">
          <cell r="A1716">
            <v>440204</v>
          </cell>
          <cell r="B1716" t="str">
            <v xml:space="preserve">        4402.04 Por Donaciones y Transferencias               </v>
          </cell>
          <cell r="C1716" t="str">
            <v>Por Donaciones y Transferencias</v>
          </cell>
        </row>
        <row r="1717">
          <cell r="A1717">
            <v>44020401</v>
          </cell>
          <cell r="B1717" t="str">
            <v xml:space="preserve">                4402.0401 Donaciones       </v>
          </cell>
          <cell r="C1717" t="str">
            <v>Donaciones</v>
          </cell>
        </row>
        <row r="1718">
          <cell r="A1718">
            <v>4402040101</v>
          </cell>
          <cell r="B1718" t="str">
            <v xml:space="preserve">                       4402.040101 Para Apoyo Presupuestario</v>
          </cell>
          <cell r="C1718" t="str">
            <v>Para Apoyo Presupuestario</v>
          </cell>
        </row>
        <row r="1719">
          <cell r="A1719">
            <v>44020402</v>
          </cell>
          <cell r="B1719" t="str">
            <v xml:space="preserve">                4402.0402 Transferencias       </v>
          </cell>
          <cell r="C1719" t="str">
            <v>Transferencias</v>
          </cell>
        </row>
        <row r="1720">
          <cell r="A1720">
            <v>4402040201</v>
          </cell>
          <cell r="B1720" t="str">
            <v xml:space="preserve">                       4402.040201 Transferencias de Entidades de Gobierno Nacional a Gobiernos Regionales</v>
          </cell>
          <cell r="C1720" t="str">
            <v>Transferencias de Entidades de Gobierno Nacional a Gobiernos Regionales</v>
          </cell>
        </row>
        <row r="1721">
          <cell r="A1721">
            <v>4402040202</v>
          </cell>
          <cell r="B1721" t="str">
            <v xml:space="preserve">                       4402.040202 Transferencias de Entidades de Gobierno Nacional a Gobiernos Locales</v>
          </cell>
          <cell r="C1721" t="str">
            <v>Transferencias de Entidades de Gobierno Nacional a Gobiernos Locales</v>
          </cell>
        </row>
        <row r="1722">
          <cell r="A1722">
            <v>440299</v>
          </cell>
          <cell r="B1722" t="str">
            <v xml:space="preserve">        4402.99 Otros               </v>
          </cell>
          <cell r="C1722" t="str">
            <v>Otros</v>
          </cell>
        </row>
        <row r="1723">
          <cell r="A1723">
            <v>4403</v>
          </cell>
          <cell r="B1723" t="str">
            <v xml:space="preserve">4403. DONACIONES Y TRANSFERENCIAS DE CAPITAL RECIBIDAS                       </v>
          </cell>
          <cell r="C1723" t="str">
            <v>DONACIONES Y TRANSFERENCIAS DE CAPITAL RECIBIDAS</v>
          </cell>
        </row>
        <row r="1724">
          <cell r="A1724">
            <v>440301</v>
          </cell>
          <cell r="B1724" t="str">
            <v xml:space="preserve">        4403.01 En Efectivo               </v>
          </cell>
          <cell r="C1724" t="str">
            <v>En Efectivo</v>
          </cell>
        </row>
        <row r="1725">
          <cell r="A1725">
            <v>44030101</v>
          </cell>
          <cell r="B1725" t="str">
            <v xml:space="preserve">                4403.0101 De Gobiernos Extranjeros       </v>
          </cell>
          <cell r="C1725" t="str">
            <v>De Gobiernos Extranjeros</v>
          </cell>
        </row>
        <row r="1726">
          <cell r="A1726">
            <v>4403010101</v>
          </cell>
          <cell r="B1726" t="str">
            <v xml:space="preserve">                       4403.010101 De Países De América</v>
          </cell>
          <cell r="C1726" t="str">
            <v>De Países De América</v>
          </cell>
        </row>
        <row r="1727">
          <cell r="A1727">
            <v>4403010102</v>
          </cell>
          <cell r="B1727" t="str">
            <v xml:space="preserve">                       4403.010102 De Países De Europa</v>
          </cell>
          <cell r="C1727" t="str">
            <v>De Países De Europa</v>
          </cell>
        </row>
        <row r="1728">
          <cell r="A1728">
            <v>4403010103</v>
          </cell>
          <cell r="B1728" t="str">
            <v xml:space="preserve">                       4403.010103 De Países De África, Asia Y Oceanía</v>
          </cell>
          <cell r="C1728" t="str">
            <v>De Países De África, Asia Y Oceanía</v>
          </cell>
        </row>
        <row r="1729">
          <cell r="A1729">
            <v>4403010104</v>
          </cell>
          <cell r="B1729" t="str">
            <v xml:space="preserve">                       4403.010104 De Agencias Gubernamentales De Cooperación Internacional</v>
          </cell>
          <cell r="C1729" t="str">
            <v>De Agencias Gubernamentales De Cooperación Internacional</v>
          </cell>
        </row>
        <row r="1730">
          <cell r="A1730">
            <v>4403010105</v>
          </cell>
          <cell r="B1730" t="str">
            <v xml:space="preserve">                       4403.010105 De Fondos Contravalor o de Desarrollo Binacional</v>
          </cell>
          <cell r="C1730" t="str">
            <v>De Fondos Contravalor o de Desarrollo Binacional</v>
          </cell>
        </row>
        <row r="1731">
          <cell r="A1731">
            <v>44030102</v>
          </cell>
          <cell r="B1731" t="str">
            <v xml:space="preserve">                4403.0102 De Organismos Internacionales       </v>
          </cell>
          <cell r="C1731" t="str">
            <v>De Organismos Internacionales</v>
          </cell>
        </row>
        <row r="1732">
          <cell r="A1732">
            <v>4403010201</v>
          </cell>
          <cell r="B1732" t="str">
            <v xml:space="preserve">                       4403.010201 Instituciones Financieras Internacionales</v>
          </cell>
          <cell r="C1732" t="str">
            <v>Instituciones Financieras Internacionales</v>
          </cell>
        </row>
        <row r="1733">
          <cell r="A1733">
            <v>4403010202</v>
          </cell>
          <cell r="B1733" t="str">
            <v xml:space="preserve">                       4403.010202 Otros Organismos</v>
          </cell>
          <cell r="C1733" t="str">
            <v>Otros Organismos</v>
          </cell>
        </row>
        <row r="1734">
          <cell r="A1734">
            <v>44030103</v>
          </cell>
          <cell r="B1734" t="str">
            <v xml:space="preserve">                4403.0103 De Otras Unidades De Gobierno       </v>
          </cell>
          <cell r="C1734" t="str">
            <v>De Otras Unidades De Gobierno</v>
          </cell>
        </row>
        <row r="1735">
          <cell r="A1735">
            <v>4403010301</v>
          </cell>
          <cell r="B1735" t="str">
            <v xml:space="preserve">                       4403.010301 Del Gobierno Nacional</v>
          </cell>
          <cell r="C1735" t="str">
            <v>Del Gobierno Nacional</v>
          </cell>
        </row>
        <row r="1736">
          <cell r="A1736">
            <v>4403010302</v>
          </cell>
          <cell r="B1736" t="str">
            <v xml:space="preserve">                       4403.010302 De Los Gobiernos Regionales</v>
          </cell>
          <cell r="C1736" t="str">
            <v>De Los Gobiernos Regionales</v>
          </cell>
        </row>
        <row r="1737">
          <cell r="A1737">
            <v>4403010303</v>
          </cell>
          <cell r="B1737" t="str">
            <v xml:space="preserve">                       4403.010303 De Los Gobiernos Locales</v>
          </cell>
          <cell r="C1737" t="str">
            <v>De Los Gobiernos Locales</v>
          </cell>
        </row>
        <row r="1738">
          <cell r="A1738">
            <v>4403010304</v>
          </cell>
          <cell r="B1738" t="str">
            <v xml:space="preserve">                       4403.010304 De Otras Entidades Públicas</v>
          </cell>
          <cell r="C1738" t="str">
            <v>De Otras Entidades Públicas</v>
          </cell>
        </row>
        <row r="1739">
          <cell r="A1739">
            <v>4403010305</v>
          </cell>
          <cell r="B1739" t="str">
            <v xml:space="preserve">                       4403.010305 De Fondos Públicos</v>
          </cell>
          <cell r="C1739" t="str">
            <v>De Fondos Públicos</v>
          </cell>
        </row>
        <row r="1740">
          <cell r="A1740">
            <v>440302</v>
          </cell>
          <cell r="B1740" t="str">
            <v xml:space="preserve">        4403.02 En Bienes               </v>
          </cell>
          <cell r="C1740" t="str">
            <v>En Bienes</v>
          </cell>
        </row>
        <row r="1741">
          <cell r="A1741">
            <v>44030201</v>
          </cell>
          <cell r="B1741" t="str">
            <v xml:space="preserve">                4403.0201 De Gobiernos Extranjeros       </v>
          </cell>
          <cell r="C1741" t="str">
            <v>De Gobiernos Extranjeros</v>
          </cell>
        </row>
        <row r="1742">
          <cell r="A1742">
            <v>4403020101</v>
          </cell>
          <cell r="B1742" t="str">
            <v xml:space="preserve">                       4403.020101 De Países De América</v>
          </cell>
          <cell r="C1742" t="str">
            <v>De Países De América</v>
          </cell>
        </row>
        <row r="1743">
          <cell r="A1743">
            <v>4403020102</v>
          </cell>
          <cell r="B1743" t="str">
            <v xml:space="preserve">                       4403.020102 De Países De Europa</v>
          </cell>
          <cell r="C1743" t="str">
            <v>De Países De Europa</v>
          </cell>
        </row>
        <row r="1744">
          <cell r="A1744">
            <v>4403020103</v>
          </cell>
          <cell r="B1744" t="str">
            <v xml:space="preserve">                       4403.020103 De Países De África, Asia y Oceanía</v>
          </cell>
          <cell r="C1744" t="str">
            <v>De Países De África, Asia y Oceanía</v>
          </cell>
        </row>
        <row r="1745">
          <cell r="A1745">
            <v>4403020104</v>
          </cell>
          <cell r="B1745" t="str">
            <v xml:space="preserve">                       4403.020104 De Agencias Gubernamentales De Cooperación Internacional</v>
          </cell>
          <cell r="C1745" t="str">
            <v>De Agencias Gubernamentales De Cooperación Internacional</v>
          </cell>
        </row>
        <row r="1746">
          <cell r="A1746">
            <v>4403020105</v>
          </cell>
          <cell r="B1746" t="str">
            <v xml:space="preserve">                       4403.020105 De Fondos Contravalor o de Desarrollo Binacional</v>
          </cell>
          <cell r="C1746" t="str">
            <v>De Fondos Contravalor o de Desarrollo Binacional</v>
          </cell>
        </row>
        <row r="1747">
          <cell r="A1747">
            <v>44030202</v>
          </cell>
          <cell r="B1747" t="str">
            <v xml:space="preserve">                4403.0202 De Organismos Internacionales       </v>
          </cell>
          <cell r="C1747" t="str">
            <v>De Organismos Internacionales</v>
          </cell>
        </row>
        <row r="1748">
          <cell r="A1748">
            <v>4403020201</v>
          </cell>
          <cell r="B1748" t="str">
            <v xml:space="preserve">                       4403.020201 Instituciones Financieras Internacionales</v>
          </cell>
          <cell r="C1748" t="str">
            <v>Instituciones Financieras Internacionales</v>
          </cell>
        </row>
        <row r="1749">
          <cell r="A1749">
            <v>4403020202</v>
          </cell>
          <cell r="B1749" t="str">
            <v xml:space="preserve">                       4403.020202 Otros Organismos</v>
          </cell>
          <cell r="C1749" t="str">
            <v>Otros Organismos</v>
          </cell>
        </row>
        <row r="1750">
          <cell r="A1750">
            <v>440303</v>
          </cell>
          <cell r="B1750" t="str">
            <v xml:space="preserve">        4403.03 Condonación de Deuda               </v>
          </cell>
          <cell r="C1750" t="str">
            <v>Condonación de Deuda</v>
          </cell>
        </row>
        <row r="1751">
          <cell r="A1751">
            <v>44030301</v>
          </cell>
          <cell r="B1751" t="str">
            <v xml:space="preserve">                4403.0301 Condonación De Deuda Externa       </v>
          </cell>
          <cell r="C1751" t="str">
            <v>Condonación De Deuda Externa</v>
          </cell>
        </row>
        <row r="1752">
          <cell r="A1752">
            <v>4403030101</v>
          </cell>
          <cell r="B1752" t="str">
            <v xml:space="preserve">                       4403.030101 De Gobiernos Extranjeros</v>
          </cell>
          <cell r="C1752" t="str">
            <v>De Gobiernos Extranjeros</v>
          </cell>
        </row>
        <row r="1753">
          <cell r="A1753">
            <v>4403030102</v>
          </cell>
          <cell r="B1753" t="str">
            <v xml:space="preserve">                       4403.030102 De Organismos Internacionales O Agencias Oficiales</v>
          </cell>
          <cell r="C1753" t="str">
            <v>De Organismos Internacionales O Agencias Oficiales</v>
          </cell>
        </row>
        <row r="1754">
          <cell r="A1754">
            <v>4403030103</v>
          </cell>
          <cell r="B1754" t="str">
            <v xml:space="preserve">                       4403.030103 De Títulos Valores Colocados En El Exterior</v>
          </cell>
          <cell r="C1754" t="str">
            <v>De Títulos Valores Colocados En El Exterior</v>
          </cell>
        </row>
        <row r="1755">
          <cell r="A1755">
            <v>4403030104</v>
          </cell>
          <cell r="B1755" t="str">
            <v xml:space="preserve">                       4403.030104 De Otros Créditos Externos</v>
          </cell>
          <cell r="C1755" t="str">
            <v>De Otros Créditos Externos</v>
          </cell>
        </row>
        <row r="1756">
          <cell r="A1756">
            <v>44030302</v>
          </cell>
          <cell r="B1756" t="str">
            <v xml:space="preserve">                4403.0302 Condonación De Deuda Interna       </v>
          </cell>
          <cell r="C1756" t="str">
            <v>Condonación De Deuda Interna</v>
          </cell>
        </row>
        <row r="1757">
          <cell r="A1757">
            <v>4403030201</v>
          </cell>
          <cell r="B1757" t="str">
            <v xml:space="preserve">                       4403.030201 De Unidades De Gobierno</v>
          </cell>
          <cell r="C1757" t="str">
            <v>De Unidades De Gobierno</v>
          </cell>
        </row>
        <row r="1758">
          <cell r="A1758">
            <v>4403030202</v>
          </cell>
          <cell r="B1758" t="str">
            <v xml:space="preserve">                       4403.030202 De Títulos Valores Internos</v>
          </cell>
          <cell r="C1758" t="str">
            <v>De Títulos Valores Internos</v>
          </cell>
        </row>
        <row r="1759">
          <cell r="A1759">
            <v>4403030203</v>
          </cell>
          <cell r="B1759" t="str">
            <v xml:space="preserve">                       4403.030203 Otros Créditos Internos</v>
          </cell>
          <cell r="C1759" t="str">
            <v>Otros Créditos Internos</v>
          </cell>
        </row>
        <row r="1760">
          <cell r="A1760">
            <v>440304</v>
          </cell>
          <cell r="B1760" t="str">
            <v xml:space="preserve">        4403.04 En Documentos               </v>
          </cell>
          <cell r="C1760" t="str">
            <v>En Documentos</v>
          </cell>
        </row>
        <row r="1761">
          <cell r="A1761">
            <v>44030401</v>
          </cell>
          <cell r="B1761" t="str">
            <v xml:space="preserve">                4403.0401 De Gobiernos Extranjeros       </v>
          </cell>
          <cell r="C1761" t="str">
            <v>De Gobiernos Extranjeros</v>
          </cell>
        </row>
        <row r="1762">
          <cell r="A1762">
            <v>4403040101</v>
          </cell>
          <cell r="B1762" t="str">
            <v xml:space="preserve">                       4403.040101 De Países de América</v>
          </cell>
          <cell r="C1762" t="str">
            <v>De Países de América</v>
          </cell>
        </row>
        <row r="1763">
          <cell r="A1763">
            <v>4403040102</v>
          </cell>
          <cell r="B1763" t="str">
            <v xml:space="preserve">                       4403.040102 De Países de Europa</v>
          </cell>
          <cell r="C1763" t="str">
            <v>De Países de Europa</v>
          </cell>
        </row>
        <row r="1764">
          <cell r="A1764">
            <v>4403040103</v>
          </cell>
          <cell r="B1764" t="str">
            <v xml:space="preserve">                       4403.040103 De Países de África, Asia y Oceanía</v>
          </cell>
          <cell r="C1764" t="str">
            <v>De Países de África, Asia y Oceanía</v>
          </cell>
        </row>
        <row r="1765">
          <cell r="A1765">
            <v>4403040104</v>
          </cell>
          <cell r="B1765" t="str">
            <v xml:space="preserve">                       4403.040104 De Agencias Gubernamentales de Cooperación Internacional</v>
          </cell>
          <cell r="C1765" t="str">
            <v>De Agencias Gubernamentales de Cooperación Internacional</v>
          </cell>
        </row>
        <row r="1766">
          <cell r="A1766">
            <v>4403040105</v>
          </cell>
          <cell r="B1766" t="str">
            <v xml:space="preserve">                       4403.040105 De Fondos Contravalor o de Desarrollo Binacional</v>
          </cell>
          <cell r="C1766" t="str">
            <v>De Fondos Contravalor o de Desarrollo Binacional</v>
          </cell>
        </row>
        <row r="1767">
          <cell r="A1767">
            <v>44030402</v>
          </cell>
          <cell r="B1767" t="str">
            <v xml:space="preserve">                4403.0402 De Organismos Internacionales       </v>
          </cell>
          <cell r="C1767" t="str">
            <v>De Organismos Internacionales</v>
          </cell>
        </row>
        <row r="1768">
          <cell r="A1768">
            <v>4403040201</v>
          </cell>
          <cell r="B1768" t="str">
            <v xml:space="preserve">                       4403.040201 Instituciones Financieras Internacionales</v>
          </cell>
          <cell r="C1768" t="str">
            <v>Instituciones Financieras Internacionales</v>
          </cell>
        </row>
        <row r="1769">
          <cell r="A1769">
            <v>4403040202</v>
          </cell>
          <cell r="B1769" t="str">
            <v xml:space="preserve">                       4403.040202 Otros Organismos</v>
          </cell>
          <cell r="C1769" t="str">
            <v>Otros Organismos</v>
          </cell>
        </row>
        <row r="1770">
          <cell r="A1770">
            <v>44030403</v>
          </cell>
          <cell r="B1770" t="str">
            <v xml:space="preserve">                4403.0403 De Otras Unidades De Gobierno       </v>
          </cell>
          <cell r="C1770" t="str">
            <v>De Otras Unidades De Gobierno</v>
          </cell>
        </row>
        <row r="1771">
          <cell r="A1771">
            <v>4404</v>
          </cell>
          <cell r="B1771" t="str">
            <v xml:space="preserve">4404. TRASPASOS Y REMESAS DE CAPITAL RECIBIDOS                       </v>
          </cell>
          <cell r="C1771" t="str">
            <v>TRASPASOS Y REMESAS DE CAPITAL RECIBIDOS</v>
          </cell>
        </row>
        <row r="1772">
          <cell r="A1772">
            <v>440401</v>
          </cell>
          <cell r="B1772" t="str">
            <v xml:space="preserve">        4404.01 Traspasos Del Tesoro Público               </v>
          </cell>
          <cell r="C1772" t="str">
            <v>Traspasos Del Tesoro Público</v>
          </cell>
        </row>
        <row r="1773">
          <cell r="A1773">
            <v>440402</v>
          </cell>
          <cell r="B1773" t="str">
            <v xml:space="preserve">        4404.02 Traspasos Con Documentos               </v>
          </cell>
          <cell r="C1773" t="str">
            <v>Traspasos Con Documentos</v>
          </cell>
        </row>
        <row r="1774">
          <cell r="A1774">
            <v>440403</v>
          </cell>
          <cell r="B1774" t="str">
            <v xml:space="preserve">        4404.03 Por Participaciones De Recursos Determinados               </v>
          </cell>
          <cell r="C1774" t="str">
            <v>Por Participaciones De Recursos Determinados</v>
          </cell>
        </row>
        <row r="1775">
          <cell r="A1775">
            <v>44040301</v>
          </cell>
          <cell r="B1775" t="str">
            <v xml:space="preserve">                4404.0301 Canon Y Sobrecanon       </v>
          </cell>
          <cell r="C1775" t="str">
            <v>Canon Y Sobrecanon</v>
          </cell>
        </row>
        <row r="1776">
          <cell r="A1776">
            <v>4404030101</v>
          </cell>
          <cell r="B1776" t="str">
            <v xml:space="preserve">                       4404.030101 Canon Petrolero</v>
          </cell>
          <cell r="C1776" t="str">
            <v>Canon Petrolero</v>
          </cell>
        </row>
        <row r="1777">
          <cell r="A1777">
            <v>4404030102</v>
          </cell>
          <cell r="B1777" t="str">
            <v xml:space="preserve">                       4404.030102 Sobrecanon Petrolero</v>
          </cell>
          <cell r="C1777" t="str">
            <v>Sobrecanon Petrolero</v>
          </cell>
        </row>
        <row r="1778">
          <cell r="A1778">
            <v>4404030103</v>
          </cell>
          <cell r="B1778" t="str">
            <v xml:space="preserve">                       4404.030103 Canon Minero</v>
          </cell>
          <cell r="C1778" t="str">
            <v>Canon Minero</v>
          </cell>
        </row>
        <row r="1779">
          <cell r="A1779">
            <v>4404030104</v>
          </cell>
          <cell r="B1779" t="str">
            <v xml:space="preserve">                       4404.030104 Canon Gasífero</v>
          </cell>
          <cell r="C1779" t="str">
            <v>Canon Gasífero</v>
          </cell>
        </row>
        <row r="1780">
          <cell r="A1780">
            <v>4404030105</v>
          </cell>
          <cell r="B1780" t="str">
            <v xml:space="preserve">                       4404.030105 Canon Hidroenergético</v>
          </cell>
          <cell r="C1780" t="str">
            <v>Canon Hidroenergético</v>
          </cell>
        </row>
        <row r="1781">
          <cell r="A1781">
            <v>4404030106</v>
          </cell>
          <cell r="B1781" t="str">
            <v xml:space="preserve">                       4404.030106 Canon Pesquero</v>
          </cell>
          <cell r="C1781" t="str">
            <v>Canon Pesquero</v>
          </cell>
        </row>
        <row r="1782">
          <cell r="A1782">
            <v>4404030107</v>
          </cell>
          <cell r="B1782" t="str">
            <v xml:space="preserve">                       4404.030107 Canon Forestal</v>
          </cell>
          <cell r="C1782" t="str">
            <v>Canon Forestal</v>
          </cell>
        </row>
        <row r="1783">
          <cell r="A1783">
            <v>4404030108</v>
          </cell>
          <cell r="B1783" t="str">
            <v xml:space="preserve">                       4404.030108 Canon y Sobrecanon – Impuesto a la Renta</v>
          </cell>
          <cell r="C1783" t="str">
            <v>Canon y Sobrecanon – Impuesto a la Renta</v>
          </cell>
        </row>
        <row r="1784">
          <cell r="A1784">
            <v>44040302</v>
          </cell>
          <cell r="B1784" t="str">
            <v xml:space="preserve">                4404.0302 Regalías       </v>
          </cell>
          <cell r="C1784" t="str">
            <v>Regalías</v>
          </cell>
        </row>
        <row r="1785">
          <cell r="A1785">
            <v>4404030201</v>
          </cell>
          <cell r="B1785" t="str">
            <v xml:space="preserve">                       4404.030201 Regalías Mineras</v>
          </cell>
          <cell r="C1785" t="str">
            <v>Regalías Mineras</v>
          </cell>
        </row>
        <row r="1786">
          <cell r="A1786">
            <v>4404030202</v>
          </cell>
          <cell r="B1786" t="str">
            <v xml:space="preserve">                       4404.030202 Regalías FOCAM</v>
          </cell>
          <cell r="C1786" t="str">
            <v>Regalías FOCAM</v>
          </cell>
        </row>
        <row r="1787">
          <cell r="A1787">
            <v>44040303</v>
          </cell>
          <cell r="B1787" t="str">
            <v xml:space="preserve">                4404.0303 Participación Renta De Aduanas       </v>
          </cell>
          <cell r="C1787" t="str">
            <v>Participación Renta De Aduanas</v>
          </cell>
        </row>
        <row r="1788">
          <cell r="A1788">
            <v>4404030301</v>
          </cell>
          <cell r="B1788" t="str">
            <v xml:space="preserve">                       4404.030301 Renta De Aduanas</v>
          </cell>
          <cell r="C1788" t="str">
            <v>Renta De Aduanas</v>
          </cell>
        </row>
        <row r="1789">
          <cell r="A1789">
            <v>44040304</v>
          </cell>
          <cell r="B1789" t="str">
            <v xml:space="preserve">                4404.0304 Participación Por Eliminación De Exoneraciones       </v>
          </cell>
          <cell r="C1789" t="str">
            <v>Participación Por Eliminación De Exoneraciones</v>
          </cell>
        </row>
        <row r="1790">
          <cell r="A1790">
            <v>4404030401</v>
          </cell>
          <cell r="B1790" t="str">
            <v xml:space="preserve">                       4404.030401 Participación Por Eliminación De Exoneraciones</v>
          </cell>
          <cell r="C1790" t="str">
            <v>Participación Por Eliminación De Exoneraciones</v>
          </cell>
        </row>
        <row r="1791">
          <cell r="A1791">
            <v>44040305</v>
          </cell>
          <cell r="B1791" t="str">
            <v xml:space="preserve">                4404.0305 Fondo De Compensación Municipal       </v>
          </cell>
          <cell r="C1791" t="str">
            <v>Fondo De Compensación Municipal</v>
          </cell>
        </row>
        <row r="1792">
          <cell r="A1792">
            <v>4404030501</v>
          </cell>
          <cell r="B1792" t="str">
            <v xml:space="preserve">                       4404.030501 Fondo De Compensación Municipal</v>
          </cell>
          <cell r="C1792" t="str">
            <v>Fondo De Compensación Municipal</v>
          </cell>
        </row>
        <row r="1793">
          <cell r="A1793">
            <v>44040306</v>
          </cell>
          <cell r="B1793" t="str">
            <v xml:space="preserve">                4404.0306 FONIPREL       </v>
          </cell>
          <cell r="C1793" t="str">
            <v>FONIPREL</v>
          </cell>
        </row>
        <row r="1794">
          <cell r="A1794">
            <v>4404030601</v>
          </cell>
          <cell r="B1794" t="str">
            <v xml:space="preserve">                       4404.030601 FONIPREL</v>
          </cell>
          <cell r="C1794" t="str">
            <v>FONIPREL</v>
          </cell>
        </row>
        <row r="1795">
          <cell r="A1795">
            <v>44040307</v>
          </cell>
          <cell r="B1795" t="str">
            <v xml:space="preserve">                4404.0307 Participación por Asignación Especial       </v>
          </cell>
          <cell r="C1795" t="str">
            <v>Participación por Asignación Especial</v>
          </cell>
        </row>
        <row r="1796">
          <cell r="A1796">
            <v>4404030701</v>
          </cell>
          <cell r="B1796" t="str">
            <v xml:space="preserve">                       4404.030701 Participación por Plan de Incentivos a la Mejora de la Gestión Municipal</v>
          </cell>
          <cell r="C1796" t="str">
            <v>Participación por Plan de Incentivos a la Mejora de la Gestión Municipal</v>
          </cell>
        </row>
        <row r="1797">
          <cell r="A1797">
            <v>4404030702</v>
          </cell>
          <cell r="B1797" t="str">
            <v xml:space="preserve">                       4404.030702 Participación por Programa de Modernización Municipal</v>
          </cell>
          <cell r="C1797" t="str">
            <v>Participación por Programa de Modernización Municipal</v>
          </cell>
        </row>
        <row r="1798">
          <cell r="A1798">
            <v>4404030703</v>
          </cell>
          <cell r="B1798" t="str">
            <v xml:space="preserve">                       4404.030703 Participación por Plan de Incentivos a la Mejora de la Gestión y Modernización Municipal – PI</v>
          </cell>
          <cell r="C1798" t="str">
            <v>Participación por Plan de Incentivos a la Mejora de la Gestión y Modernización Municipal – PI</v>
          </cell>
        </row>
        <row r="1799">
          <cell r="A1799">
            <v>4404030704</v>
          </cell>
          <cell r="B1799" t="str">
            <v xml:space="preserve">                       4404.030704 Participación por Bono de Incentivo por la Ejecución Eficaz de Inversiones – BOI</v>
          </cell>
          <cell r="C1799" t="str">
            <v>Participación por Bono de Incentivo por la Ejecución Eficaz de Inversiones – BOI</v>
          </cell>
        </row>
        <row r="1800">
          <cell r="A1800">
            <v>44040308</v>
          </cell>
          <cell r="B1800" t="str">
            <v xml:space="preserve">                4404.0308 De Fondos Públicos       </v>
          </cell>
          <cell r="C1800" t="str">
            <v>De Fondos Públicos</v>
          </cell>
        </row>
        <row r="1801">
          <cell r="A1801">
            <v>4404030801</v>
          </cell>
          <cell r="B1801" t="str">
            <v xml:space="preserve">                       4404.030801 Participación por FIDECOM</v>
          </cell>
          <cell r="C1801" t="str">
            <v>Participación por FIDECOM</v>
          </cell>
        </row>
        <row r="1802">
          <cell r="A1802">
            <v>4404030802</v>
          </cell>
          <cell r="B1802" t="str">
            <v xml:space="preserve">                       4404.030802 Participación por FORSUR</v>
          </cell>
          <cell r="C1802" t="str">
            <v>Participación por FORSUR</v>
          </cell>
        </row>
        <row r="1803">
          <cell r="A1803">
            <v>4404030803</v>
          </cell>
          <cell r="B1803" t="str">
            <v xml:space="preserve">                       4404.030803 Participación por Fondo para la Igualdad</v>
          </cell>
          <cell r="C1803" t="str">
            <v>Participación por Fondo para la Igualdad</v>
          </cell>
        </row>
        <row r="1804">
          <cell r="A1804">
            <v>4404030804</v>
          </cell>
          <cell r="B1804" t="str">
            <v xml:space="preserve">                       4404.030804 Participación Fondo de las Fuerzas Armadas y Policía Nacional</v>
          </cell>
          <cell r="C1804" t="str">
            <v>Participación Fondo de las Fuerzas Armadas y Policía Nacional</v>
          </cell>
        </row>
        <row r="1805">
          <cell r="A1805">
            <v>4404030805</v>
          </cell>
          <cell r="B1805" t="str">
            <v xml:space="preserve">                       4404.030805 Participaciones Seguridad Ciudadana</v>
          </cell>
          <cell r="C1805" t="str">
            <v>Participaciones Seguridad Ciudadana</v>
          </cell>
        </row>
        <row r="1806">
          <cell r="A1806">
            <v>4404030806</v>
          </cell>
          <cell r="B1806" t="str">
            <v xml:space="preserve">                       4404.030806 Fondo de Promoción del Riego en la Sierra “Mi Riego"</v>
          </cell>
          <cell r="C1806" t="str">
            <v>Fondo de Promoción del Riego en la Sierra “Mi Riego"</v>
          </cell>
        </row>
        <row r="1807">
          <cell r="A1807">
            <v>4404030807</v>
          </cell>
          <cell r="B1807" t="str">
            <v xml:space="preserve">                       4404.030807 Para la Inclusión Económica en Zonas Rurales “Fonie”</v>
          </cell>
          <cell r="C1807" t="str">
            <v>Para la Inclusión Económica en Zonas Rurales “Fonie”</v>
          </cell>
        </row>
        <row r="1808">
          <cell r="A1808">
            <v>4404030808</v>
          </cell>
          <cell r="B1808" t="str">
            <v xml:space="preserve">                       4404.030808 Participaciones CONABI</v>
          </cell>
          <cell r="C1808" t="str">
            <v>Participaciones CONABI</v>
          </cell>
        </row>
        <row r="1809">
          <cell r="A1809">
            <v>4404030809</v>
          </cell>
          <cell r="B1809" t="str">
            <v xml:space="preserve">                       4404.030809 Participaciones Fed</v>
          </cell>
          <cell r="C1809" t="str">
            <v>Participaciones Fed</v>
          </cell>
        </row>
        <row r="1810">
          <cell r="A1810">
            <v>44040309</v>
          </cell>
          <cell r="B1810" t="str">
            <v xml:space="preserve">                4404.0309 Saldos Antiguos (Rrdd)       </v>
          </cell>
          <cell r="C1810" t="str">
            <v>Saldos Antiguos (Rrdd)</v>
          </cell>
        </row>
        <row r="1811">
          <cell r="A1811">
            <v>440404</v>
          </cell>
          <cell r="B1811" t="str">
            <v xml:space="preserve">        4404.04 Por Donaciones Y Transferencias               </v>
          </cell>
          <cell r="C1811" t="str">
            <v>Por Donaciones Y Transferencias</v>
          </cell>
        </row>
        <row r="1812">
          <cell r="A1812">
            <v>44040401</v>
          </cell>
          <cell r="B1812" t="str">
            <v xml:space="preserve">                4404.0401 Donaciones       </v>
          </cell>
          <cell r="C1812" t="str">
            <v>Donaciones</v>
          </cell>
        </row>
        <row r="1813">
          <cell r="A1813">
            <v>4404040101</v>
          </cell>
          <cell r="B1813" t="str">
            <v xml:space="preserve">                       4404.040101 Para Apoyo Presupuestario</v>
          </cell>
          <cell r="C1813" t="str">
            <v>Para Apoyo Presupuestario</v>
          </cell>
        </row>
        <row r="1814">
          <cell r="A1814">
            <v>44040402</v>
          </cell>
          <cell r="B1814" t="str">
            <v xml:space="preserve">                4404.0402 Transferencias       </v>
          </cell>
          <cell r="C1814" t="str">
            <v>Transferencias</v>
          </cell>
        </row>
        <row r="1815">
          <cell r="A1815">
            <v>4404040201</v>
          </cell>
          <cell r="B1815" t="str">
            <v xml:space="preserve">                       4404.040201 Transferencias de Entidades de Gobierno Nacional a Gobiernos Regionales</v>
          </cell>
          <cell r="C1815" t="str">
            <v>Transferencias de Entidades de Gobierno Nacional a Gobiernos Regionales</v>
          </cell>
        </row>
        <row r="1816">
          <cell r="A1816">
            <v>4404040202</v>
          </cell>
          <cell r="B1816" t="str">
            <v xml:space="preserve">                       4404.040202 Transferencias de Entidades de Gobierno Nacional a Gobiernos Locales</v>
          </cell>
          <cell r="C1816" t="str">
            <v>Transferencias de Entidades de Gobierno Nacional a Gobiernos Locales</v>
          </cell>
        </row>
        <row r="1817">
          <cell r="A1817">
            <v>440499</v>
          </cell>
          <cell r="B1817" t="str">
            <v xml:space="preserve">        4404.99 Otros               </v>
          </cell>
          <cell r="C1817" t="str">
            <v>Otros</v>
          </cell>
        </row>
        <row r="1818">
          <cell r="A1818">
            <v>4501</v>
          </cell>
          <cell r="B1818" t="str">
            <v xml:space="preserve">4501. RENTAS DE LA PROPIEDAD                       </v>
          </cell>
          <cell r="C1818" t="str">
            <v>RENTAS DE LA PROPIEDAD</v>
          </cell>
        </row>
        <row r="1819">
          <cell r="A1819">
            <v>450101</v>
          </cell>
          <cell r="B1819" t="str">
            <v xml:space="preserve">        4501.01 Rentas De La Propiedad Financiera               </v>
          </cell>
          <cell r="C1819" t="str">
            <v>Rentas De La Propiedad Financiera</v>
          </cell>
        </row>
        <row r="1820">
          <cell r="A1820">
            <v>45010101</v>
          </cell>
          <cell r="B1820" t="str">
            <v xml:space="preserve">                4501.0101 Intereses       </v>
          </cell>
          <cell r="C1820" t="str">
            <v>Intereses</v>
          </cell>
        </row>
        <row r="1821">
          <cell r="A1821">
            <v>4501010101</v>
          </cell>
          <cell r="B1821" t="str">
            <v xml:space="preserve">                       4501.010101 Intereses Por Depósitos Distintos De Recursos Por Privatización Y Concesiones</v>
          </cell>
          <cell r="C1821" t="str">
            <v>Intereses Por Depósitos Distintos De Recursos Por Privatización Y Concesiones</v>
          </cell>
        </row>
        <row r="1822">
          <cell r="A1822">
            <v>4501010102</v>
          </cell>
          <cell r="B1822" t="str">
            <v xml:space="preserve">                       4501.010102 Intereses Por Depósitos De Recursos Por Privatización Y Concesiones</v>
          </cell>
          <cell r="C1822" t="str">
            <v>Intereses Por Depósitos De Recursos Por Privatización Y Concesiones</v>
          </cell>
        </row>
        <row r="1823">
          <cell r="A1823">
            <v>4501010103</v>
          </cell>
          <cell r="B1823" t="str">
            <v xml:space="preserve">                       4501.010103 Intereses Y Descuento Documentos Valorados – Importaciones</v>
          </cell>
          <cell r="C1823" t="str">
            <v>Intereses Y Descuento Documentos Valorados – Importaciones</v>
          </cell>
        </row>
        <row r="1824">
          <cell r="A1824">
            <v>45010102</v>
          </cell>
          <cell r="B1824" t="str">
            <v xml:space="preserve">                4501.0102 Intereses Por Concesión De Préstamos       </v>
          </cell>
          <cell r="C1824" t="str">
            <v>Intereses Por Concesión De Préstamos</v>
          </cell>
        </row>
        <row r="1825">
          <cell r="A1825">
            <v>4501010201</v>
          </cell>
          <cell r="B1825" t="str">
            <v xml:space="preserve">                       4501.010201 Intereses Por Concesión De Préstamos Del Sector Privado</v>
          </cell>
          <cell r="C1825" t="str">
            <v>Intereses Por Concesión De Préstamos Del Sector Privado</v>
          </cell>
        </row>
        <row r="1826">
          <cell r="A1826">
            <v>4501010202</v>
          </cell>
          <cell r="B1826" t="str">
            <v xml:space="preserve">                       4501.010202 Intereses Por Concesión De Préstamos A Unidades Del Gobierno Nacional</v>
          </cell>
          <cell r="C1826" t="str">
            <v>Intereses Por Concesión De Préstamos A Unidades Del Gobierno Nacional</v>
          </cell>
        </row>
        <row r="1827">
          <cell r="A1827">
            <v>4501010203</v>
          </cell>
          <cell r="B1827" t="str">
            <v xml:space="preserve">                       4501.010203 Intereses Por Concesión De Préstamos A Unidades Del Gobierno Regional</v>
          </cell>
          <cell r="C1827" t="str">
            <v>Intereses Por Concesión De Préstamos A Unidades Del Gobierno Regional</v>
          </cell>
        </row>
        <row r="1828">
          <cell r="A1828">
            <v>4501010204</v>
          </cell>
          <cell r="B1828" t="str">
            <v xml:space="preserve">                       4501.010204 Intereses Por Concesión De Préstamos A Unidades Del Gobierno Local</v>
          </cell>
          <cell r="C1828" t="str">
            <v>Intereses Por Concesión De Préstamos A Unidades Del Gobierno Local</v>
          </cell>
        </row>
        <row r="1829">
          <cell r="A1829">
            <v>45010103</v>
          </cell>
          <cell r="B1829" t="str">
            <v xml:space="preserve">                4501.0103 Diferencial Cambiario       </v>
          </cell>
          <cell r="C1829" t="str">
            <v>Diferencial Cambiario</v>
          </cell>
        </row>
        <row r="1830">
          <cell r="A1830">
            <v>4501010301</v>
          </cell>
          <cell r="B1830" t="str">
            <v xml:space="preserve">                       4501.010301 Bonos</v>
          </cell>
          <cell r="C1830" t="str">
            <v>Bonos</v>
          </cell>
        </row>
        <row r="1831">
          <cell r="A1831">
            <v>4501010302</v>
          </cell>
          <cell r="B1831" t="str">
            <v xml:space="preserve">                       4501.010302 Créditos</v>
          </cell>
          <cell r="C1831" t="str">
            <v>Créditos</v>
          </cell>
        </row>
        <row r="1832">
          <cell r="A1832">
            <v>4501010399</v>
          </cell>
          <cell r="B1832" t="str">
            <v xml:space="preserve">                       4501.010399 Otros</v>
          </cell>
          <cell r="C1832" t="str">
            <v>Otros</v>
          </cell>
        </row>
        <row r="1833">
          <cell r="A1833">
            <v>45010104</v>
          </cell>
          <cell r="B1833" t="str">
            <v xml:space="preserve">                4501.0104 Otros Intereses       </v>
          </cell>
          <cell r="C1833" t="str">
            <v>Otros Intereses</v>
          </cell>
        </row>
        <row r="1834">
          <cell r="A1834">
            <v>4501010499</v>
          </cell>
          <cell r="B1834" t="str">
            <v xml:space="preserve">                       4501.010499 Otros Intereses</v>
          </cell>
          <cell r="C1834" t="str">
            <v>Otros Intereses</v>
          </cell>
        </row>
        <row r="1835">
          <cell r="A1835">
            <v>450102</v>
          </cell>
          <cell r="B1835" t="str">
            <v xml:space="preserve">        4501.02 Rentas De La Propiedad Real               </v>
          </cell>
          <cell r="C1835" t="str">
            <v>Rentas De La Propiedad Real</v>
          </cell>
        </row>
        <row r="1836">
          <cell r="A1836">
            <v>45010201</v>
          </cell>
          <cell r="B1836" t="str">
            <v xml:space="preserve">                4501.0201 Regalías       </v>
          </cell>
          <cell r="C1836" t="str">
            <v>Regalías</v>
          </cell>
        </row>
        <row r="1837">
          <cell r="A1837">
            <v>4501020101</v>
          </cell>
          <cell r="B1837" t="str">
            <v xml:space="preserve">                       4501.020101 Regalía De La Actividad Petrolera</v>
          </cell>
          <cell r="C1837" t="str">
            <v>Regalía De La Actividad Petrolera</v>
          </cell>
        </row>
        <row r="1838">
          <cell r="A1838">
            <v>4501020102</v>
          </cell>
          <cell r="B1838" t="str">
            <v xml:space="preserve">                       4501.020102 Regalía De La Actividad Minera</v>
          </cell>
          <cell r="C1838" t="str">
            <v>Regalía De La Actividad Minera</v>
          </cell>
        </row>
        <row r="1839">
          <cell r="A1839">
            <v>4501020103</v>
          </cell>
          <cell r="B1839" t="str">
            <v xml:space="preserve">                       4501.020103 Regalía De La Actividad Del Gas</v>
          </cell>
          <cell r="C1839" t="str">
            <v>Regalía De La Actividad Del Gas</v>
          </cell>
        </row>
        <row r="1840">
          <cell r="A1840">
            <v>4501020104</v>
          </cell>
          <cell r="B1840" t="str">
            <v xml:space="preserve">                       4501.020104 Fraccionamiento Regalías de la Actividad Minera</v>
          </cell>
          <cell r="C1840" t="str">
            <v>Fraccionamiento Regalías de la Actividad Minera</v>
          </cell>
        </row>
        <row r="1841">
          <cell r="A1841">
            <v>45010202</v>
          </cell>
          <cell r="B1841" t="str">
            <v xml:space="preserve">                4501.0202 Derechos E Ingreso Por Concesiones       </v>
          </cell>
          <cell r="C1841" t="str">
            <v>Derechos E Ingreso Por Concesiones</v>
          </cell>
        </row>
        <row r="1842">
          <cell r="A1842">
            <v>4501020201</v>
          </cell>
          <cell r="B1842" t="str">
            <v xml:space="preserve">                       4501.020201 Derechos De Vigencia De Minas</v>
          </cell>
          <cell r="C1842" t="str">
            <v>Derechos De Vigencia De Minas</v>
          </cell>
        </row>
        <row r="1843">
          <cell r="A1843">
            <v>4501020202</v>
          </cell>
          <cell r="B1843" t="str">
            <v xml:space="preserve">                       4501.020202 Derechos De Servidumbre</v>
          </cell>
          <cell r="C1843" t="str">
            <v>Derechos De Servidumbre</v>
          </cell>
        </row>
        <row r="1844">
          <cell r="A1844">
            <v>4501020203</v>
          </cell>
          <cell r="B1844" t="str">
            <v xml:space="preserve">                       4501.020203 Derechos De Aprovechamiento De Productos Forestales Y Fauna Silvestre</v>
          </cell>
          <cell r="C1844" t="str">
            <v>Derechos De Aprovechamiento De Productos Forestales Y Fauna Silvestre</v>
          </cell>
        </row>
        <row r="1845">
          <cell r="A1845">
            <v>4501020204</v>
          </cell>
          <cell r="B1845" t="str">
            <v xml:space="preserve">                       4501.020204 Derechos De Pesca</v>
          </cell>
          <cell r="C1845" t="str">
            <v>Derechos De Pesca</v>
          </cell>
        </row>
        <row r="1846">
          <cell r="A1846">
            <v>4501020205</v>
          </cell>
          <cell r="B1846" t="str">
            <v xml:space="preserve">                       4501.020205 Derecho Por Uso Del Espectro Radioeléctrico - Canon Por Telecomunicaciones</v>
          </cell>
          <cell r="C1846" t="str">
            <v>Derecho Por Uso Del Espectro Radioeléctrico - Canon Por Telecomunicaciones</v>
          </cell>
        </row>
        <row r="1847">
          <cell r="A1847">
            <v>4501020206</v>
          </cell>
          <cell r="B1847" t="str">
            <v xml:space="preserve">                       4501.020206 Derechos De Vigencia De Recursos Geotérmicos</v>
          </cell>
          <cell r="C1847" t="str">
            <v>Derechos De Vigencia De Recursos Geotérmicos</v>
          </cell>
        </row>
        <row r="1848">
          <cell r="A1848">
            <v>4501020299</v>
          </cell>
          <cell r="B1848" t="str">
            <v xml:space="preserve">                       4501.020299 Otros Derechos E Ingresos Por Concesiones</v>
          </cell>
          <cell r="C1848" t="str">
            <v>Otros Derechos E Ingresos Por Concesiones</v>
          </cell>
        </row>
        <row r="1849">
          <cell r="A1849">
            <v>45010203</v>
          </cell>
          <cell r="B1849" t="str">
            <v xml:space="preserve">                4501.0203 Dividendos       </v>
          </cell>
          <cell r="C1849" t="str">
            <v>Dividendos</v>
          </cell>
        </row>
        <row r="1850">
          <cell r="A1850">
            <v>4501020301</v>
          </cell>
          <cell r="B1850" t="str">
            <v xml:space="preserve">                       4501.020301 Utilidades Del Banco De La Nación</v>
          </cell>
          <cell r="C1850" t="str">
            <v>Utilidades Del Banco De La Nación</v>
          </cell>
        </row>
        <row r="1851">
          <cell r="A1851">
            <v>4501020302</v>
          </cell>
          <cell r="B1851" t="str">
            <v xml:space="preserve">                       4501.020302 Utilidades Del Banco Central De Reserva Del Perú</v>
          </cell>
          <cell r="C1851" t="str">
            <v>Utilidades Del Banco Central De Reserva Del Perú</v>
          </cell>
        </row>
        <row r="1852">
          <cell r="A1852">
            <v>4501020303</v>
          </cell>
          <cell r="B1852" t="str">
            <v xml:space="preserve">                       4501.020303 Utilidades Del Fondo Nacional De Financiamiento Empresarial (FONAFE)</v>
          </cell>
          <cell r="C1852" t="str">
            <v>Utilidades Del Fondo Nacional De Financiamiento Empresarial (FONAFE)</v>
          </cell>
        </row>
        <row r="1853">
          <cell r="A1853">
            <v>4501020304</v>
          </cell>
          <cell r="B1853" t="str">
            <v xml:space="preserve">                       4501.020304 Utilidades De Empresas Municipales</v>
          </cell>
          <cell r="C1853" t="str">
            <v>Utilidades De Empresas Municipales</v>
          </cell>
        </row>
        <row r="1854">
          <cell r="A1854">
            <v>4501020305</v>
          </cell>
          <cell r="B1854" t="str">
            <v xml:space="preserve">                       4501.020305 Utilidades De Empresas De Universidades</v>
          </cell>
          <cell r="C1854" t="str">
            <v>Utilidades De Empresas De Universidades</v>
          </cell>
        </row>
        <row r="1855">
          <cell r="A1855">
            <v>4501020399</v>
          </cell>
          <cell r="B1855" t="str">
            <v xml:space="preserve">                       4501.020399 Utilidades De Otras Empresas</v>
          </cell>
          <cell r="C1855" t="str">
            <v>Utilidades De Otras Empresas</v>
          </cell>
        </row>
        <row r="1856">
          <cell r="A1856">
            <v>450103</v>
          </cell>
          <cell r="B1856" t="str">
            <v xml:space="preserve">        4501.03 Otras Rentas De La Propiedad               </v>
          </cell>
          <cell r="C1856" t="str">
            <v>Otras Rentas De La Propiedad</v>
          </cell>
        </row>
        <row r="1857">
          <cell r="A1857">
            <v>45010301</v>
          </cell>
          <cell r="B1857" t="str">
            <v xml:space="preserve">                4501.0301 Otras Rentas De La Propiedad       </v>
          </cell>
          <cell r="C1857" t="str">
            <v>Otras Rentas De La Propiedad</v>
          </cell>
        </row>
        <row r="1858">
          <cell r="A1858">
            <v>4501030101</v>
          </cell>
          <cell r="B1858" t="str">
            <v xml:space="preserve">                       4501.030101 Participación En Contratos</v>
          </cell>
          <cell r="C1858" t="str">
            <v>Participación En Contratos</v>
          </cell>
        </row>
        <row r="1859">
          <cell r="A1859">
            <v>4502</v>
          </cell>
          <cell r="B1859" t="str">
            <v xml:space="preserve">4502. MULTAS Y SANCIONES NO TRIBUTARIAS                       </v>
          </cell>
          <cell r="C1859" t="str">
            <v>MULTAS Y SANCIONES NO TRIBUTARIAS</v>
          </cell>
        </row>
        <row r="1860">
          <cell r="A1860">
            <v>450201</v>
          </cell>
          <cell r="B1860" t="str">
            <v xml:space="preserve">        4502.01 Multas No Tributarias               </v>
          </cell>
          <cell r="C1860" t="str">
            <v>Multas No Tributarias</v>
          </cell>
        </row>
        <row r="1861">
          <cell r="A1861">
            <v>45020101</v>
          </cell>
          <cell r="B1861" t="str">
            <v xml:space="preserve">                4502.0101 De Administración General       </v>
          </cell>
          <cell r="C1861" t="str">
            <v>De Administración General</v>
          </cell>
        </row>
        <row r="1862">
          <cell r="A1862">
            <v>4502010101</v>
          </cell>
          <cell r="B1862" t="str">
            <v xml:space="preserve">                       4502.010101 De Administración General</v>
          </cell>
          <cell r="C1862" t="str">
            <v>De Administración General</v>
          </cell>
        </row>
        <row r="1863">
          <cell r="A1863">
            <v>4502010102</v>
          </cell>
          <cell r="B1863" t="str">
            <v xml:space="preserve">                       4502.010102 Multas Convenio SUNAT Bancos</v>
          </cell>
          <cell r="C1863" t="str">
            <v>Multas Convenio SUNAT Bancos</v>
          </cell>
        </row>
        <row r="1864">
          <cell r="A1864">
            <v>4502010103</v>
          </cell>
          <cell r="B1864" t="str">
            <v xml:space="preserve">                       4502.010103 Multas Por Omisión De Información</v>
          </cell>
          <cell r="C1864" t="str">
            <v>Multas Por Omisión De Información</v>
          </cell>
        </row>
        <row r="1865">
          <cell r="A1865">
            <v>4502010104</v>
          </cell>
          <cell r="B1865" t="str">
            <v xml:space="preserve">                       4502.010104 Multas Por Permanencia Irregular En El País</v>
          </cell>
          <cell r="C1865" t="str">
            <v>Multas Por Permanencia Irregular En El País</v>
          </cell>
        </row>
        <row r="1866">
          <cell r="A1866">
            <v>4502010105</v>
          </cell>
          <cell r="B1866" t="str">
            <v xml:space="preserve">                       4502.010105 Multas Por No Actualizar Datos Del Documento Nacional De Identidad</v>
          </cell>
          <cell r="C1866" t="str">
            <v>Multas Por No Actualizar Datos Del Documento Nacional De Identidad</v>
          </cell>
        </row>
        <row r="1867">
          <cell r="A1867">
            <v>4502010106</v>
          </cell>
          <cell r="B1867" t="str">
            <v xml:space="preserve">                       4502.010106 Multas Por Infracción A La Ley De Extranjería</v>
          </cell>
          <cell r="C1867" t="str">
            <v>Multas Por Infracción A La Ley De Extranjería</v>
          </cell>
        </row>
        <row r="1868">
          <cell r="A1868">
            <v>45020102</v>
          </cell>
          <cell r="B1868" t="str">
            <v xml:space="preserve">                4502.0102 De Educación       </v>
          </cell>
          <cell r="C1868" t="str">
            <v>De Educación</v>
          </cell>
        </row>
        <row r="1869">
          <cell r="A1869">
            <v>4502010201</v>
          </cell>
          <cell r="B1869" t="str">
            <v xml:space="preserve">                       4502.010201 Multas De Educación</v>
          </cell>
          <cell r="C1869" t="str">
            <v>Multas De Educación</v>
          </cell>
        </row>
        <row r="1870">
          <cell r="A1870">
            <v>4502010202</v>
          </cell>
          <cell r="B1870" t="str">
            <v xml:space="preserve">                       4502.010202 Multas Por Daños Al Patrimonio Cultural</v>
          </cell>
          <cell r="C1870" t="str">
            <v>Multas Por Daños Al Patrimonio Cultural</v>
          </cell>
        </row>
        <row r="1871">
          <cell r="A1871">
            <v>45020103</v>
          </cell>
          <cell r="B1871" t="str">
            <v xml:space="preserve">                4502.0103 Judiciales       </v>
          </cell>
          <cell r="C1871" t="str">
            <v>Judiciales</v>
          </cell>
        </row>
        <row r="1872">
          <cell r="A1872">
            <v>4502010301</v>
          </cell>
          <cell r="B1872" t="str">
            <v xml:space="preserve">                       4502.010301 Multas Judiciales</v>
          </cell>
          <cell r="C1872" t="str">
            <v>Multas Judiciales</v>
          </cell>
        </row>
        <row r="1873">
          <cell r="A1873">
            <v>45020104</v>
          </cell>
          <cell r="B1873" t="str">
            <v xml:space="preserve">                4502.0104 Electorales       </v>
          </cell>
          <cell r="C1873" t="str">
            <v>Electorales</v>
          </cell>
        </row>
        <row r="1874">
          <cell r="A1874">
            <v>4502010401</v>
          </cell>
          <cell r="B1874" t="str">
            <v xml:space="preserve">                       4502.010401 Multas Electorales</v>
          </cell>
          <cell r="C1874" t="str">
            <v>Multas Electorales</v>
          </cell>
        </row>
        <row r="1875">
          <cell r="A1875">
            <v>4502010402</v>
          </cell>
          <cell r="B1875" t="str">
            <v xml:space="preserve">                       4502.010402 Inscripción Y Corrección De Cédulas</v>
          </cell>
          <cell r="C1875" t="str">
            <v>Inscripción Y Corrección De Cédulas</v>
          </cell>
        </row>
        <row r="1876">
          <cell r="A1876">
            <v>45020105</v>
          </cell>
          <cell r="B1876" t="str">
            <v xml:space="preserve">                4502.0105 De Transporte       </v>
          </cell>
          <cell r="C1876" t="str">
            <v>De Transporte</v>
          </cell>
        </row>
        <row r="1877">
          <cell r="A1877">
            <v>4502010501</v>
          </cell>
          <cell r="B1877" t="str">
            <v xml:space="preserve">                       4502.010501 Infracciones De Reglamento De Tránsito</v>
          </cell>
          <cell r="C1877" t="str">
            <v>Infracciones De Reglamento De Tránsito</v>
          </cell>
        </row>
        <row r="1878">
          <cell r="A1878">
            <v>4502010502</v>
          </cell>
          <cell r="B1878" t="str">
            <v xml:space="preserve">                       4502.010502 Infracciones De Reglamento De Transportes</v>
          </cell>
          <cell r="C1878" t="str">
            <v>Infracciones De Reglamento De Transportes</v>
          </cell>
        </row>
        <row r="1879">
          <cell r="A1879">
            <v>45020106</v>
          </cell>
          <cell r="B1879" t="str">
            <v xml:space="preserve">                4502.0106 Otras Multas       </v>
          </cell>
          <cell r="C1879" t="str">
            <v>Otras Multas</v>
          </cell>
        </row>
        <row r="1880">
          <cell r="A1880">
            <v>4502010601</v>
          </cell>
          <cell r="B1880" t="str">
            <v xml:space="preserve">                       4502.010601 Infracciones De Comercialización</v>
          </cell>
          <cell r="C1880" t="str">
            <v>Infracciones De Comercialización</v>
          </cell>
        </row>
        <row r="1881">
          <cell r="A1881">
            <v>4502010602</v>
          </cell>
          <cell r="B1881" t="str">
            <v xml:space="preserve">                       4502.010602 Multas A Establecimientos, Farmacias Y Otros</v>
          </cell>
          <cell r="C1881" t="str">
            <v>Multas A Establecimientos, Farmacias Y Otros</v>
          </cell>
        </row>
        <row r="1882">
          <cell r="A1882">
            <v>4502010603</v>
          </cell>
          <cell r="B1882" t="str">
            <v xml:space="preserve">                       4502.010603 Multas Por Especulación, Acaparación, Adulteración Y Otros</v>
          </cell>
          <cell r="C1882" t="str">
            <v>Multas Por Especulación, Acaparación, Adulteración Y Otros</v>
          </cell>
        </row>
        <row r="1883">
          <cell r="A1883">
            <v>4502010604</v>
          </cell>
          <cell r="B1883" t="str">
            <v xml:space="preserve">                       4502.010604 Multas Y Análogas Por Infracciones Laborales</v>
          </cell>
          <cell r="C1883" t="str">
            <v>Multas Y Análogas Por Infracciones Laborales</v>
          </cell>
        </row>
        <row r="1884">
          <cell r="A1884">
            <v>4502010605</v>
          </cell>
          <cell r="B1884" t="str">
            <v xml:space="preserve">                       4502.010605 Multas De Libre Competencia</v>
          </cell>
          <cell r="C1884" t="str">
            <v>Multas De Libre Competencia</v>
          </cell>
        </row>
        <row r="1885">
          <cell r="A1885">
            <v>4502010606</v>
          </cell>
          <cell r="B1885" t="str">
            <v xml:space="preserve">                       4502.010606 Multas De Propiedad Intelectual</v>
          </cell>
          <cell r="C1885" t="str">
            <v>Multas De Propiedad Intelectual</v>
          </cell>
        </row>
        <row r="1886">
          <cell r="A1886">
            <v>4502010607</v>
          </cell>
          <cell r="B1886" t="str">
            <v xml:space="preserve">                       4502.010607 Multas De Comercio Exterior</v>
          </cell>
          <cell r="C1886" t="str">
            <v>Multas De Comercio Exterior</v>
          </cell>
        </row>
        <row r="1887">
          <cell r="A1887">
            <v>4502010608</v>
          </cell>
          <cell r="B1887" t="str">
            <v xml:space="preserve">                       4502.010608 Multas A Empresas Mineras Privatizadas</v>
          </cell>
          <cell r="C1887" t="str">
            <v>Multas A Empresas Mineras Privatizadas</v>
          </cell>
        </row>
        <row r="1888">
          <cell r="A1888">
            <v>4502010609</v>
          </cell>
          <cell r="B1888" t="str">
            <v xml:space="preserve">                       4502.010609 Multas por Infracciones Mineras</v>
          </cell>
          <cell r="C1888" t="str">
            <v>Multas por Infracciones Mineras</v>
          </cell>
        </row>
        <row r="1889">
          <cell r="A1889">
            <v>4502010699</v>
          </cell>
          <cell r="B1889" t="str">
            <v xml:space="preserve">                       4502.010699 Otras Multas</v>
          </cell>
          <cell r="C1889" t="str">
            <v>Otras Multas</v>
          </cell>
        </row>
        <row r="1890">
          <cell r="A1890">
            <v>450202</v>
          </cell>
          <cell r="B1890" t="str">
            <v xml:space="preserve">        4502.02 Sanciones No Tributarias               </v>
          </cell>
          <cell r="C1890" t="str">
            <v>Sanciones No Tributarias</v>
          </cell>
        </row>
        <row r="1891">
          <cell r="A1891">
            <v>45020201</v>
          </cell>
          <cell r="B1891" t="str">
            <v xml:space="preserve">                4502.0201 Sanciones Administrativas       </v>
          </cell>
          <cell r="C1891" t="str">
            <v>Sanciones Administrativas</v>
          </cell>
        </row>
        <row r="1892">
          <cell r="A1892">
            <v>4502020101</v>
          </cell>
          <cell r="B1892" t="str">
            <v xml:space="preserve">                       4502.020101 Sanciones De Administración General</v>
          </cell>
          <cell r="C1892" t="str">
            <v>Sanciones De Administración General</v>
          </cell>
        </row>
        <row r="1893">
          <cell r="A1893">
            <v>4502020102</v>
          </cell>
          <cell r="B1893" t="str">
            <v xml:space="preserve">                       4502.020102 Intereses Por Sanciones</v>
          </cell>
          <cell r="C1893" t="str">
            <v>Intereses Por Sanciones</v>
          </cell>
        </row>
        <row r="1894">
          <cell r="A1894">
            <v>4502020103</v>
          </cell>
          <cell r="B1894" t="str">
            <v xml:space="preserve">                       4502.020103 Ejecución De Garantía</v>
          </cell>
          <cell r="C1894" t="str">
            <v>Ejecución De Garantía</v>
          </cell>
        </row>
        <row r="1895">
          <cell r="A1895">
            <v>4502020199</v>
          </cell>
          <cell r="B1895" t="str">
            <v xml:space="preserve">                       4502.020199 Otras Sanciones</v>
          </cell>
          <cell r="C1895" t="str">
            <v>Otras Sanciones</v>
          </cell>
        </row>
        <row r="1896">
          <cell r="A1896">
            <v>4503</v>
          </cell>
          <cell r="B1896" t="str">
            <v xml:space="preserve">4503. APORTES POR REGULACIÓN                       </v>
          </cell>
          <cell r="C1896" t="str">
            <v>APORTES POR REGULACIÓN</v>
          </cell>
        </row>
        <row r="1897">
          <cell r="A1897">
            <v>450301</v>
          </cell>
          <cell r="B1897" t="str">
            <v xml:space="preserve">        4503.01 Aportes Por Regulación               </v>
          </cell>
          <cell r="C1897" t="str">
            <v>Aportes Por Regulación</v>
          </cell>
        </row>
        <row r="1898">
          <cell r="A1898">
            <v>45030101</v>
          </cell>
          <cell r="B1898" t="str">
            <v xml:space="preserve">                4503.0101 Provenientes De Las Empresas De Saneamiento       </v>
          </cell>
          <cell r="C1898" t="str">
            <v>Provenientes De Las Empresas De Saneamiento</v>
          </cell>
        </row>
        <row r="1899">
          <cell r="A1899">
            <v>4503010101</v>
          </cell>
          <cell r="B1899" t="str">
            <v xml:space="preserve">                       4503.010101 Empresas FONAFE</v>
          </cell>
          <cell r="C1899" t="str">
            <v>Empresas FONAFE</v>
          </cell>
        </row>
        <row r="1900">
          <cell r="A1900">
            <v>4503010102</v>
          </cell>
          <cell r="B1900" t="str">
            <v xml:space="preserve">                       4503.010102 Empresas Municipales</v>
          </cell>
          <cell r="C1900" t="str">
            <v>Empresas Municipales</v>
          </cell>
        </row>
        <row r="1901">
          <cell r="A1901">
            <v>4503010103</v>
          </cell>
          <cell r="B1901" t="str">
            <v xml:space="preserve">                       4503.010103 Empresas Del Sector Privado</v>
          </cell>
          <cell r="C1901" t="str">
            <v>Empresas Del Sector Privado</v>
          </cell>
        </row>
        <row r="1902">
          <cell r="A1902">
            <v>4503010199</v>
          </cell>
          <cell r="B1902" t="str">
            <v xml:space="preserve">                       4503.010199 Otras Empresas</v>
          </cell>
          <cell r="C1902" t="str">
            <v>Otras Empresas</v>
          </cell>
        </row>
        <row r="1903">
          <cell r="A1903">
            <v>45030102</v>
          </cell>
          <cell r="B1903" t="str">
            <v xml:space="preserve">                4503.0102 Provenientes De Las Empresas De Electricidad       </v>
          </cell>
          <cell r="C1903" t="str">
            <v>Provenientes De Las Empresas De Electricidad</v>
          </cell>
        </row>
        <row r="1904">
          <cell r="A1904">
            <v>4503010201</v>
          </cell>
          <cell r="B1904" t="str">
            <v xml:space="preserve">                       4503.010201 Empresas FONAFE</v>
          </cell>
          <cell r="C1904" t="str">
            <v>Empresas FONAFE</v>
          </cell>
        </row>
        <row r="1905">
          <cell r="A1905">
            <v>4503010202</v>
          </cell>
          <cell r="B1905" t="str">
            <v xml:space="preserve">                       4503.010202 Empresas Municipales</v>
          </cell>
          <cell r="C1905" t="str">
            <v>Empresas Municipales</v>
          </cell>
        </row>
        <row r="1906">
          <cell r="A1906">
            <v>4503010203</v>
          </cell>
          <cell r="B1906" t="str">
            <v xml:space="preserve">                       4503.010203 Empresas Del Sector Privado</v>
          </cell>
          <cell r="C1906" t="str">
            <v>Empresas Del Sector Privado</v>
          </cell>
        </row>
        <row r="1907">
          <cell r="A1907">
            <v>4503010299</v>
          </cell>
          <cell r="B1907" t="str">
            <v xml:space="preserve">                       4503.010299 Otras Empresas</v>
          </cell>
          <cell r="C1907" t="str">
            <v>Otras Empresas</v>
          </cell>
        </row>
        <row r="1908">
          <cell r="A1908">
            <v>45030103</v>
          </cell>
          <cell r="B1908" t="str">
            <v xml:space="preserve">                4503.0103 Provenientes De Las Empresas De Hidrocarburos       </v>
          </cell>
          <cell r="C1908" t="str">
            <v>Provenientes De Las Empresas De Hidrocarburos</v>
          </cell>
        </row>
        <row r="1909">
          <cell r="A1909">
            <v>4503010301</v>
          </cell>
          <cell r="B1909" t="str">
            <v xml:space="preserve">                       4503.010301 Empresas FONAFE</v>
          </cell>
          <cell r="C1909" t="str">
            <v>Empresas FONAFE</v>
          </cell>
        </row>
        <row r="1910">
          <cell r="A1910">
            <v>4503010302</v>
          </cell>
          <cell r="B1910" t="str">
            <v xml:space="preserve">                       4503.010302 Empresas Municipales</v>
          </cell>
          <cell r="C1910" t="str">
            <v>Empresas Municipales</v>
          </cell>
        </row>
        <row r="1911">
          <cell r="A1911">
            <v>4503010303</v>
          </cell>
          <cell r="B1911" t="str">
            <v xml:space="preserve">                       4503.010303 Empresas Del Sector Privado</v>
          </cell>
          <cell r="C1911" t="str">
            <v>Empresas Del Sector Privado</v>
          </cell>
        </row>
        <row r="1912">
          <cell r="A1912">
            <v>4503010399</v>
          </cell>
          <cell r="B1912" t="str">
            <v xml:space="preserve">                       4503.010399 Otras Empresas</v>
          </cell>
          <cell r="C1912" t="str">
            <v>Otras Empresas</v>
          </cell>
        </row>
        <row r="1913">
          <cell r="A1913">
            <v>45030104</v>
          </cell>
          <cell r="B1913" t="str">
            <v xml:space="preserve">                4503.0104 Provenientes De Las Empresas De Telecomunicaciones       </v>
          </cell>
          <cell r="C1913" t="str">
            <v>Provenientes De Las Empresas De Telecomunicaciones</v>
          </cell>
        </row>
        <row r="1914">
          <cell r="A1914">
            <v>4503010401</v>
          </cell>
          <cell r="B1914" t="str">
            <v xml:space="preserve">                       4503.010401 Empresas FONAFE</v>
          </cell>
          <cell r="C1914" t="str">
            <v>Empresas FONAFE</v>
          </cell>
        </row>
        <row r="1915">
          <cell r="A1915">
            <v>4503010402</v>
          </cell>
          <cell r="B1915" t="str">
            <v xml:space="preserve">                       4503.010402 Empresas Municipales</v>
          </cell>
          <cell r="C1915" t="str">
            <v>Empresas Municipales</v>
          </cell>
        </row>
        <row r="1916">
          <cell r="A1916">
            <v>4503010403</v>
          </cell>
          <cell r="B1916" t="str">
            <v xml:space="preserve">                       4503.010403 Empresas Del Sector Privado</v>
          </cell>
          <cell r="C1916" t="str">
            <v>Empresas Del Sector Privado</v>
          </cell>
        </row>
        <row r="1917">
          <cell r="A1917">
            <v>4503010499</v>
          </cell>
          <cell r="B1917" t="str">
            <v xml:space="preserve">                       4503.010499 Otras Empresas</v>
          </cell>
          <cell r="C1917" t="str">
            <v>Otras Empresas</v>
          </cell>
        </row>
        <row r="1918">
          <cell r="A1918">
            <v>45030105</v>
          </cell>
          <cell r="B1918" t="str">
            <v xml:space="preserve">                4503.0105 Provenientes De Otras Empresas       </v>
          </cell>
          <cell r="C1918" t="str">
            <v>Provenientes De Otras Empresas</v>
          </cell>
        </row>
        <row r="1919">
          <cell r="A1919">
            <v>4503010501</v>
          </cell>
          <cell r="B1919" t="str">
            <v xml:space="preserve">                       4503.010501 Empresas FONAFE</v>
          </cell>
          <cell r="C1919" t="str">
            <v>Empresas FONAFE</v>
          </cell>
        </row>
        <row r="1920">
          <cell r="A1920">
            <v>4503010502</v>
          </cell>
          <cell r="B1920" t="str">
            <v xml:space="preserve">                       4503.010502 Empresas Municipales</v>
          </cell>
          <cell r="C1920" t="str">
            <v>Empresas Municipales</v>
          </cell>
        </row>
        <row r="1921">
          <cell r="A1921">
            <v>4503010503</v>
          </cell>
          <cell r="B1921" t="str">
            <v xml:space="preserve">                       4503.010503 Empresas Del Sector Privado</v>
          </cell>
          <cell r="C1921" t="str">
            <v>Empresas Del Sector Privado</v>
          </cell>
        </row>
        <row r="1922">
          <cell r="A1922">
            <v>4503010599</v>
          </cell>
          <cell r="B1922" t="str">
            <v xml:space="preserve">                       4503.010599 Otras Empresas</v>
          </cell>
          <cell r="C1922" t="str">
            <v>Otras Empresas</v>
          </cell>
        </row>
        <row r="1923">
          <cell r="A1923">
            <v>4504</v>
          </cell>
          <cell r="B1923" t="str">
            <v xml:space="preserve">4504. TRANSFERENCIAS VOLUNTARIAS DISTINTA A DONACIONES                       </v>
          </cell>
          <cell r="C1923" t="str">
            <v>TRANSFERENCIAS VOLUNTARIAS DISTINTA A DONACIONES</v>
          </cell>
        </row>
        <row r="1924">
          <cell r="A1924">
            <v>450401</v>
          </cell>
          <cell r="B1924" t="str">
            <v xml:space="preserve">        4504.01 Transferencias Voluntarias Corrientes Distinta De Donaciones En Efectivo               </v>
          </cell>
          <cell r="C1924" t="str">
            <v>Transferencias Voluntarias Corrientes Distinta De Donaciones En Efectivo</v>
          </cell>
        </row>
        <row r="1925">
          <cell r="A1925">
            <v>45040101</v>
          </cell>
          <cell r="B1925" t="str">
            <v xml:space="preserve">                4504.0101 Transferencias Voluntarias Corrientes Distintas De Donaciones       </v>
          </cell>
          <cell r="C1925" t="str">
            <v>Transferencias Voluntarias Corrientes Distintas De Donaciones</v>
          </cell>
        </row>
        <row r="1926">
          <cell r="A1926">
            <v>4504010101</v>
          </cell>
          <cell r="B1926" t="str">
            <v xml:space="preserve">                       4504.010101 Transferencias Voluntarias Corrientes De Personas Jurídicas</v>
          </cell>
          <cell r="C1926" t="str">
            <v>Transferencias Voluntarias Corrientes De Personas Jurídicas</v>
          </cell>
        </row>
        <row r="1927">
          <cell r="A1927">
            <v>4504010102</v>
          </cell>
          <cell r="B1927" t="str">
            <v xml:space="preserve">                       4504.010102 Transferencias Voluntarias Corrientes De Personas Naturales</v>
          </cell>
          <cell r="C1927" t="str">
            <v>Transferencias Voluntarias Corrientes De Personas Naturales</v>
          </cell>
        </row>
        <row r="1928">
          <cell r="A1928">
            <v>450402</v>
          </cell>
          <cell r="B1928" t="str">
            <v xml:space="preserve">        4504.02 Transferencias Voluntarias Corrientes Distinta De Donaciones En Bienes               </v>
          </cell>
          <cell r="C1928" t="str">
            <v>Transferencias Voluntarias Corrientes Distinta De Donaciones En Bienes</v>
          </cell>
        </row>
        <row r="1929">
          <cell r="A1929">
            <v>45040201</v>
          </cell>
          <cell r="B1929" t="str">
            <v xml:space="preserve">                4504.0201 TransferenciasVoluntarias Corrientes Distintas De Donaciones       </v>
          </cell>
          <cell r="C1929" t="str">
            <v>TransferenciasVoluntarias Corrientes Distintas De Donaciones</v>
          </cell>
        </row>
        <row r="1930">
          <cell r="A1930">
            <v>4504020101</v>
          </cell>
          <cell r="B1930" t="str">
            <v xml:space="preserve">                       4504.020101 Transferencias Voluntarias Corrientes De Personas Jurídicas</v>
          </cell>
          <cell r="C1930" t="str">
            <v>Transferencias Voluntarias Corrientes De Personas Jurídicas</v>
          </cell>
        </row>
        <row r="1931">
          <cell r="A1931">
            <v>4504020102</v>
          </cell>
          <cell r="B1931" t="str">
            <v xml:space="preserve">                       4504.020102 Transferencias Voluntarias Corrientes De Personas Naturales</v>
          </cell>
          <cell r="C1931" t="str">
            <v>Transferencias Voluntarias Corrientes De Personas Naturales</v>
          </cell>
        </row>
        <row r="1932">
          <cell r="A1932">
            <v>450403</v>
          </cell>
          <cell r="B1932" t="str">
            <v xml:space="preserve">        4504.03 TransferenciasVoluntarias de Capital Distintas de Donaciones en Efectivo               </v>
          </cell>
          <cell r="C1932" t="str">
            <v>TransferenciasVoluntarias de Capital Distintas de Donaciones en Efectivo</v>
          </cell>
        </row>
        <row r="1933">
          <cell r="A1933">
            <v>45040301</v>
          </cell>
          <cell r="B1933" t="str">
            <v xml:space="preserve">                4504.0301 Transferencias Voluntarias de Capital Distintas de Donaciones       </v>
          </cell>
          <cell r="C1933" t="str">
            <v>Transferencias Voluntarias de Capital Distintas de Donaciones</v>
          </cell>
        </row>
        <row r="1934">
          <cell r="A1934">
            <v>4504030101</v>
          </cell>
          <cell r="B1934" t="str">
            <v xml:space="preserve">                       4504.030101 Transferencias Voluntarias de Capital De Personas Jurídicas</v>
          </cell>
          <cell r="C1934" t="str">
            <v>Transferencias Voluntarias de Capital De Personas Jurídicas</v>
          </cell>
        </row>
        <row r="1935">
          <cell r="A1935">
            <v>4504030102</v>
          </cell>
          <cell r="B1935" t="str">
            <v xml:space="preserve">                       4504.030102 Transferencias Voluntarias de Capital De Personas Naturales</v>
          </cell>
          <cell r="C1935" t="str">
            <v>Transferencias Voluntarias de Capital De Personas Naturales</v>
          </cell>
        </row>
        <row r="1936">
          <cell r="A1936">
            <v>450404</v>
          </cell>
          <cell r="B1936" t="str">
            <v xml:space="preserve">        4504.04 Transferencias Voluntarias de Capital Distintas de Donaciones en Bienes               </v>
          </cell>
          <cell r="C1936" t="str">
            <v>Transferencias Voluntarias de Capital Distintas de Donaciones en Bienes</v>
          </cell>
        </row>
        <row r="1937">
          <cell r="A1937">
            <v>45040401</v>
          </cell>
          <cell r="B1937" t="str">
            <v xml:space="preserve">                4504.0401 Transferencias Voluntarias de Capital Distintas De Donaciones       </v>
          </cell>
          <cell r="C1937" t="str">
            <v>Transferencias Voluntarias de Capital Distintas De Donaciones</v>
          </cell>
        </row>
        <row r="1938">
          <cell r="A1938">
            <v>4504040101</v>
          </cell>
          <cell r="B1938" t="str">
            <v xml:space="preserve">                       4504.040101 Transferencias Voluntarias de Capital De Personas Jurídicas</v>
          </cell>
          <cell r="C1938" t="str">
            <v>Transferencias Voluntarias de Capital De Personas Jurídicas</v>
          </cell>
        </row>
        <row r="1939">
          <cell r="A1939">
            <v>4504040102</v>
          </cell>
          <cell r="B1939" t="str">
            <v xml:space="preserve">                       4504.040102 Transferencias Voluntarias de Capital De Personas Naturales</v>
          </cell>
          <cell r="C1939" t="str">
            <v>Transferencias Voluntarias de Capital De Personas Naturales</v>
          </cell>
        </row>
        <row r="1940">
          <cell r="A1940">
            <v>4505</v>
          </cell>
          <cell r="B1940" t="str">
            <v xml:space="preserve">4505. INGRESOS DIVERSOS                       </v>
          </cell>
          <cell r="C1940" t="str">
            <v>INGRESOS DIVERSOS</v>
          </cell>
        </row>
        <row r="1941">
          <cell r="A1941">
            <v>450501</v>
          </cell>
          <cell r="B1941" t="str">
            <v xml:space="preserve">        4505.01 Ingresos Diversos               </v>
          </cell>
          <cell r="C1941" t="str">
            <v>Ingresos Diversos</v>
          </cell>
        </row>
        <row r="1942">
          <cell r="A1942">
            <v>45050101</v>
          </cell>
          <cell r="B1942" t="str">
            <v xml:space="preserve">                4505.0101 Remate De Bienes       </v>
          </cell>
          <cell r="C1942" t="str">
            <v>Remate De Bienes</v>
          </cell>
        </row>
        <row r="1943">
          <cell r="A1943">
            <v>4505010101</v>
          </cell>
          <cell r="B1943" t="str">
            <v xml:space="preserve">                       4505.010101 Remate De Bienes Comisados</v>
          </cell>
          <cell r="C1943" t="str">
            <v>Remate De Bienes Comisados</v>
          </cell>
        </row>
        <row r="1944">
          <cell r="A1944">
            <v>4505010102</v>
          </cell>
          <cell r="B1944" t="str">
            <v xml:space="preserve">                       4505.010102 Remate Judicial De Bienes Muebles E Inmuebles</v>
          </cell>
          <cell r="C1944" t="str">
            <v>Remate Judicial De Bienes Muebles E Inmuebles</v>
          </cell>
        </row>
        <row r="1945">
          <cell r="A1945">
            <v>4505010103</v>
          </cell>
          <cell r="B1945" t="str">
            <v xml:space="preserve">                       4505.010103 Remate De Mercaderías En Abandono</v>
          </cell>
          <cell r="C1945" t="str">
            <v>Remate De Mercaderías En Abandono</v>
          </cell>
        </row>
        <row r="1946">
          <cell r="A1946">
            <v>4505010104</v>
          </cell>
          <cell r="B1946" t="str">
            <v xml:space="preserve">                       4505.010104 Remate De Derechos Mineros</v>
          </cell>
          <cell r="C1946" t="str">
            <v>Remate De Derechos Mineros</v>
          </cell>
        </row>
        <row r="1947">
          <cell r="A1947">
            <v>4505010105</v>
          </cell>
          <cell r="B1947" t="str">
            <v xml:space="preserve">                       4505.010105 Remate De Armamento Y Municiones</v>
          </cell>
          <cell r="C1947" t="str">
            <v>Remate De Armamento Y Municiones</v>
          </cell>
        </row>
        <row r="1948">
          <cell r="A1948">
            <v>4505010199</v>
          </cell>
          <cell r="B1948" t="str">
            <v xml:space="preserve">                       4505.010199 Otros Remate De Bienes</v>
          </cell>
          <cell r="C1948" t="str">
            <v>Otros Remate De Bienes</v>
          </cell>
        </row>
        <row r="1949">
          <cell r="A1949">
            <v>45050102</v>
          </cell>
          <cell r="B1949" t="str">
            <v xml:space="preserve">                4505.0102 Ventas Diversas       </v>
          </cell>
          <cell r="C1949" t="str">
            <v>Ventas Diversas</v>
          </cell>
        </row>
        <row r="1950">
          <cell r="A1950">
            <v>4505010201</v>
          </cell>
          <cell r="B1950" t="str">
            <v xml:space="preserve">                       4505.010201 Venta De Chatarra</v>
          </cell>
          <cell r="C1950" t="str">
            <v>Venta De Chatarra</v>
          </cell>
        </row>
        <row r="1951">
          <cell r="A1951">
            <v>4505010202</v>
          </cell>
          <cell r="B1951" t="str">
            <v xml:space="preserve">                       4505.010202 Venta De Bienes Usados No Clasificados Como Activos</v>
          </cell>
          <cell r="C1951" t="str">
            <v>Venta De Bienes Usados No Clasificados Como Activos</v>
          </cell>
        </row>
        <row r="1952">
          <cell r="A1952">
            <v>45050103</v>
          </cell>
          <cell r="B1952" t="str">
            <v xml:space="preserve">                4505.0103 Incautación De Dinero       </v>
          </cell>
          <cell r="C1952" t="str">
            <v>Incautación De Dinero</v>
          </cell>
        </row>
        <row r="1953">
          <cell r="A1953">
            <v>4505010301</v>
          </cell>
          <cell r="B1953" t="str">
            <v xml:space="preserve">                       4505.010301 Dinero Incautado Por Tráfico Ilícito De Drogas</v>
          </cell>
          <cell r="C1953" t="str">
            <v>Dinero Incautado Por Tráfico Ilícito De Drogas</v>
          </cell>
        </row>
        <row r="1954">
          <cell r="A1954">
            <v>4505010302</v>
          </cell>
          <cell r="B1954" t="str">
            <v xml:space="preserve">                       4505.010302 Dinero Obtenido Ilícitamente En Perjuicio Del Estado –FEDADOI</v>
          </cell>
          <cell r="C1954" t="str">
            <v>Dinero Obtenido Ilícitamente En Perjuicio Del Estado –FEDADOI</v>
          </cell>
        </row>
        <row r="1955">
          <cell r="A1955">
            <v>4505010303</v>
          </cell>
          <cell r="B1955" t="str">
            <v xml:space="preserve">                       4505.010303 Dinero incautado o decomisado generado u obtenido ilícitamente en agravio del Estado</v>
          </cell>
          <cell r="C1955" t="str">
            <v>Dinero incautado o decomisado generado u obtenido ilícitamente en agravio del Estado</v>
          </cell>
        </row>
        <row r="1956">
          <cell r="A1956">
            <v>45050104</v>
          </cell>
          <cell r="B1956" t="str">
            <v xml:space="preserve">                4505.0104 Otros Ingresos Diversos       </v>
          </cell>
          <cell r="C1956" t="str">
            <v>Otros Ingresos Diversos</v>
          </cell>
        </row>
        <row r="1957">
          <cell r="A1957">
            <v>4505010401</v>
          </cell>
          <cell r="B1957" t="str">
            <v xml:space="preserve">                       4505.010401 Indemnizaciones De Seguros</v>
          </cell>
          <cell r="C1957" t="str">
            <v>Indemnizaciones De Seguros</v>
          </cell>
        </row>
        <row r="1958">
          <cell r="A1958">
            <v>4505010402</v>
          </cell>
          <cell r="B1958" t="str">
            <v xml:space="preserve">                       4505.010402 Ingresos Por Costas Procesales</v>
          </cell>
          <cell r="C1958" t="str">
            <v>Ingresos Por Costas Procesales</v>
          </cell>
        </row>
        <row r="1959">
          <cell r="A1959">
            <v>4505010403</v>
          </cell>
          <cell r="B1959" t="str">
            <v xml:space="preserve">                       4505.010403 Fondo De Accidentes De Tránsito</v>
          </cell>
          <cell r="C1959" t="str">
            <v>Fondo De Accidentes De Tránsito</v>
          </cell>
        </row>
        <row r="1960">
          <cell r="A1960">
            <v>4505010404</v>
          </cell>
          <cell r="B1960" t="str">
            <v xml:space="preserve">                       4505.010404 Bienes Y Equipos Dados De Baja</v>
          </cell>
          <cell r="C1960" t="str">
            <v>Bienes Y Equipos Dados De Baja</v>
          </cell>
        </row>
        <row r="1961">
          <cell r="A1961">
            <v>4505010405</v>
          </cell>
          <cell r="B1961" t="str">
            <v xml:space="preserve">                       4505.010405 Juego De Loterías Y Similares</v>
          </cell>
          <cell r="C1961" t="str">
            <v>Juego De Loterías Y Similares</v>
          </cell>
        </row>
        <row r="1962">
          <cell r="A1962">
            <v>4505010406</v>
          </cell>
          <cell r="B1962" t="str">
            <v xml:space="preserve">                       4505.010406 Remanente De Utilidades Empresas Mineras</v>
          </cell>
          <cell r="C1962" t="str">
            <v>Remanente De Utilidades Empresas Mineras</v>
          </cell>
        </row>
        <row r="1963">
          <cell r="A1963">
            <v>4505010407</v>
          </cell>
          <cell r="B1963" t="str">
            <v xml:space="preserve">                       4505.010407 Primas De Seguro No De Vida</v>
          </cell>
          <cell r="C1963" t="str">
            <v>Primas De Seguro No De Vida</v>
          </cell>
        </row>
        <row r="1964">
          <cell r="A1964">
            <v>4505010408</v>
          </cell>
          <cell r="B1964" t="str">
            <v xml:space="preserve">                       4505.010408 Participación Por Comisión De Recaudación</v>
          </cell>
          <cell r="C1964" t="str">
            <v>Participación Por Comisión De Recaudación</v>
          </cell>
        </row>
        <row r="1965">
          <cell r="A1965">
            <v>4505010409</v>
          </cell>
          <cell r="B1965" t="str">
            <v xml:space="preserve">                       4505.010409 Reparaciones Civiles</v>
          </cell>
          <cell r="C1965" t="str">
            <v>Reparaciones Civiles</v>
          </cell>
        </row>
        <row r="1966">
          <cell r="A1966">
            <v>4505010410</v>
          </cell>
          <cell r="B1966" t="str">
            <v xml:space="preserve">                       4505.010410 Gravamen Especial A La Minería</v>
          </cell>
          <cell r="C1966" t="str">
            <v>Gravamen Especial A La Minería</v>
          </cell>
        </row>
        <row r="1967">
          <cell r="A1967">
            <v>4505010411</v>
          </cell>
          <cell r="B1967" t="str">
            <v xml:space="preserve">                       4505.010411 Fraccionamiento Gravamen Especial a la Minería</v>
          </cell>
          <cell r="C1967" t="str">
            <v>Fraccionamiento Gravamen Especial a la Minería</v>
          </cell>
        </row>
        <row r="1968">
          <cell r="A1968">
            <v>4505010499</v>
          </cell>
          <cell r="B1968" t="str">
            <v xml:space="preserve">                       4505.010499 Otros Ingresos</v>
          </cell>
          <cell r="C1968" t="str">
            <v>Otros Ingresos</v>
          </cell>
        </row>
        <row r="1969">
          <cell r="A1969">
            <v>45050105</v>
          </cell>
          <cell r="B1969" t="str">
            <v xml:space="preserve">                4505.0105 Monetización De Productos       </v>
          </cell>
          <cell r="C1969" t="str">
            <v>Monetización De Productos</v>
          </cell>
        </row>
        <row r="1970">
          <cell r="A1970">
            <v>4505010501</v>
          </cell>
          <cell r="B1970" t="str">
            <v xml:space="preserve">                       4505.010501 Monetización De Productos (No Incluye Endeudamiento)</v>
          </cell>
          <cell r="C1970" t="str">
            <v>Monetización De Productos (No Incluye Endeudamiento)</v>
          </cell>
        </row>
        <row r="1971">
          <cell r="A1971">
            <v>450502</v>
          </cell>
          <cell r="B1971" t="str">
            <v xml:space="preserve">        4505.02 Alta de bienes               </v>
          </cell>
          <cell r="C1971" t="str">
            <v>Alta de bienes</v>
          </cell>
        </row>
        <row r="1972">
          <cell r="A1972">
            <v>450503</v>
          </cell>
          <cell r="B1972" t="str">
            <v xml:space="preserve">        4505.03 Instrumentos Financieros               </v>
          </cell>
          <cell r="C1972" t="str">
            <v>Instrumentos Financieros</v>
          </cell>
        </row>
        <row r="1973">
          <cell r="A1973">
            <v>45050301</v>
          </cell>
          <cell r="B1973" t="str">
            <v xml:space="preserve">                4505.0301 Emisiones Sobre la Par       </v>
          </cell>
          <cell r="C1973" t="str">
            <v>Emisiones Sobre la Par</v>
          </cell>
        </row>
        <row r="1974">
          <cell r="A1974">
            <v>4505030101</v>
          </cell>
          <cell r="B1974" t="str">
            <v xml:space="preserve">                       4505.030101 Bonos Soberanos</v>
          </cell>
          <cell r="C1974" t="str">
            <v>Bonos Soberanos</v>
          </cell>
        </row>
        <row r="1975">
          <cell r="A1975">
            <v>4505030103</v>
          </cell>
          <cell r="B1975" t="str">
            <v xml:space="preserve">                       4505.030103 Bonos Globales</v>
          </cell>
          <cell r="C1975" t="str">
            <v>Bonos Globales</v>
          </cell>
        </row>
        <row r="1976">
          <cell r="A1976">
            <v>4505030109</v>
          </cell>
          <cell r="B1976" t="str">
            <v xml:space="preserve">                       4505.030109 Otros</v>
          </cell>
          <cell r="C1976" t="str">
            <v>Otros</v>
          </cell>
        </row>
        <row r="1977">
          <cell r="A1977">
            <v>4506</v>
          </cell>
          <cell r="B1977" t="str">
            <v xml:space="preserve">4506. INGRESOS PROMOCIÓN DE LA INVERSIÓN PRIVADA                       </v>
          </cell>
          <cell r="C1977" t="str">
            <v>INGRESOS PROMOCIÓN DE LA INVERSIÓN PRIVADA</v>
          </cell>
        </row>
        <row r="1978">
          <cell r="A1978">
            <v>450601</v>
          </cell>
          <cell r="B1978" t="str">
            <v xml:space="preserve">        4506.01 Resultado Neto – Promoción de la Inversión Privada               </v>
          </cell>
          <cell r="C1978" t="str">
            <v>Resultado Neto – Promoción de la Inversión Privada</v>
          </cell>
        </row>
        <row r="1979">
          <cell r="A1979">
            <v>450602</v>
          </cell>
          <cell r="B1979" t="str">
            <v xml:space="preserve">        4506.02 Intereses Diferidos – Promoción de la Inversión Privada               </v>
          </cell>
          <cell r="C1979" t="str">
            <v>Intereses Diferidos – Promoción de la Inversión Privada</v>
          </cell>
        </row>
        <row r="1980">
          <cell r="A1980">
            <v>450603</v>
          </cell>
          <cell r="B1980" t="str">
            <v xml:space="preserve">        4506.03 Diferencia de Cambio – Promoción de la Inversión Privada               </v>
          </cell>
          <cell r="C1980" t="str">
            <v>Diferencia de Cambio – Promoción de la Inversión Privada</v>
          </cell>
        </row>
        <row r="1981">
          <cell r="A1981">
            <v>4601</v>
          </cell>
          <cell r="B1981" t="str">
            <v xml:space="preserve">4601. VENTA DE EDIFICIOS                       </v>
          </cell>
          <cell r="C1981" t="str">
            <v>VENTA DE EDIFICIOS</v>
          </cell>
        </row>
        <row r="1982">
          <cell r="A1982">
            <v>460101</v>
          </cell>
          <cell r="B1982" t="str">
            <v xml:space="preserve">        4601.01 Edificios Residenciales               </v>
          </cell>
          <cell r="C1982" t="str">
            <v>Edificios Residenciales</v>
          </cell>
        </row>
        <row r="1983">
          <cell r="A1983">
            <v>46010101</v>
          </cell>
          <cell r="B1983" t="str">
            <v xml:space="preserve">                4601.0101 Venta De Viviendas Residenciales       </v>
          </cell>
          <cell r="C1983" t="str">
            <v>Venta De Viviendas Residenciales</v>
          </cell>
        </row>
        <row r="1984">
          <cell r="A1984">
            <v>460102</v>
          </cell>
          <cell r="B1984" t="str">
            <v xml:space="preserve">        4601.02 Edificios O Unidades No Residenciales               </v>
          </cell>
          <cell r="C1984" t="str">
            <v>Edificios O Unidades No Residenciales</v>
          </cell>
        </row>
        <row r="1985">
          <cell r="A1985">
            <v>46010201</v>
          </cell>
          <cell r="B1985" t="str">
            <v xml:space="preserve">                4601.0201 Venta De Edificios Administrativos       </v>
          </cell>
          <cell r="C1985" t="str">
            <v>Venta De Edificios Administrativos</v>
          </cell>
        </row>
        <row r="1986">
          <cell r="A1986">
            <v>46010202</v>
          </cell>
          <cell r="B1986" t="str">
            <v xml:space="preserve">                4601.0202 Venta De Instalaciones Educativas       </v>
          </cell>
          <cell r="C1986" t="str">
            <v>Venta De Instalaciones Educativas</v>
          </cell>
        </row>
        <row r="1987">
          <cell r="A1987">
            <v>46010203</v>
          </cell>
          <cell r="B1987" t="str">
            <v xml:space="preserve">                4601.0203 Venta De Instalaciones Médicas       </v>
          </cell>
          <cell r="C1987" t="str">
            <v>Venta De Instalaciones Médicas</v>
          </cell>
        </row>
        <row r="1988">
          <cell r="A1988">
            <v>46010204</v>
          </cell>
          <cell r="B1988" t="str">
            <v xml:space="preserve">                4601.0204 Venta De Instalaciones Sociales Y Culturales       </v>
          </cell>
          <cell r="C1988" t="str">
            <v>Venta De Instalaciones Sociales Y Culturales</v>
          </cell>
        </row>
        <row r="1989">
          <cell r="A1989">
            <v>46010205</v>
          </cell>
          <cell r="B1989" t="str">
            <v xml:space="preserve">                4601.0205 Venta De Centros De Reclusión       </v>
          </cell>
          <cell r="C1989" t="str">
            <v>Venta De Centros De Reclusión</v>
          </cell>
        </row>
        <row r="1990">
          <cell r="A1990">
            <v>46010206</v>
          </cell>
          <cell r="B1990" t="str">
            <v xml:space="preserve">                4601.0206 Venta De Edificios O Unidades No Residenciales Diversos       </v>
          </cell>
          <cell r="C1990" t="str">
            <v>Venta De Edificios O Unidades No Residenciales Diversos</v>
          </cell>
        </row>
        <row r="1991">
          <cell r="A1991">
            <v>4602</v>
          </cell>
          <cell r="B1991" t="str">
            <v xml:space="preserve">4602. VENTA DE VEHICULOS, MAQUINARIAS Y OTROS                       </v>
          </cell>
          <cell r="C1991" t="str">
            <v>VENTA DE VEHICULOS, MAQUINARIAS Y OTROS</v>
          </cell>
        </row>
        <row r="1992">
          <cell r="A1992">
            <v>460201</v>
          </cell>
          <cell r="B1992" t="str">
            <v xml:space="preserve">        4602.01 Venta De Vehículos               </v>
          </cell>
          <cell r="C1992" t="str">
            <v>Venta De Vehículos</v>
          </cell>
        </row>
        <row r="1993">
          <cell r="A1993">
            <v>46020101</v>
          </cell>
          <cell r="B1993" t="str">
            <v xml:space="preserve">                4602.0101 Venta De Vehículos       </v>
          </cell>
          <cell r="C1993" t="str">
            <v>Venta De Vehículos</v>
          </cell>
        </row>
        <row r="1994">
          <cell r="A1994">
            <v>4602010101</v>
          </cell>
          <cell r="B1994" t="str">
            <v xml:space="preserve">                       4602.010101 De Transporte Terrestre</v>
          </cell>
          <cell r="C1994" t="str">
            <v>De Transporte Terrestre</v>
          </cell>
        </row>
        <row r="1995">
          <cell r="A1995">
            <v>4602010102</v>
          </cell>
          <cell r="B1995" t="str">
            <v xml:space="preserve">                       4602.010102 De Transporte Aéreo</v>
          </cell>
          <cell r="C1995" t="str">
            <v>De Transporte Aéreo</v>
          </cell>
        </row>
        <row r="1996">
          <cell r="A1996">
            <v>4602010103</v>
          </cell>
          <cell r="B1996" t="str">
            <v xml:space="preserve">                       4602.010103 De Transporte Acuático</v>
          </cell>
          <cell r="C1996" t="str">
            <v>De Transporte Acuático</v>
          </cell>
        </row>
        <row r="1997">
          <cell r="A1997">
            <v>460202</v>
          </cell>
          <cell r="B1997" t="str">
            <v xml:space="preserve">        4602.02 Venta De Maquinarias, Equipos Y Mobiliario               </v>
          </cell>
          <cell r="C1997" t="str">
            <v>Venta De Maquinarias, Equipos Y Mobiliario</v>
          </cell>
        </row>
        <row r="1998">
          <cell r="A1998">
            <v>46020201</v>
          </cell>
          <cell r="B1998" t="str">
            <v xml:space="preserve">                4602.0201 De Oficina       </v>
          </cell>
          <cell r="C1998" t="str">
            <v>De Oficina</v>
          </cell>
        </row>
        <row r="1999">
          <cell r="A1999">
            <v>4602020101</v>
          </cell>
          <cell r="B1999" t="str">
            <v xml:space="preserve">                       4602.020101 Máquinas Y Equipos</v>
          </cell>
          <cell r="C1999" t="str">
            <v>Máquinas Y Equipos</v>
          </cell>
        </row>
        <row r="2000">
          <cell r="A2000">
            <v>4602020102</v>
          </cell>
          <cell r="B2000" t="str">
            <v xml:space="preserve">                       4602.020102 Mobiliario</v>
          </cell>
          <cell r="C2000" t="str">
            <v>Mobiliario</v>
          </cell>
        </row>
        <row r="2001">
          <cell r="A2001">
            <v>46020202</v>
          </cell>
          <cell r="B2001" t="str">
            <v xml:space="preserve">                4602.0202 De Instalaciones Educativas       </v>
          </cell>
          <cell r="C2001" t="str">
            <v>De Instalaciones Educativas</v>
          </cell>
        </row>
        <row r="2002">
          <cell r="A2002">
            <v>4602020201</v>
          </cell>
          <cell r="B2002" t="str">
            <v xml:space="preserve">                       4602.020201 Máquinas Y Equipos</v>
          </cell>
          <cell r="C2002" t="str">
            <v>Máquinas Y Equipos</v>
          </cell>
        </row>
        <row r="2003">
          <cell r="A2003">
            <v>4602020202</v>
          </cell>
          <cell r="B2003" t="str">
            <v xml:space="preserve">                       4602.020202 Mobiliario</v>
          </cell>
          <cell r="C2003" t="str">
            <v>Mobiliario</v>
          </cell>
        </row>
        <row r="2004">
          <cell r="A2004">
            <v>46020203</v>
          </cell>
          <cell r="B2004" t="str">
            <v xml:space="preserve">                4602.0203 Venta De Equipos Informáticos Y De Comunicaciones       </v>
          </cell>
          <cell r="C2004" t="str">
            <v>Venta De Equipos Informáticos Y De Comunicaciones</v>
          </cell>
        </row>
        <row r="2005">
          <cell r="A2005">
            <v>4602020301</v>
          </cell>
          <cell r="B2005" t="str">
            <v xml:space="preserve">                       4602.020301 Equipos Computacionales Y Periféricos</v>
          </cell>
          <cell r="C2005" t="str">
            <v>Equipos Computacionales Y Periféricos</v>
          </cell>
        </row>
        <row r="2006">
          <cell r="A2006">
            <v>4602020302</v>
          </cell>
          <cell r="B2006" t="str">
            <v xml:space="preserve">                       4602.020302 Equipos De Comunicación Para Redes Informáticos</v>
          </cell>
          <cell r="C2006" t="str">
            <v>Equipos De Comunicación Para Redes Informáticos</v>
          </cell>
        </row>
        <row r="2007">
          <cell r="A2007">
            <v>4602020303</v>
          </cell>
          <cell r="B2007" t="str">
            <v xml:space="preserve">                       4602.020303 Equipos De Telecomunicaciones</v>
          </cell>
          <cell r="C2007" t="str">
            <v>Equipos De Telecomunicaciones</v>
          </cell>
        </row>
        <row r="2008">
          <cell r="A2008">
            <v>46020204</v>
          </cell>
          <cell r="B2008" t="str">
            <v xml:space="preserve">                4602.0204 Venta De Mobiliario Equipos Y Aparatos Médicos       </v>
          </cell>
          <cell r="C2008" t="str">
            <v>Venta De Mobiliario Equipos Y Aparatos Médicos</v>
          </cell>
        </row>
        <row r="2009">
          <cell r="A2009">
            <v>4602020401</v>
          </cell>
          <cell r="B2009" t="str">
            <v xml:space="preserve">                       4602.020401 Mobiliario</v>
          </cell>
          <cell r="C2009" t="str">
            <v>Mobiliario</v>
          </cell>
        </row>
        <row r="2010">
          <cell r="A2010">
            <v>4602020402</v>
          </cell>
          <cell r="B2010" t="str">
            <v xml:space="preserve">                       4602.020402 Equipos</v>
          </cell>
          <cell r="C2010" t="str">
            <v>Equipos</v>
          </cell>
        </row>
        <row r="2011">
          <cell r="A2011">
            <v>46020205</v>
          </cell>
          <cell r="B2011" t="str">
            <v xml:space="preserve">                4602.0205 Venta De Mobiliario Y Equipo De Uso Agrícola Y Pesquero       </v>
          </cell>
          <cell r="C2011" t="str">
            <v>Venta De Mobiliario Y Equipo De Uso Agrícola Y Pesquero</v>
          </cell>
        </row>
        <row r="2012">
          <cell r="A2012">
            <v>4602020501</v>
          </cell>
          <cell r="B2012" t="str">
            <v xml:space="preserve">                       4602.020501 Mobiliario De Uso Agrícola Y Pesquero</v>
          </cell>
          <cell r="C2012" t="str">
            <v>Mobiliario De Uso Agrícola Y Pesquero</v>
          </cell>
        </row>
        <row r="2013">
          <cell r="A2013">
            <v>4602020502</v>
          </cell>
          <cell r="B2013" t="str">
            <v xml:space="preserve">                       4602.020502 Equipo De Uso Agrícola Y Pesquero</v>
          </cell>
          <cell r="C2013" t="str">
            <v>Equipo De Uso Agrícola Y Pesquero</v>
          </cell>
        </row>
        <row r="2014">
          <cell r="A2014">
            <v>46020206</v>
          </cell>
          <cell r="B2014" t="str">
            <v xml:space="preserve">                4602.0206 Venta De Equipo Y Mobiliario De Cultura Y Arte       </v>
          </cell>
          <cell r="C2014" t="str">
            <v>Venta De Equipo Y Mobiliario De Cultura Y Arte</v>
          </cell>
        </row>
        <row r="2015">
          <cell r="A2015">
            <v>4602020601</v>
          </cell>
          <cell r="B2015" t="str">
            <v xml:space="preserve">                       4602.020601 Equipo De Cultura Y Arte</v>
          </cell>
          <cell r="C2015" t="str">
            <v>Equipo De Cultura Y Arte</v>
          </cell>
        </row>
        <row r="2016">
          <cell r="A2016">
            <v>4602020602</v>
          </cell>
          <cell r="B2016" t="str">
            <v xml:space="preserve">                       4602.020602 Mobiliario De Cultura Y Arte</v>
          </cell>
          <cell r="C2016" t="str">
            <v>Mobiliario De Cultura Y Arte</v>
          </cell>
        </row>
        <row r="2017">
          <cell r="A2017">
            <v>46020207</v>
          </cell>
          <cell r="B2017" t="str">
            <v xml:space="preserve">                4602.0207 Venta De Equipo Y Mobiliario De Deportes Y Recreación       </v>
          </cell>
          <cell r="C2017" t="str">
            <v>Venta De Equipo Y Mobiliario De Deportes Y Recreación</v>
          </cell>
        </row>
        <row r="2018">
          <cell r="A2018">
            <v>4602020701</v>
          </cell>
          <cell r="B2018" t="str">
            <v xml:space="preserve">                       4602.020701 Equipo De Deportes Y Recreación</v>
          </cell>
          <cell r="C2018" t="str">
            <v>Equipo De Deportes Y Recreación</v>
          </cell>
        </row>
        <row r="2019">
          <cell r="A2019">
            <v>4602020702</v>
          </cell>
          <cell r="B2019" t="str">
            <v xml:space="preserve">                       4602.020702 Mobiliario De Deportes Y Recreación</v>
          </cell>
          <cell r="C2019" t="str">
            <v>Mobiliario De Deportes Y Recreación</v>
          </cell>
        </row>
        <row r="2020">
          <cell r="A2020">
            <v>46020208</v>
          </cell>
          <cell r="B2020" t="str">
            <v xml:space="preserve">                4602.0208 Venta De Mobiliario, Equipos Y Aparatos Para La Defensa Y La Seguridad       </v>
          </cell>
          <cell r="C2020" t="str">
            <v>Venta De Mobiliario, Equipos Y Aparatos Para La Defensa Y La Seguridad</v>
          </cell>
        </row>
        <row r="2021">
          <cell r="A2021">
            <v>4602020801</v>
          </cell>
          <cell r="B2021" t="str">
            <v xml:space="preserve">                       4602.020801 Mobiliario, Equipos Y Aparatos Para La Defensa Y La Seguridad</v>
          </cell>
          <cell r="C2021" t="str">
            <v>Mobiliario, Equipos Y Aparatos Para La Defensa Y La Seguridad</v>
          </cell>
        </row>
        <row r="2022">
          <cell r="A2022">
            <v>4602020802</v>
          </cell>
          <cell r="B2022" t="str">
            <v xml:space="preserve">                       4602.020802 Armamento En General</v>
          </cell>
          <cell r="C2022" t="str">
            <v>Armamento En General</v>
          </cell>
        </row>
        <row r="2023">
          <cell r="A2023">
            <v>46020209</v>
          </cell>
          <cell r="B2023" t="str">
            <v xml:space="preserve">                4602.0209 Venta De Maquinaria Y Equipos Diversos       </v>
          </cell>
          <cell r="C2023" t="str">
            <v>Venta De Maquinaria Y Equipos Diversos</v>
          </cell>
        </row>
        <row r="2024">
          <cell r="A2024">
            <v>4602020901</v>
          </cell>
          <cell r="B2024" t="str">
            <v xml:space="preserve">                       4602.020901 Aire Acondicionado Y Refrigeración</v>
          </cell>
          <cell r="C2024" t="str">
            <v>Aire Acondicionado Y Refrigeración</v>
          </cell>
        </row>
        <row r="2025">
          <cell r="A2025">
            <v>4602020902</v>
          </cell>
          <cell r="B2025" t="str">
            <v xml:space="preserve">                       4602.020902 Aseo, Limpieza Y Cocina</v>
          </cell>
          <cell r="C2025" t="str">
            <v>Aseo, Limpieza Y Cocina</v>
          </cell>
        </row>
        <row r="2026">
          <cell r="A2026">
            <v>4602020903</v>
          </cell>
          <cell r="B2026" t="str">
            <v xml:space="preserve">                       4602.020903 Seguridad Industrial</v>
          </cell>
          <cell r="C2026" t="str">
            <v>Seguridad Industrial</v>
          </cell>
        </row>
        <row r="2027">
          <cell r="A2027">
            <v>4602020904</v>
          </cell>
          <cell r="B2027" t="str">
            <v xml:space="preserve">                       4602.020904 Electricidad Y Electrónica</v>
          </cell>
          <cell r="C2027" t="str">
            <v>Electricidad Y Electrónica</v>
          </cell>
        </row>
        <row r="2028">
          <cell r="A2028">
            <v>4602020905</v>
          </cell>
          <cell r="B2028" t="str">
            <v xml:space="preserve">                       4602.020905 Equipos E Instrumentos De Medición</v>
          </cell>
          <cell r="C2028" t="str">
            <v>Equipos E Instrumentos De Medición</v>
          </cell>
        </row>
        <row r="2029">
          <cell r="A2029">
            <v>4602020906</v>
          </cell>
          <cell r="B2029" t="str">
            <v xml:space="preserve">                       4602.020906 Equipos Para Vehículos</v>
          </cell>
          <cell r="C2029" t="str">
            <v>Equipos Para Vehículos</v>
          </cell>
        </row>
        <row r="2030">
          <cell r="A2030">
            <v>4602020999</v>
          </cell>
          <cell r="B2030" t="str">
            <v xml:space="preserve">                       4602.020999 Maquinarias , Equipos Y Mobiliarios De Otras Instalaciones</v>
          </cell>
          <cell r="C2030" t="str">
            <v>Maquinarias , Equipos Y Mobiliarios De Otras Instalaciones</v>
          </cell>
        </row>
        <row r="2031">
          <cell r="A2031">
            <v>4603</v>
          </cell>
          <cell r="B2031" t="str">
            <v xml:space="preserve">4603. VENTA DE OTROS ACTIVOS                       </v>
          </cell>
          <cell r="C2031" t="str">
            <v>VENTA DE OTROS ACTIVOS</v>
          </cell>
        </row>
        <row r="2032">
          <cell r="A2032">
            <v>460301</v>
          </cell>
          <cell r="B2032" t="str">
            <v xml:space="preserve">        4603.01 Venta De Otros Activos               </v>
          </cell>
          <cell r="C2032" t="str">
            <v>Venta De Otros Activos</v>
          </cell>
        </row>
        <row r="2033">
          <cell r="A2033">
            <v>46030101</v>
          </cell>
          <cell r="B2033" t="str">
            <v xml:space="preserve">                4603.0101 Venta De Bienes Agropecuarios, Mineros Y Otros       </v>
          </cell>
          <cell r="C2033" t="str">
            <v>Venta De Bienes Agropecuarios, Mineros Y Otros</v>
          </cell>
        </row>
        <row r="2034">
          <cell r="A2034">
            <v>4603010101</v>
          </cell>
          <cell r="B2034" t="str">
            <v xml:space="preserve">                       4603.010101 Animales De Cría</v>
          </cell>
          <cell r="C2034" t="str">
            <v>Animales De Cría</v>
          </cell>
        </row>
        <row r="2035">
          <cell r="A2035">
            <v>4603010102</v>
          </cell>
          <cell r="B2035" t="str">
            <v xml:space="preserve">                       4603.010102 Animales Reproductores</v>
          </cell>
          <cell r="C2035" t="str">
            <v>Animales Reproductores</v>
          </cell>
        </row>
        <row r="2036">
          <cell r="A2036">
            <v>4603010103</v>
          </cell>
          <cell r="B2036" t="str">
            <v xml:space="preserve">                       4603.010103 Animales De Tiro</v>
          </cell>
          <cell r="C2036" t="str">
            <v>Animales De Tiro</v>
          </cell>
        </row>
        <row r="2037">
          <cell r="A2037">
            <v>4603010104</v>
          </cell>
          <cell r="B2037" t="str">
            <v xml:space="preserve">                       4603.010104 Otros Animales</v>
          </cell>
          <cell r="C2037" t="str">
            <v>Otros Animales</v>
          </cell>
        </row>
        <row r="2038">
          <cell r="A2038">
            <v>4603010105</v>
          </cell>
          <cell r="B2038" t="str">
            <v xml:space="preserve">                       4603.010105 Árboles Frutales</v>
          </cell>
          <cell r="C2038" t="str">
            <v>Árboles Frutales</v>
          </cell>
        </row>
        <row r="2039">
          <cell r="A2039">
            <v>4603010106</v>
          </cell>
          <cell r="B2039" t="str">
            <v xml:space="preserve">                       4603.010106 Vides Y Arbustos</v>
          </cell>
          <cell r="C2039" t="str">
            <v>Vides Y Arbustos</v>
          </cell>
        </row>
        <row r="2040">
          <cell r="A2040">
            <v>4603010107</v>
          </cell>
          <cell r="B2040" t="str">
            <v xml:space="preserve">                       4603.010107 Semillas Y Almácigos</v>
          </cell>
          <cell r="C2040" t="str">
            <v>Semillas Y Almácigos</v>
          </cell>
        </row>
        <row r="2041">
          <cell r="A2041">
            <v>4603010108</v>
          </cell>
          <cell r="B2041" t="str">
            <v xml:space="preserve">                       4603.010108 Minas Y Canteras</v>
          </cell>
          <cell r="C2041" t="str">
            <v>Minas Y Canteras</v>
          </cell>
        </row>
        <row r="2042">
          <cell r="A2042">
            <v>4603010199</v>
          </cell>
          <cell r="B2042" t="str">
            <v xml:space="preserve">                       4603.010199 Otros Bienes Agropecuarios, Pesqueros Y Mineros</v>
          </cell>
          <cell r="C2042" t="str">
            <v>Otros Bienes Agropecuarios, Pesqueros Y Mineros</v>
          </cell>
        </row>
        <row r="2043">
          <cell r="A2043">
            <v>46030102</v>
          </cell>
          <cell r="B2043" t="str">
            <v xml:space="preserve">                4603.0102 Venta De Bienes Culturales       </v>
          </cell>
          <cell r="C2043" t="str">
            <v>Venta De Bienes Culturales</v>
          </cell>
        </row>
        <row r="2044">
          <cell r="A2044">
            <v>4603010201</v>
          </cell>
          <cell r="B2044" t="str">
            <v xml:space="preserve">                       4603.010201 Libros Y Textos Para Bibliotecas</v>
          </cell>
          <cell r="C2044" t="str">
            <v>Libros Y Textos Para Bibliotecas</v>
          </cell>
        </row>
        <row r="2045">
          <cell r="A2045">
            <v>4603010202</v>
          </cell>
          <cell r="B2045" t="str">
            <v xml:space="preserve">                       4603.010202 Otros Bienes Culturales</v>
          </cell>
          <cell r="C2045" t="str">
            <v>Otros Bienes Culturales</v>
          </cell>
        </row>
        <row r="2046">
          <cell r="A2046">
            <v>46030103</v>
          </cell>
          <cell r="B2046" t="str">
            <v xml:space="preserve">                4603.0103 Venta De Activos Intangibles       </v>
          </cell>
          <cell r="C2046" t="str">
            <v>Venta De Activos Intangibles</v>
          </cell>
        </row>
        <row r="2047">
          <cell r="A2047">
            <v>4603010301</v>
          </cell>
          <cell r="B2047" t="str">
            <v xml:space="preserve">                       4603.010301 Patentes Y Marcas De Fábrica</v>
          </cell>
          <cell r="C2047" t="str">
            <v>Patentes Y Marcas De Fábrica</v>
          </cell>
        </row>
        <row r="2048">
          <cell r="A2048">
            <v>4603010302</v>
          </cell>
          <cell r="B2048" t="str">
            <v xml:space="preserve">                       4603.010302 Software (Incluidas Las Licencias)</v>
          </cell>
          <cell r="C2048" t="str">
            <v>Software (Incluidas Las Licencias)</v>
          </cell>
        </row>
        <row r="2049">
          <cell r="A2049">
            <v>4603010303</v>
          </cell>
          <cell r="B2049" t="str">
            <v xml:space="preserve">                       4603.010303 Otros Activos Intangibles</v>
          </cell>
          <cell r="C2049" t="str">
            <v>Otros Activos Intangibles</v>
          </cell>
        </row>
        <row r="2050">
          <cell r="A2050">
            <v>46030104</v>
          </cell>
          <cell r="B2050" t="str">
            <v xml:space="preserve">                4603.0104 Venta De Otros Activos       </v>
          </cell>
          <cell r="C2050" t="str">
            <v>Venta De Otros Activos</v>
          </cell>
        </row>
        <row r="2051">
          <cell r="A2051">
            <v>4603010401</v>
          </cell>
          <cell r="B2051" t="str">
            <v xml:space="preserve">                       4603.010401 Venta De Otros Activos</v>
          </cell>
          <cell r="C2051" t="str">
            <v>Venta De Otros Activos</v>
          </cell>
        </row>
        <row r="2052">
          <cell r="A2052">
            <v>4604</v>
          </cell>
          <cell r="B2052" t="str">
            <v xml:space="preserve">4604. VENTA DE OBJETOS DE VALOR                       </v>
          </cell>
          <cell r="C2052" t="str">
            <v>VENTA DE OBJETOS DE VALOR</v>
          </cell>
        </row>
        <row r="2053">
          <cell r="A2053">
            <v>460401</v>
          </cell>
          <cell r="B2053" t="str">
            <v xml:space="preserve">        4604.01 Venta De Objetos De Valor               </v>
          </cell>
          <cell r="C2053" t="str">
            <v>Venta De Objetos De Valor</v>
          </cell>
        </row>
        <row r="2054">
          <cell r="A2054">
            <v>46040101</v>
          </cell>
          <cell r="B2054" t="str">
            <v xml:space="preserve">                4604.0101 Venta De Objetos De Valor       </v>
          </cell>
          <cell r="C2054" t="str">
            <v>Venta De Objetos De Valor</v>
          </cell>
        </row>
        <row r="2055">
          <cell r="A2055">
            <v>4604010101</v>
          </cell>
          <cell r="B2055" t="str">
            <v xml:space="preserve">                       4604.010101 Venta De Piedras Y Metales Preciosos</v>
          </cell>
          <cell r="C2055" t="str">
            <v>Venta De Piedras Y Metales Preciosos</v>
          </cell>
        </row>
        <row r="2056">
          <cell r="A2056">
            <v>4604010102</v>
          </cell>
          <cell r="B2056" t="str">
            <v xml:space="preserve">                       4604.010102 Venta De Pinturas Y Esculturas</v>
          </cell>
          <cell r="C2056" t="str">
            <v>Venta De Pinturas Y Esculturas</v>
          </cell>
        </row>
        <row r="2057">
          <cell r="A2057">
            <v>4604010103</v>
          </cell>
          <cell r="B2057" t="str">
            <v xml:space="preserve">                       4604.010103 Venta De Joyas Y Antigüedades</v>
          </cell>
          <cell r="C2057" t="str">
            <v>Venta De Joyas Y Antigüedades</v>
          </cell>
        </row>
        <row r="2058">
          <cell r="A2058">
            <v>4605</v>
          </cell>
          <cell r="B2058" t="str">
            <v xml:space="preserve">4605. VENTA DE ACTIVOS NO PRODUCIDOS                       </v>
          </cell>
          <cell r="C2058" t="str">
            <v>VENTA DE ACTIVOS NO PRODUCIDOS</v>
          </cell>
        </row>
        <row r="2059">
          <cell r="A2059">
            <v>460501</v>
          </cell>
          <cell r="B2059" t="str">
            <v xml:space="preserve">        4605.01 Terrenos Urbanos               </v>
          </cell>
          <cell r="C2059" t="str">
            <v>Terrenos Urbanos</v>
          </cell>
        </row>
        <row r="2060">
          <cell r="A2060">
            <v>460502</v>
          </cell>
          <cell r="B2060" t="str">
            <v xml:space="preserve">        4605.02 Terrenos Rurales               </v>
          </cell>
          <cell r="C2060" t="str">
            <v>Terrenos Rurales</v>
          </cell>
        </row>
        <row r="2061">
          <cell r="A2061">
            <v>460503</v>
          </cell>
          <cell r="B2061" t="str">
            <v xml:space="preserve">        4605.03 Terrenos Eriazos               </v>
          </cell>
          <cell r="C2061" t="str">
            <v>Terrenos Eriazos</v>
          </cell>
        </row>
        <row r="2062">
          <cell r="A2062">
            <v>4701</v>
          </cell>
          <cell r="B2062" t="str">
            <v xml:space="preserve">4701. VENTA DE ACTIVOS FINANCIEROS                       </v>
          </cell>
          <cell r="C2062" t="str">
            <v>VENTA DE ACTIVOS FINANCIEROS</v>
          </cell>
        </row>
        <row r="2063">
          <cell r="A2063">
            <v>470101</v>
          </cell>
          <cell r="B2063" t="str">
            <v xml:space="preserve">        4701.01 Venta De Títulos Y Valores               </v>
          </cell>
          <cell r="C2063" t="str">
            <v>Venta De Títulos Y Valores</v>
          </cell>
        </row>
        <row r="2064">
          <cell r="A2064">
            <v>47010101</v>
          </cell>
          <cell r="B2064" t="str">
            <v xml:space="preserve">                4701.0101 Venta De Títulos Y Valores       </v>
          </cell>
          <cell r="C2064" t="str">
            <v>Venta De Títulos Y Valores</v>
          </cell>
        </row>
        <row r="2065">
          <cell r="A2065">
            <v>4701010101</v>
          </cell>
          <cell r="B2065" t="str">
            <v xml:space="preserve">                       4701.010101 Bonos</v>
          </cell>
          <cell r="C2065" t="str">
            <v>Bonos</v>
          </cell>
        </row>
        <row r="2066">
          <cell r="A2066">
            <v>4701010102</v>
          </cell>
          <cell r="B2066" t="str">
            <v xml:space="preserve">                       4701.010102 Pagarés</v>
          </cell>
          <cell r="C2066" t="str">
            <v>Pagarés</v>
          </cell>
        </row>
        <row r="2067">
          <cell r="A2067">
            <v>4701010103</v>
          </cell>
          <cell r="B2067" t="str">
            <v xml:space="preserve">                       4701.010103 Letras</v>
          </cell>
          <cell r="C2067" t="str">
            <v>Letras</v>
          </cell>
        </row>
        <row r="2068">
          <cell r="A2068">
            <v>4701010199</v>
          </cell>
          <cell r="B2068" t="str">
            <v xml:space="preserve">                       4701.010199 Otros Títulos Y Valores</v>
          </cell>
          <cell r="C2068" t="str">
            <v>Otros Títulos Y Valores</v>
          </cell>
        </row>
        <row r="2069">
          <cell r="A2069">
            <v>470102</v>
          </cell>
          <cell r="B2069" t="str">
            <v xml:space="preserve">        4701.02 Venta De Acciones Y Participaciones De Capital               </v>
          </cell>
          <cell r="C2069" t="str">
            <v>Venta De Acciones Y Participaciones De Capital</v>
          </cell>
        </row>
        <row r="2070">
          <cell r="A2070">
            <v>47010201</v>
          </cell>
          <cell r="B2070" t="str">
            <v xml:space="preserve">                4701.0201 Venta De Acciones Y Participaciones De Capital       </v>
          </cell>
          <cell r="C2070" t="str">
            <v>Venta De Acciones Y Participaciones De Capital</v>
          </cell>
        </row>
        <row r="2071">
          <cell r="A2071">
            <v>4701020101</v>
          </cell>
          <cell r="B2071" t="str">
            <v xml:space="preserve">                       4701.020101 De Empresas</v>
          </cell>
          <cell r="C2071" t="str">
            <v>De Empresas</v>
          </cell>
        </row>
        <row r="2072">
          <cell r="A2072">
            <v>4701020102</v>
          </cell>
          <cell r="B2072" t="str">
            <v xml:space="preserve">                       4701.020102 De Organismos Internacionales</v>
          </cell>
          <cell r="C2072" t="str">
            <v>De Organismos Internacionales</v>
          </cell>
        </row>
        <row r="2073">
          <cell r="A2073">
            <v>4701020199</v>
          </cell>
          <cell r="B2073" t="str">
            <v xml:space="preserve">                       4701.020199 De Otros</v>
          </cell>
          <cell r="C2073" t="str">
            <v>De Otros</v>
          </cell>
        </row>
        <row r="2074">
          <cell r="A2074">
            <v>470103</v>
          </cell>
          <cell r="B2074" t="str">
            <v xml:space="preserve">        4701.03 Liquidación De Otros Activos Financieros               </v>
          </cell>
          <cell r="C2074" t="str">
            <v>Liquidación De Otros Activos Financieros</v>
          </cell>
        </row>
        <row r="2075">
          <cell r="A2075">
            <v>47010301</v>
          </cell>
          <cell r="B2075" t="str">
            <v xml:space="preserve">                4701.0301 Liquidación De Otros Activos Financieros       </v>
          </cell>
          <cell r="C2075" t="str">
            <v>Liquidación De Otros Activos Financieros</v>
          </cell>
        </row>
        <row r="2076">
          <cell r="A2076">
            <v>4701030101</v>
          </cell>
          <cell r="B2076" t="str">
            <v xml:space="preserve">                       4701.030101 Liquidación De Otros Activos Financieros</v>
          </cell>
          <cell r="C2076" t="str">
            <v>Liquidación De Otros Activos Financieros</v>
          </cell>
        </row>
        <row r="2077">
          <cell r="A2077">
            <v>4801</v>
          </cell>
          <cell r="B2077" t="str">
            <v xml:space="preserve">4801. INGRESOS POR CONTRATOS DE CONCESIONES                       </v>
          </cell>
          <cell r="C2077" t="str">
            <v>INGRESOS POR CONTRATOS DE CONCESIONES</v>
          </cell>
        </row>
        <row r="2078">
          <cell r="A2078">
            <v>480101</v>
          </cell>
          <cell r="B2078" t="str">
            <v xml:space="preserve">        4801.01 Ingresos por derechos otorgados a operadores en contratos de concesión               </v>
          </cell>
          <cell r="C2078" t="str">
            <v>Ingresos por derechos otorgados a operadores en contratos de concesión</v>
          </cell>
        </row>
        <row r="2079">
          <cell r="A2079">
            <v>480102</v>
          </cell>
          <cell r="B2079" t="str">
            <v xml:space="preserve">        4801.02 Ingresos por explotación del servicio público a favor de la concedente               </v>
          </cell>
          <cell r="C2079" t="str">
            <v>Ingresos por explotación del servicio público a favor de la concedente</v>
          </cell>
        </row>
        <row r="2080">
          <cell r="A2080">
            <v>480103</v>
          </cell>
          <cell r="B2080" t="str">
            <v xml:space="preserve">        4801.03 Otros ingresos por Contratos de Concesión               </v>
          </cell>
          <cell r="C2080" t="str">
            <v>Otros ingresos por Contratos de Concesión</v>
          </cell>
        </row>
        <row r="2081">
          <cell r="A2081">
            <v>5</v>
          </cell>
          <cell r="B2081" t="str">
            <v xml:space="preserve">GASTOS                       </v>
          </cell>
          <cell r="C2081" t="str">
            <v>GASTOS</v>
          </cell>
        </row>
        <row r="2082">
          <cell r="A2082">
            <v>5101</v>
          </cell>
          <cell r="B2082" t="str">
            <v xml:space="preserve">5101. PERSONAL Y OBLIGACIONES SOCIALES - RETRIBUCIONES Y COMPLEMENTOS EN EFECTIVO                       </v>
          </cell>
          <cell r="C2082" t="str">
            <v>PERSONAL Y OBLIGACIONES SOCIALES - RETRIBUCIONES Y COMPLEMENTOS EN EFECTIVO</v>
          </cell>
        </row>
        <row r="2083">
          <cell r="A2083">
            <v>510101</v>
          </cell>
          <cell r="B2083" t="str">
            <v xml:space="preserve">        5101.01 Personal Administrativo               </v>
          </cell>
          <cell r="C2083" t="str">
            <v>Personal Administrativo</v>
          </cell>
        </row>
        <row r="2084">
          <cell r="A2084">
            <v>51010101</v>
          </cell>
          <cell r="B2084" t="str">
            <v xml:space="preserve">                5101.0101 Personal Administrativo       </v>
          </cell>
          <cell r="C2084" t="str">
            <v>Personal Administrativo</v>
          </cell>
        </row>
        <row r="2085">
          <cell r="A2085">
            <v>5101010101</v>
          </cell>
          <cell r="B2085" t="str">
            <v xml:space="preserve">                       5101.010101 Funcionarios Elegidos Por Elección Política</v>
          </cell>
          <cell r="C2085" t="str">
            <v>Funcionarios Elegidos Por Elección Política</v>
          </cell>
        </row>
        <row r="2086">
          <cell r="A2086">
            <v>5101010102</v>
          </cell>
          <cell r="B2086" t="str">
            <v xml:space="preserve">                       5101.010102 Personal Administrativo Nombrado (Régimen Público)</v>
          </cell>
          <cell r="C2086" t="str">
            <v>Personal Administrativo Nombrado (Régimen Público)</v>
          </cell>
        </row>
        <row r="2087">
          <cell r="A2087">
            <v>5101010103</v>
          </cell>
          <cell r="B2087" t="str">
            <v xml:space="preserve">                       5101.010103 Personal Con Contrato A Plazo Fijo (Régimen Laboral Público)</v>
          </cell>
          <cell r="C2087" t="str">
            <v>Personal Con Contrato A Plazo Fijo (Régimen Laboral Público)</v>
          </cell>
        </row>
        <row r="2088">
          <cell r="A2088">
            <v>5101010104</v>
          </cell>
          <cell r="B2088" t="str">
            <v xml:space="preserve">                       5101.010104 Personal Con Contrato A Plazo Indeterminado (Régimen Laboral Privado)</v>
          </cell>
          <cell r="C2088" t="str">
            <v>Personal Con Contrato A Plazo Indeterminado (Régimen Laboral Privado)</v>
          </cell>
        </row>
        <row r="2089">
          <cell r="A2089">
            <v>5101010105</v>
          </cell>
          <cell r="B2089" t="str">
            <v xml:space="preserve">                       5101.010105 Personal Con Contrato A Plazo Fijo (Régimen Laboral Privado)</v>
          </cell>
          <cell r="C2089" t="str">
            <v>Personal Con Contrato A Plazo Fijo (Régimen Laboral Privado)</v>
          </cell>
        </row>
        <row r="2090">
          <cell r="A2090">
            <v>5101010106</v>
          </cell>
          <cell r="B2090" t="str">
            <v xml:space="preserve">                       5101.010106 Personal Contratado – Régimen Laboral de Gerentes Públicos</v>
          </cell>
          <cell r="C2090" t="str">
            <v>Personal Contratado – Régimen Laboral de Gerentes Públicos</v>
          </cell>
        </row>
        <row r="2091">
          <cell r="A2091">
            <v>51010102</v>
          </cell>
          <cell r="B2091" t="str">
            <v xml:space="preserve">                5101.0102 Otras Retribuciones Y Complementos       </v>
          </cell>
          <cell r="C2091" t="str">
            <v>Otras Retribuciones Y Complementos</v>
          </cell>
        </row>
        <row r="2092">
          <cell r="A2092">
            <v>5101010201</v>
          </cell>
          <cell r="B2092" t="str">
            <v xml:space="preserve">                       5101.010201 Asignación A Fondos Para Personal</v>
          </cell>
          <cell r="C2092" t="str">
            <v>Asignación A Fondos Para Personal</v>
          </cell>
        </row>
        <row r="2093">
          <cell r="A2093">
            <v>5101010202</v>
          </cell>
          <cell r="B2093" t="str">
            <v xml:space="preserve">                       5101.010202 Asignación Por Gastos Operativos</v>
          </cell>
          <cell r="C2093" t="str">
            <v>Asignación Por Gastos Operativos</v>
          </cell>
        </row>
        <row r="2094">
          <cell r="A2094">
            <v>5101010203</v>
          </cell>
          <cell r="B2094" t="str">
            <v xml:space="preserve">                       5101.010203 Asignación Por Productividad</v>
          </cell>
          <cell r="C2094" t="str">
            <v>Asignación Por Productividad</v>
          </cell>
        </row>
        <row r="2095">
          <cell r="A2095">
            <v>5101010204</v>
          </cell>
          <cell r="B2095" t="str">
            <v xml:space="preserve">                       5101.010204 Participación De Los Trabajadores En Las Utilidades</v>
          </cell>
          <cell r="C2095" t="str">
            <v>Participación De Los Trabajadores En Las Utilidades</v>
          </cell>
        </row>
        <row r="2096">
          <cell r="A2096">
            <v>5101010205</v>
          </cell>
          <cell r="B2096" t="str">
            <v xml:space="preserve">                       5101.010205 Bonificación por Cambio de Residencia</v>
          </cell>
          <cell r="C2096" t="str">
            <v>Bonificación por Cambio de Residencia</v>
          </cell>
        </row>
        <row r="2097">
          <cell r="A2097">
            <v>5101010299</v>
          </cell>
          <cell r="B2097" t="str">
            <v xml:space="preserve">                       5101.010299 Otras Retribuciones Y Complementos</v>
          </cell>
          <cell r="C2097" t="str">
            <v>Otras Retribuciones Y Complementos</v>
          </cell>
        </row>
        <row r="2098">
          <cell r="A2098">
            <v>510102</v>
          </cell>
          <cell r="B2098" t="str">
            <v xml:space="preserve">        5101.02 Personal Del Magisterio               </v>
          </cell>
          <cell r="C2098" t="str">
            <v>Personal Del Magisterio</v>
          </cell>
        </row>
        <row r="2099">
          <cell r="A2099">
            <v>51010201</v>
          </cell>
          <cell r="B2099" t="str">
            <v xml:space="preserve">                5101.0201 Personal Del Magisterio       </v>
          </cell>
          <cell r="C2099" t="str">
            <v>Personal Del Magisterio</v>
          </cell>
        </row>
        <row r="2100">
          <cell r="A2100">
            <v>5101020101</v>
          </cell>
          <cell r="B2100" t="str">
            <v xml:space="preserve">                       5101.020101 Personal Nombrado</v>
          </cell>
          <cell r="C2100" t="str">
            <v>Personal Nombrado</v>
          </cell>
        </row>
        <row r="2101">
          <cell r="A2101">
            <v>5101020102</v>
          </cell>
          <cell r="B2101" t="str">
            <v xml:space="preserve">                       5101.020102 Personal Contratado</v>
          </cell>
          <cell r="C2101" t="str">
            <v>Personal Contratado</v>
          </cell>
        </row>
        <row r="2102">
          <cell r="A2102">
            <v>51010202</v>
          </cell>
          <cell r="B2102" t="str">
            <v xml:space="preserve">                5101.0202 Otras Retribuciones Y Complementos       </v>
          </cell>
          <cell r="C2102" t="str">
            <v>Otras Retribuciones Y Complementos</v>
          </cell>
        </row>
        <row r="2103">
          <cell r="A2103">
            <v>5101020299</v>
          </cell>
          <cell r="B2103" t="str">
            <v xml:space="preserve">                       5101.020299 Otras Retribuciones Y Complementos</v>
          </cell>
          <cell r="C2103" t="str">
            <v>Otras Retribuciones Y Complementos</v>
          </cell>
        </row>
        <row r="2104">
          <cell r="A2104">
            <v>510103</v>
          </cell>
          <cell r="B2104" t="str">
            <v xml:space="preserve">        5101.03 Profesional De La Salud               </v>
          </cell>
          <cell r="C2104" t="str">
            <v>Profesional De La Salud</v>
          </cell>
        </row>
        <row r="2105">
          <cell r="A2105">
            <v>51010301</v>
          </cell>
          <cell r="B2105" t="str">
            <v xml:space="preserve">                5101.0301 Profesionales De La Salud       </v>
          </cell>
          <cell r="C2105" t="str">
            <v>Profesionales De La Salud</v>
          </cell>
        </row>
        <row r="2106">
          <cell r="A2106">
            <v>5101030101</v>
          </cell>
          <cell r="B2106" t="str">
            <v xml:space="preserve">                       5101.030101 Personal Nombrado</v>
          </cell>
          <cell r="C2106" t="str">
            <v>Personal Nombrado</v>
          </cell>
        </row>
        <row r="2107">
          <cell r="A2107">
            <v>5101030102</v>
          </cell>
          <cell r="B2107" t="str">
            <v xml:space="preserve">                       5101.030102 Personal Contratado</v>
          </cell>
          <cell r="C2107" t="str">
            <v>Personal Contratado</v>
          </cell>
        </row>
        <row r="2108">
          <cell r="A2108">
            <v>5101030103</v>
          </cell>
          <cell r="B2108" t="str">
            <v xml:space="preserve">                       5101.030103 Personal Serums</v>
          </cell>
          <cell r="C2108" t="str">
            <v>Personal Serums</v>
          </cell>
        </row>
        <row r="2109">
          <cell r="A2109">
            <v>5101030104</v>
          </cell>
          <cell r="B2109" t="str">
            <v xml:space="preserve">                       5101.030104 Internos De Medicina Y Odontología</v>
          </cell>
          <cell r="C2109" t="str">
            <v>Internos De Medicina Y Odontología</v>
          </cell>
        </row>
        <row r="2110">
          <cell r="A2110">
            <v>5101030105</v>
          </cell>
          <cell r="B2110" t="str">
            <v xml:space="preserve">                       5101.030105 Personal por Servicios Complementarios de Salud</v>
          </cell>
          <cell r="C2110" t="str">
            <v>Personal por Servicios Complementarios de Salud</v>
          </cell>
        </row>
        <row r="2111">
          <cell r="A2111">
            <v>51010302</v>
          </cell>
          <cell r="B2111" t="str">
            <v xml:space="preserve">                5101.0302 No Profesionales De La Salud       </v>
          </cell>
          <cell r="C2111" t="str">
            <v>No Profesionales De La Salud</v>
          </cell>
        </row>
        <row r="2112">
          <cell r="A2112">
            <v>5101030201</v>
          </cell>
          <cell r="B2112" t="str">
            <v xml:space="preserve">                       5101.030201 Personal Nombrado</v>
          </cell>
          <cell r="C2112" t="str">
            <v>Personal Nombrado</v>
          </cell>
        </row>
        <row r="2113">
          <cell r="A2113">
            <v>5101030202</v>
          </cell>
          <cell r="B2113" t="str">
            <v xml:space="preserve">                       5101.030202 Personal Contratado</v>
          </cell>
          <cell r="C2113" t="str">
            <v>Personal Contratado</v>
          </cell>
        </row>
        <row r="2114">
          <cell r="A2114">
            <v>51010303</v>
          </cell>
          <cell r="B2114" t="str">
            <v xml:space="preserve">                5101.0303 Otras Retribuciones Y Complementos       </v>
          </cell>
          <cell r="C2114" t="str">
            <v>Otras Retribuciones Y Complementos</v>
          </cell>
        </row>
        <row r="2115">
          <cell r="A2115">
            <v>5101030301</v>
          </cell>
          <cell r="B2115" t="str">
            <v xml:space="preserve">                       5101.030301 Guardias Hospitalarias</v>
          </cell>
          <cell r="C2115" t="str">
            <v>Guardias Hospitalarias</v>
          </cell>
        </row>
        <row r="2116">
          <cell r="A2116">
            <v>5101030302</v>
          </cell>
          <cell r="B2116" t="str">
            <v xml:space="preserve">                       5101.030302 Asignación Extraordinaria Por Trabajo Asistencial</v>
          </cell>
          <cell r="C2116" t="str">
            <v>Asignación Extraordinaria Por Trabajo Asistencial</v>
          </cell>
        </row>
        <row r="2117">
          <cell r="A2117">
            <v>5101030399</v>
          </cell>
          <cell r="B2117" t="str">
            <v xml:space="preserve">                       5101.030399 Otras Retribuciones Y Complementos</v>
          </cell>
          <cell r="C2117" t="str">
            <v>Otras Retribuciones Y Complementos</v>
          </cell>
        </row>
        <row r="2118">
          <cell r="A2118">
            <v>510104</v>
          </cell>
          <cell r="B2118" t="str">
            <v xml:space="preserve">        5101.04 Personal Judicial               </v>
          </cell>
          <cell r="C2118" t="str">
            <v>Personal Judicial</v>
          </cell>
        </row>
        <row r="2119">
          <cell r="A2119">
            <v>51010401</v>
          </cell>
          <cell r="B2119" t="str">
            <v xml:space="preserve">                5101.0401 Personal Judicial       </v>
          </cell>
          <cell r="C2119" t="str">
            <v>Personal Judicial</v>
          </cell>
        </row>
        <row r="2120">
          <cell r="A2120">
            <v>5101040101</v>
          </cell>
          <cell r="B2120" t="str">
            <v xml:space="preserve">                       5101.040101 Personal Nombrado</v>
          </cell>
          <cell r="C2120" t="str">
            <v>Personal Nombrado</v>
          </cell>
        </row>
        <row r="2121">
          <cell r="A2121">
            <v>5101040102</v>
          </cell>
          <cell r="B2121" t="str">
            <v xml:space="preserve">                       5101.040102 Personal Contratado</v>
          </cell>
          <cell r="C2121" t="str">
            <v>Personal Contratado</v>
          </cell>
        </row>
        <row r="2122">
          <cell r="A2122">
            <v>51010402</v>
          </cell>
          <cell r="B2122" t="str">
            <v xml:space="preserve">                5101.0402 Otras Retribuciones Y Complementos       </v>
          </cell>
          <cell r="C2122" t="str">
            <v>Otras Retribuciones Y Complementos</v>
          </cell>
        </row>
        <row r="2123">
          <cell r="A2123">
            <v>5101040201</v>
          </cell>
          <cell r="B2123" t="str">
            <v xml:space="preserve">                       5101.040201 Bono Por Función Jurisdiccional Y Fiscal</v>
          </cell>
          <cell r="C2123" t="str">
            <v>Bono Por Función Jurisdiccional Y Fiscal</v>
          </cell>
        </row>
        <row r="2124">
          <cell r="A2124">
            <v>5101040202</v>
          </cell>
          <cell r="B2124" t="str">
            <v xml:space="preserve">                       5101.040202 Asignación Por Gastos Operativos</v>
          </cell>
          <cell r="C2124" t="str">
            <v>Asignación Por Gastos Operativos</v>
          </cell>
        </row>
        <row r="2125">
          <cell r="A2125">
            <v>5101040299</v>
          </cell>
          <cell r="B2125" t="str">
            <v xml:space="preserve">                       5101.040299 Otras Retribuciones Y Complementos</v>
          </cell>
          <cell r="C2125" t="str">
            <v>Otras Retribuciones Y Complementos</v>
          </cell>
        </row>
        <row r="2126">
          <cell r="A2126">
            <v>510105</v>
          </cell>
          <cell r="B2126" t="str">
            <v xml:space="preserve">        5101.05 Docentes Universitarios               </v>
          </cell>
          <cell r="C2126" t="str">
            <v>Docentes Universitarios</v>
          </cell>
        </row>
        <row r="2127">
          <cell r="A2127">
            <v>51010501</v>
          </cell>
          <cell r="B2127" t="str">
            <v xml:space="preserve">                5101.0501 Docentes Universitarios       </v>
          </cell>
          <cell r="C2127" t="str">
            <v>Docentes Universitarios</v>
          </cell>
        </row>
        <row r="2128">
          <cell r="A2128">
            <v>5101050101</v>
          </cell>
          <cell r="B2128" t="str">
            <v xml:space="preserve">                       5101.050101 Personal Nombrado</v>
          </cell>
          <cell r="C2128" t="str">
            <v>Personal Nombrado</v>
          </cell>
        </row>
        <row r="2129">
          <cell r="A2129">
            <v>5101050102</v>
          </cell>
          <cell r="B2129" t="str">
            <v xml:space="preserve">                       5101.050102 Personal Contratado</v>
          </cell>
          <cell r="C2129" t="str">
            <v>Personal Contratado</v>
          </cell>
        </row>
        <row r="2130">
          <cell r="A2130">
            <v>51010502</v>
          </cell>
          <cell r="B2130" t="str">
            <v xml:space="preserve">                5101.0502 Otras Retribuciones Y Complementos       </v>
          </cell>
          <cell r="C2130" t="str">
            <v>Otras Retribuciones Y Complementos</v>
          </cell>
        </row>
        <row r="2131">
          <cell r="A2131">
            <v>5101050299</v>
          </cell>
          <cell r="B2131" t="str">
            <v xml:space="preserve">                       5101.050299 Otras Retribuciones Y Complementos</v>
          </cell>
          <cell r="C2131" t="str">
            <v>Otras Retribuciones Y Complementos</v>
          </cell>
        </row>
        <row r="2132">
          <cell r="A2132">
            <v>510106</v>
          </cell>
          <cell r="B2132" t="str">
            <v xml:space="preserve">        5101.06 Personal Diplomático               </v>
          </cell>
          <cell r="C2132" t="str">
            <v>Personal Diplomático</v>
          </cell>
        </row>
        <row r="2133">
          <cell r="A2133">
            <v>51010601</v>
          </cell>
          <cell r="B2133" t="str">
            <v xml:space="preserve">                5101.0601 Personal Diplomático       </v>
          </cell>
          <cell r="C2133" t="str">
            <v>Personal Diplomático</v>
          </cell>
        </row>
        <row r="2134">
          <cell r="A2134">
            <v>5101060101</v>
          </cell>
          <cell r="B2134" t="str">
            <v xml:space="preserve">                       5101.060101 Personal Nombrado</v>
          </cell>
          <cell r="C2134" t="str">
            <v>Personal Nombrado</v>
          </cell>
        </row>
        <row r="2135">
          <cell r="A2135">
            <v>5101060102</v>
          </cell>
          <cell r="B2135" t="str">
            <v xml:space="preserve">                       5101.060102 Personal Contratado</v>
          </cell>
          <cell r="C2135" t="str">
            <v>Personal Contratado</v>
          </cell>
        </row>
        <row r="2136">
          <cell r="A2136">
            <v>51010602</v>
          </cell>
          <cell r="B2136" t="str">
            <v xml:space="preserve">                5101.0602 Otras Retribuciones Y Complementos       </v>
          </cell>
          <cell r="C2136" t="str">
            <v>Otras Retribuciones Y Complementos</v>
          </cell>
        </row>
        <row r="2137">
          <cell r="A2137">
            <v>5101060299</v>
          </cell>
          <cell r="B2137" t="str">
            <v xml:space="preserve">                       5101.060299 Otras Retribuciones Y Complementos</v>
          </cell>
          <cell r="C2137" t="str">
            <v>Otras Retribuciones Y Complementos</v>
          </cell>
        </row>
        <row r="2138">
          <cell r="A2138">
            <v>510107</v>
          </cell>
          <cell r="B2138" t="str">
            <v xml:space="preserve">        5101.07 Personal Militar Y Policial               </v>
          </cell>
          <cell r="C2138" t="str">
            <v>Personal Militar Y Policial</v>
          </cell>
        </row>
        <row r="2139">
          <cell r="A2139">
            <v>51010701</v>
          </cell>
          <cell r="B2139" t="str">
            <v xml:space="preserve">                5101.0701 Militares Y Policías       </v>
          </cell>
          <cell r="C2139" t="str">
            <v>Militares Y Policías</v>
          </cell>
        </row>
        <row r="2140">
          <cell r="A2140">
            <v>5101070101</v>
          </cell>
          <cell r="B2140" t="str">
            <v xml:space="preserve">                       5101.070101 Personal Militar</v>
          </cell>
          <cell r="C2140" t="str">
            <v>Personal Militar</v>
          </cell>
        </row>
        <row r="2141">
          <cell r="A2141">
            <v>5101070102</v>
          </cell>
          <cell r="B2141" t="str">
            <v xml:space="preserve">                       5101.070102 Personal Policial</v>
          </cell>
          <cell r="C2141" t="str">
            <v>Personal Policial</v>
          </cell>
        </row>
        <row r="2142">
          <cell r="A2142">
            <v>51010702</v>
          </cell>
          <cell r="B2142" t="str">
            <v xml:space="preserve">                5101.0702 Otras Retribuciones Y Complementos       </v>
          </cell>
          <cell r="C2142" t="str">
            <v>Otras Retribuciones Y Complementos</v>
          </cell>
        </row>
        <row r="2143">
          <cell r="A2143">
            <v>5101070201</v>
          </cell>
          <cell r="B2143" t="str">
            <v xml:space="preserve">                       5101.070201 Asignación Por Combustibles</v>
          </cell>
          <cell r="C2143" t="str">
            <v>Asignación Por Combustibles</v>
          </cell>
        </row>
        <row r="2144">
          <cell r="A2144">
            <v>5101070202</v>
          </cell>
          <cell r="B2144" t="str">
            <v xml:space="preserve">                       5101.070202 Asignación Por Ración Orgánica Única</v>
          </cell>
          <cell r="C2144" t="str">
            <v>Asignación Por Ración Orgánica Única</v>
          </cell>
        </row>
        <row r="2145">
          <cell r="A2145">
            <v>5101070203</v>
          </cell>
          <cell r="B2145" t="str">
            <v xml:space="preserve">                       5101.070203 Mayordomía</v>
          </cell>
          <cell r="C2145" t="str">
            <v>Mayordomía</v>
          </cell>
        </row>
        <row r="2146">
          <cell r="A2146">
            <v>5101070299</v>
          </cell>
          <cell r="B2146" t="str">
            <v xml:space="preserve">                       5101.070299 Otras Retribuciones Y Complementos</v>
          </cell>
          <cell r="C2146" t="str">
            <v>Otras Retribuciones Y Complementos</v>
          </cell>
        </row>
        <row r="2147">
          <cell r="A2147">
            <v>51010703</v>
          </cell>
          <cell r="B2147" t="str">
            <v xml:space="preserve">                5101.0703 Tropa       </v>
          </cell>
          <cell r="C2147" t="str">
            <v>Tropa</v>
          </cell>
        </row>
        <row r="2148">
          <cell r="A2148">
            <v>5101070301</v>
          </cell>
          <cell r="B2148" t="str">
            <v xml:space="preserve">                       5101.070301 Tropa</v>
          </cell>
          <cell r="C2148" t="str">
            <v>Tropa</v>
          </cell>
        </row>
        <row r="2149">
          <cell r="A2149">
            <v>510108</v>
          </cell>
          <cell r="B2149" t="str">
            <v xml:space="preserve">        5101.08 Personal Obrero               </v>
          </cell>
          <cell r="C2149" t="str">
            <v>Personal Obrero</v>
          </cell>
        </row>
        <row r="2150">
          <cell r="A2150">
            <v>51010801</v>
          </cell>
          <cell r="B2150" t="str">
            <v xml:space="preserve">                5101.0801 Personal Obrero Permanente       </v>
          </cell>
          <cell r="C2150" t="str">
            <v>Personal Obrero Permanente</v>
          </cell>
        </row>
        <row r="2151">
          <cell r="A2151">
            <v>5101080101</v>
          </cell>
          <cell r="B2151" t="str">
            <v xml:space="preserve">                       5101.080101 Obreros Permanentes</v>
          </cell>
          <cell r="C2151" t="str">
            <v>Obreros Permanentes</v>
          </cell>
        </row>
        <row r="2152">
          <cell r="A2152">
            <v>51010802</v>
          </cell>
          <cell r="B2152" t="str">
            <v xml:space="preserve">                5101.0802 Personal Obrero Eventual       </v>
          </cell>
          <cell r="C2152" t="str">
            <v>Personal Obrero Eventual</v>
          </cell>
        </row>
        <row r="2153">
          <cell r="A2153">
            <v>5101080201</v>
          </cell>
          <cell r="B2153" t="str">
            <v xml:space="preserve">                       5101.080201 Obreros Con Contrato A Plazo Fijo</v>
          </cell>
          <cell r="C2153" t="str">
            <v>Obreros Con Contrato A Plazo Fijo</v>
          </cell>
        </row>
        <row r="2154">
          <cell r="A2154">
            <v>510109</v>
          </cell>
          <cell r="B2154" t="str">
            <v xml:space="preserve">        5101.09 Gastos Variables Y Ocasionales               </v>
          </cell>
          <cell r="C2154" t="str">
            <v>Gastos Variables Y Ocasionales</v>
          </cell>
        </row>
        <row r="2155">
          <cell r="A2155">
            <v>51010901</v>
          </cell>
          <cell r="B2155" t="str">
            <v xml:space="preserve">                5101.0901 Escolaridad, Aguinaldos Y Gratificaciones       </v>
          </cell>
          <cell r="C2155" t="str">
            <v>Escolaridad, Aguinaldos Y Gratificaciones</v>
          </cell>
        </row>
        <row r="2156">
          <cell r="A2156">
            <v>5101090101</v>
          </cell>
          <cell r="B2156" t="str">
            <v xml:space="preserve">                       5101.090101 Gratificaciones</v>
          </cell>
          <cell r="C2156" t="str">
            <v>Gratificaciones</v>
          </cell>
        </row>
        <row r="2157">
          <cell r="A2157">
            <v>5101090102</v>
          </cell>
          <cell r="B2157" t="str">
            <v xml:space="preserve">                       5101.090102 Aguinaldos</v>
          </cell>
          <cell r="C2157" t="str">
            <v>Aguinaldos</v>
          </cell>
        </row>
        <row r="2158">
          <cell r="A2158">
            <v>5101090103</v>
          </cell>
          <cell r="B2158" t="str">
            <v xml:space="preserve">                       5101.090103 Bonificación Por Escolaridad</v>
          </cell>
          <cell r="C2158" t="str">
            <v>Bonificación Por Escolaridad</v>
          </cell>
        </row>
        <row r="2159">
          <cell r="A2159">
            <v>51010902</v>
          </cell>
          <cell r="B2159" t="str">
            <v xml:space="preserve">                5101.0902 Compensación Por Tiempo De Servicios       </v>
          </cell>
          <cell r="C2159" t="str">
            <v>Compensación Por Tiempo De Servicios</v>
          </cell>
        </row>
        <row r="2160">
          <cell r="A2160">
            <v>5101090201</v>
          </cell>
          <cell r="B2160" t="str">
            <v xml:space="preserve">                       5101.090201 Compensación Por Tiempo De Servicios</v>
          </cell>
          <cell r="C2160" t="str">
            <v>Compensación Por Tiempo De Servicios</v>
          </cell>
        </row>
        <row r="2161">
          <cell r="A2161">
            <v>51010903</v>
          </cell>
          <cell r="B2161" t="str">
            <v xml:space="preserve">                5101.0903 Otros Gastos Variables Y Ocasionales       </v>
          </cell>
          <cell r="C2161" t="str">
            <v>Otros Gastos Variables Y Ocasionales</v>
          </cell>
        </row>
        <row r="2162">
          <cell r="A2162">
            <v>5101090301</v>
          </cell>
          <cell r="B2162" t="str">
            <v xml:space="preserve">                       5101.090301 Asignación Por Cumplir 25 Ó 30 Años</v>
          </cell>
          <cell r="C2162" t="str">
            <v>Asignación Por Cumplir 25 Ó 30 Años</v>
          </cell>
        </row>
        <row r="2163">
          <cell r="A2163">
            <v>5101090302</v>
          </cell>
          <cell r="B2163" t="str">
            <v xml:space="preserve">                       5101.090302 Bonificación Adicional Por Vacaciones</v>
          </cell>
          <cell r="C2163" t="str">
            <v>Bonificación Adicional Por Vacaciones</v>
          </cell>
        </row>
        <row r="2164">
          <cell r="A2164">
            <v>5101090303</v>
          </cell>
          <cell r="B2164" t="str">
            <v xml:space="preserve">                       5101.090303 Compensación Vacacional (Vacaciones Truncas)</v>
          </cell>
          <cell r="C2164" t="str">
            <v>Compensación Vacacional (Vacaciones Truncas)</v>
          </cell>
        </row>
        <row r="2165">
          <cell r="A2165">
            <v>5101090304</v>
          </cell>
          <cell r="B2165" t="str">
            <v xml:space="preserve">                       5101.090304 Asignación Por Enseñanza</v>
          </cell>
          <cell r="C2165" t="str">
            <v>Asignación Por Enseñanza</v>
          </cell>
        </row>
        <row r="2166">
          <cell r="A2166">
            <v>5101090305</v>
          </cell>
          <cell r="B2166" t="str">
            <v xml:space="preserve">                       5101.090305 Bonos De Productividad - Convenios De Administración Por Resultados</v>
          </cell>
          <cell r="C2166" t="str">
            <v>Bonos De Productividad - Convenios De Administración Por Resultados</v>
          </cell>
        </row>
        <row r="2167">
          <cell r="A2167">
            <v>5101090306</v>
          </cell>
          <cell r="B2167" t="str">
            <v xml:space="preserve">                       5101.090306 Bono Por Crecimiento Económico</v>
          </cell>
          <cell r="C2167" t="str">
            <v>Bono Por Crecimiento Económico</v>
          </cell>
        </row>
        <row r="2168">
          <cell r="A2168">
            <v>5101090307</v>
          </cell>
          <cell r="B2168" t="str">
            <v xml:space="preserve">                       5101.090307 Bono por Desempeño</v>
          </cell>
          <cell r="C2168" t="str">
            <v>Bono por Desempeño</v>
          </cell>
        </row>
        <row r="2169">
          <cell r="A2169">
            <v>5101090308</v>
          </cell>
          <cell r="B2169" t="str">
            <v xml:space="preserve">                       5101.090308 Bono por Función Inspectiva</v>
          </cell>
          <cell r="C2169" t="str">
            <v>Bono por Función Inspectiva</v>
          </cell>
        </row>
        <row r="2170">
          <cell r="A2170">
            <v>5101090399</v>
          </cell>
          <cell r="B2170" t="str">
            <v xml:space="preserve">                       5101.090399 Otras Ocasionales</v>
          </cell>
          <cell r="C2170" t="str">
            <v>Otras Ocasionales</v>
          </cell>
        </row>
        <row r="2171">
          <cell r="A2171">
            <v>510110</v>
          </cell>
          <cell r="B2171" t="str">
            <v xml:space="preserve">        5101.10 Dietas               </v>
          </cell>
          <cell r="C2171" t="str">
            <v>Dietas</v>
          </cell>
        </row>
        <row r="2172">
          <cell r="A2172">
            <v>51011001</v>
          </cell>
          <cell r="B2172" t="str">
            <v xml:space="preserve">                5101.1001 Dietas       </v>
          </cell>
          <cell r="C2172" t="str">
            <v>Dietas</v>
          </cell>
        </row>
        <row r="2173">
          <cell r="A2173">
            <v>5101100101</v>
          </cell>
          <cell r="B2173" t="str">
            <v xml:space="preserve">                       5101.100101 Dietas De Directorio Y De Organismos Colegiados</v>
          </cell>
          <cell r="C2173" t="str">
            <v>Dietas De Directorio Y De Organismos Colegiados</v>
          </cell>
        </row>
        <row r="2174">
          <cell r="A2174">
            <v>5101100102</v>
          </cell>
          <cell r="B2174" t="str">
            <v xml:space="preserve">                       5101.100102 Dietas De Regidores Y Consejeros</v>
          </cell>
          <cell r="C2174" t="str">
            <v>Dietas De Regidores Y Consejeros</v>
          </cell>
        </row>
        <row r="2175">
          <cell r="A2175">
            <v>5101100103</v>
          </cell>
          <cell r="B2175" t="str">
            <v xml:space="preserve">                       5101.100103 Dietas A Colaboradores Eventuales</v>
          </cell>
          <cell r="C2175" t="str">
            <v>Dietas A Colaboradores Eventuales</v>
          </cell>
        </row>
        <row r="2176">
          <cell r="A2176">
            <v>510111</v>
          </cell>
          <cell r="B2176" t="str">
            <v xml:space="preserve">        5101.11 Obligaciones Previsionales               </v>
          </cell>
          <cell r="C2176" t="str">
            <v>Obligaciones Previsionales</v>
          </cell>
        </row>
        <row r="2177">
          <cell r="A2177">
            <v>51011101</v>
          </cell>
          <cell r="B2177" t="str">
            <v xml:space="preserve">                5101.1101 Pensiones       </v>
          </cell>
          <cell r="C2177" t="str">
            <v>Pensiones</v>
          </cell>
        </row>
        <row r="2178">
          <cell r="A2178">
            <v>5101110101</v>
          </cell>
          <cell r="B2178" t="str">
            <v xml:space="preserve">                       5101.110101 Régimen De Pensiones DL. Nº 20530</v>
          </cell>
          <cell r="C2178" t="str">
            <v>Régimen De Pensiones DL. Nº 20530</v>
          </cell>
        </row>
        <row r="2179">
          <cell r="A2179">
            <v>5101110102</v>
          </cell>
          <cell r="B2179" t="str">
            <v xml:space="preserve">                       5101.110102 Régimen De Pensiones DL. Nº 19990</v>
          </cell>
          <cell r="C2179" t="str">
            <v>Régimen De Pensiones DL. Nº 19990</v>
          </cell>
        </row>
        <row r="2180">
          <cell r="A2180">
            <v>5101110103</v>
          </cell>
          <cell r="B2180" t="str">
            <v xml:space="preserve">                       5101.110103 Régimen Militar Y Policial</v>
          </cell>
          <cell r="C2180" t="str">
            <v>Régimen Militar Y Policial</v>
          </cell>
        </row>
        <row r="2181">
          <cell r="A2181">
            <v>5101110104</v>
          </cell>
          <cell r="B2181" t="str">
            <v xml:space="preserve">                       5101.110104 Otros Regímenes De Pensiones</v>
          </cell>
          <cell r="C2181" t="str">
            <v>Otros Regímenes De Pensiones</v>
          </cell>
        </row>
        <row r="2182">
          <cell r="A2182">
            <v>51011102</v>
          </cell>
          <cell r="B2182" t="str">
            <v xml:space="preserve">                5101.1102 Trabajadores Activos       </v>
          </cell>
          <cell r="C2182" t="str">
            <v>Trabajadores Activos</v>
          </cell>
        </row>
        <row r="2183">
          <cell r="A2183">
            <v>5101110201</v>
          </cell>
          <cell r="B2183" t="str">
            <v xml:space="preserve">                       5101.110201 Trabajadores Activos DL. Nº 20530</v>
          </cell>
          <cell r="C2183" t="str">
            <v>Trabajadores Activos DL. Nº 20530</v>
          </cell>
        </row>
        <row r="2184">
          <cell r="A2184">
            <v>5101110202</v>
          </cell>
          <cell r="B2184" t="str">
            <v xml:space="preserve">                       5101.110202 Trabajadores Activos DL. Nº 19990</v>
          </cell>
          <cell r="C2184" t="str">
            <v>Trabajadores Activos DL. Nº 19990</v>
          </cell>
        </row>
        <row r="2185">
          <cell r="A2185">
            <v>5101110203</v>
          </cell>
          <cell r="B2185" t="str">
            <v xml:space="preserve">                       5101.110203 Régimen Militar Y Policial</v>
          </cell>
          <cell r="C2185" t="str">
            <v>Régimen Militar Y Policial</v>
          </cell>
        </row>
        <row r="2186">
          <cell r="A2186">
            <v>5101110204</v>
          </cell>
          <cell r="B2186" t="str">
            <v xml:space="preserve">                       5101.110204 Otros Regímenes De Trabajadores Activos</v>
          </cell>
          <cell r="C2186" t="str">
            <v>Otros Regímenes De Trabajadores Activos</v>
          </cell>
        </row>
        <row r="2187">
          <cell r="A2187">
            <v>510112</v>
          </cell>
          <cell r="B2187" t="str">
            <v xml:space="preserve">        5101.12 Personal penitenciario               </v>
          </cell>
          <cell r="C2187" t="str">
            <v>Personal penitenciario</v>
          </cell>
        </row>
        <row r="2188">
          <cell r="A2188">
            <v>51011201</v>
          </cell>
          <cell r="B2188" t="str">
            <v xml:space="preserve">                5101.1201 Personal penitenciario       </v>
          </cell>
          <cell r="C2188" t="str">
            <v>Personal penitenciario</v>
          </cell>
        </row>
        <row r="2189">
          <cell r="A2189">
            <v>5101120101</v>
          </cell>
          <cell r="B2189" t="str">
            <v xml:space="preserve">                       5101.120101 Personal nombrado</v>
          </cell>
          <cell r="C2189" t="str">
            <v>Personal nombrado</v>
          </cell>
        </row>
        <row r="2190">
          <cell r="A2190">
            <v>51011202</v>
          </cell>
          <cell r="B2190" t="str">
            <v xml:space="preserve">                5101.1202 Otras retribuciones y complementos       </v>
          </cell>
          <cell r="C2190" t="str">
            <v>Otras retribuciones y complementos</v>
          </cell>
        </row>
        <row r="2191">
          <cell r="A2191">
            <v>5101120201</v>
          </cell>
          <cell r="B2191" t="str">
            <v xml:space="preserve">                       5101.120201 Asignación especial por labor penitenciaria</v>
          </cell>
          <cell r="C2191" t="str">
            <v>Asignación especial por labor penitenciaria</v>
          </cell>
        </row>
        <row r="2192">
          <cell r="A2192">
            <v>5102</v>
          </cell>
          <cell r="B2192" t="str">
            <v xml:space="preserve">5102. OTRAS RETRIBUCIONES                       </v>
          </cell>
          <cell r="C2192" t="str">
            <v>OTRAS RETRIBUCIONES</v>
          </cell>
        </row>
        <row r="2193">
          <cell r="A2193">
            <v>510201</v>
          </cell>
          <cell r="B2193" t="str">
            <v xml:space="preserve">        5102.01 Retribuciones En Bienes O Servicios               </v>
          </cell>
          <cell r="C2193" t="str">
            <v>Retribuciones En Bienes O Servicios</v>
          </cell>
        </row>
        <row r="2194">
          <cell r="A2194">
            <v>51020101</v>
          </cell>
          <cell r="B2194" t="str">
            <v xml:space="preserve">                5102.0101 Bienes       </v>
          </cell>
          <cell r="C2194" t="str">
            <v>Bienes</v>
          </cell>
        </row>
        <row r="2195">
          <cell r="A2195">
            <v>5102010101</v>
          </cell>
          <cell r="B2195" t="str">
            <v xml:space="preserve">                       5102.010101 Uniforme Personal Administrativo</v>
          </cell>
          <cell r="C2195" t="str">
            <v>Uniforme Personal Administrativo</v>
          </cell>
        </row>
        <row r="2196">
          <cell r="A2196">
            <v>5102010199</v>
          </cell>
          <cell r="B2196" t="str">
            <v xml:space="preserve">                       5102.010199 Otras Retribuciones En Especie</v>
          </cell>
          <cell r="C2196" t="str">
            <v>Otras Retribuciones En Especie</v>
          </cell>
        </row>
        <row r="2197">
          <cell r="A2197">
            <v>51020102</v>
          </cell>
          <cell r="B2197" t="str">
            <v xml:space="preserve">                5102.0102 Servicios       </v>
          </cell>
          <cell r="C2197" t="str">
            <v>Servicios</v>
          </cell>
        </row>
        <row r="2198">
          <cell r="A2198">
            <v>5102010201</v>
          </cell>
          <cell r="B2198" t="str">
            <v xml:space="preserve">                       5102.010201 Movilidad Para Traslado De Los Trabajadores</v>
          </cell>
          <cell r="C2198" t="str">
            <v>Movilidad Para Traslado De Los Trabajadores</v>
          </cell>
        </row>
        <row r="2199">
          <cell r="A2199">
            <v>5102010202</v>
          </cell>
          <cell r="B2199" t="str">
            <v xml:space="preserve">                       5102.010202 Gastos Por Estacionamiento Para Vehículos Del Personal</v>
          </cell>
          <cell r="C2199" t="str">
            <v>Gastos Por Estacionamiento Para Vehículos Del Personal</v>
          </cell>
        </row>
        <row r="2200">
          <cell r="A2200">
            <v>5102010203</v>
          </cell>
          <cell r="B2200" t="str">
            <v xml:space="preserve">                       5102.010203 Gastos En Instalaciones Recreativas Para Trabajadores Y Familiares</v>
          </cell>
          <cell r="C2200" t="str">
            <v>Gastos En Instalaciones Recreativas Para Trabajadores Y Familiares</v>
          </cell>
        </row>
        <row r="2201">
          <cell r="A2201">
            <v>5102010204</v>
          </cell>
          <cell r="B2201" t="str">
            <v xml:space="preserve">                       5102.010204 Guarderías Para Hijos De Trabajadores</v>
          </cell>
          <cell r="C2201" t="str">
            <v>Guarderías Para Hijos De Trabajadores</v>
          </cell>
        </row>
        <row r="2202">
          <cell r="A2202">
            <v>5103</v>
          </cell>
          <cell r="B2202" t="str">
            <v xml:space="preserve">5103. CONTRIBUCIONES A LA SEGURIDAD SOCIAL                       </v>
          </cell>
          <cell r="C2202" t="str">
            <v>CONTRIBUCIONES A LA SEGURIDAD SOCIAL</v>
          </cell>
        </row>
        <row r="2203">
          <cell r="A2203">
            <v>510301</v>
          </cell>
          <cell r="B2203" t="str">
            <v xml:space="preserve">        5103.01 Obligaciones Del Empleador               </v>
          </cell>
          <cell r="C2203" t="str">
            <v>Obligaciones Del Empleador</v>
          </cell>
        </row>
        <row r="2204">
          <cell r="A2204">
            <v>51030101</v>
          </cell>
          <cell r="B2204" t="str">
            <v xml:space="preserve">                5103.0101 Obligaciones Del Empleador       </v>
          </cell>
          <cell r="C2204" t="str">
            <v>Obligaciones Del Empleador</v>
          </cell>
        </row>
        <row r="2205">
          <cell r="A2205">
            <v>5103010101</v>
          </cell>
          <cell r="B2205" t="str">
            <v xml:space="preserve">                       5103.010101 Aportes A Los Fondos De Salud</v>
          </cell>
          <cell r="C2205" t="str">
            <v>Aportes A Los Fondos De Salud</v>
          </cell>
        </row>
        <row r="2206">
          <cell r="A2206">
            <v>5103010102</v>
          </cell>
          <cell r="B2206" t="str">
            <v xml:space="preserve">                       5103.010102 Aportes A Los Fondos De Retiro</v>
          </cell>
          <cell r="C2206" t="str">
            <v>Aportes A Los Fondos De Retiro</v>
          </cell>
        </row>
        <row r="2207">
          <cell r="A2207">
            <v>5103010103</v>
          </cell>
          <cell r="B2207" t="str">
            <v xml:space="preserve">                       5103.010103 Aportes A Los Fondos De Pensiones</v>
          </cell>
          <cell r="C2207" t="str">
            <v>Aportes A Los Fondos De Pensiones</v>
          </cell>
        </row>
        <row r="2208">
          <cell r="A2208">
            <v>5103010104</v>
          </cell>
          <cell r="B2208" t="str">
            <v xml:space="preserve">                       5103.010104 Aportes A Los Fondos De Vivienda</v>
          </cell>
          <cell r="C2208" t="str">
            <v>Aportes A Los Fondos De Vivienda</v>
          </cell>
        </row>
        <row r="2209">
          <cell r="A2209">
            <v>5103010105</v>
          </cell>
          <cell r="B2209" t="str">
            <v xml:space="preserve">                       5103.010105 Contribuciones A Essalud</v>
          </cell>
          <cell r="C2209" t="str">
            <v>Contribuciones A Essalud</v>
          </cell>
        </row>
        <row r="2210">
          <cell r="A2210">
            <v>5103010106</v>
          </cell>
          <cell r="B2210" t="str">
            <v xml:space="preserve">                       5103.010106 Otras Contribuciones Del Empleador</v>
          </cell>
          <cell r="C2210" t="str">
            <v>Otras Contribuciones Del Empleador</v>
          </cell>
        </row>
        <row r="2211">
          <cell r="A2211">
            <v>5201</v>
          </cell>
          <cell r="B2211" t="str">
            <v xml:space="preserve">5201. PENSIONES                       </v>
          </cell>
          <cell r="C2211" t="str">
            <v>PENSIONES</v>
          </cell>
        </row>
        <row r="2212">
          <cell r="A2212">
            <v>520101</v>
          </cell>
          <cell r="B2212" t="str">
            <v xml:space="preserve">        5201.01 Pensiones               </v>
          </cell>
          <cell r="C2212" t="str">
            <v>Pensiones</v>
          </cell>
        </row>
        <row r="2213">
          <cell r="A2213">
            <v>52010101</v>
          </cell>
          <cell r="B2213" t="str">
            <v xml:space="preserve">                5201.0101 Pensiones       </v>
          </cell>
          <cell r="C2213" t="str">
            <v>Pensiones</v>
          </cell>
        </row>
        <row r="2214">
          <cell r="A2214">
            <v>5201010101</v>
          </cell>
          <cell r="B2214" t="str">
            <v xml:space="preserve">                       5201.010101 Régimen De Pensiones DL. Nº 20530</v>
          </cell>
          <cell r="C2214" t="str">
            <v>Régimen De Pensiones DL. Nº 20530</v>
          </cell>
        </row>
        <row r="2215">
          <cell r="A2215">
            <v>5201010102</v>
          </cell>
          <cell r="B2215" t="str">
            <v xml:space="preserve">                       5201.010102 Sistema Nacional De Pensiones DL. Nº 19990</v>
          </cell>
          <cell r="C2215" t="str">
            <v>Sistema Nacional De Pensiones DL. Nº 19990</v>
          </cell>
        </row>
        <row r="2216">
          <cell r="A2216">
            <v>5201010103</v>
          </cell>
          <cell r="B2216" t="str">
            <v xml:space="preserve">                       5201.010103 Régimen De Pensiones DL. Nº 19846</v>
          </cell>
          <cell r="C2216" t="str">
            <v>Régimen De Pensiones DL. Nº 19846</v>
          </cell>
        </row>
        <row r="2217">
          <cell r="A2217">
            <v>5201010199</v>
          </cell>
          <cell r="B2217" t="str">
            <v xml:space="preserve">                       5201.010199 Otros Regimenes De Pensiones</v>
          </cell>
          <cell r="C2217" t="str">
            <v>Otros Regimenes De Pensiones</v>
          </cell>
        </row>
        <row r="2218">
          <cell r="A2218">
            <v>52010102</v>
          </cell>
          <cell r="B2218" t="str">
            <v xml:space="preserve">                5201.0102 Otras Compensaciones       </v>
          </cell>
          <cell r="C2218" t="str">
            <v>Otras Compensaciones</v>
          </cell>
        </row>
        <row r="2219">
          <cell r="A2219">
            <v>5201010201</v>
          </cell>
          <cell r="B2219" t="str">
            <v xml:space="preserve">                       5201.010201 Escolaridad, Aguinaldos Y Gratificaciones</v>
          </cell>
          <cell r="C2219" t="str">
            <v>Escolaridad, Aguinaldos Y Gratificaciones</v>
          </cell>
        </row>
        <row r="2220">
          <cell r="A2220">
            <v>5201010202</v>
          </cell>
          <cell r="B2220" t="str">
            <v xml:space="preserve">                       5201.010202 Bonificación FONAHPU - DL. Nº 20530</v>
          </cell>
          <cell r="C2220" t="str">
            <v>Bonificación FONAHPU - DL. Nº 20530</v>
          </cell>
        </row>
        <row r="2221">
          <cell r="A2221">
            <v>5201010203</v>
          </cell>
          <cell r="B2221" t="str">
            <v xml:space="preserve">                       5201.010203 Asignación Por Combustible</v>
          </cell>
          <cell r="C2221" t="str">
            <v>Asignación Por Combustible</v>
          </cell>
        </row>
        <row r="2222">
          <cell r="A2222">
            <v>5201010204</v>
          </cell>
          <cell r="B2222" t="str">
            <v xml:space="preserve">                       5201.010204 Asignación Por Ración Orgánica Única</v>
          </cell>
          <cell r="C2222" t="str">
            <v>Asignación Por Ración Orgánica Única</v>
          </cell>
        </row>
        <row r="2223">
          <cell r="A2223">
            <v>5201010205</v>
          </cell>
          <cell r="B2223" t="str">
            <v xml:space="preserve">                       5201.010205 Mayordomía</v>
          </cell>
          <cell r="C2223" t="str">
            <v>Mayordomía</v>
          </cell>
        </row>
        <row r="2224">
          <cell r="A2224">
            <v>5201010299</v>
          </cell>
          <cell r="B2224" t="str">
            <v xml:space="preserve">                       5201.010299 Otros Beneficios</v>
          </cell>
          <cell r="C2224" t="str">
            <v>Otros Beneficios</v>
          </cell>
        </row>
        <row r="2225">
          <cell r="A2225">
            <v>5202</v>
          </cell>
          <cell r="B2225" t="str">
            <v xml:space="preserve">5202. PRESTACIONES Y ASISTENCIA SOCIAL                       </v>
          </cell>
          <cell r="C2225" t="str">
            <v>PRESTACIONES Y ASISTENCIA SOCIAL</v>
          </cell>
        </row>
        <row r="2226">
          <cell r="A2226">
            <v>520201</v>
          </cell>
          <cell r="B2226" t="str">
            <v xml:space="preserve">        5202.01 Prestaciones De Salud Y Otros Beneficios (Essalud)               </v>
          </cell>
          <cell r="C2226" t="str">
            <v>Prestaciones De Salud Y Otros Beneficios (Essalud)</v>
          </cell>
        </row>
        <row r="2227">
          <cell r="A2227">
            <v>52020101</v>
          </cell>
          <cell r="B2227" t="str">
            <v xml:space="preserve">                5202.0101 Prestaciones De Salud       </v>
          </cell>
          <cell r="C2227" t="str">
            <v>Prestaciones De Salud</v>
          </cell>
        </row>
        <row r="2228">
          <cell r="A2228">
            <v>5202010101</v>
          </cell>
          <cell r="B2228" t="str">
            <v xml:space="preserve">                       5202.010101 Prestaciones De Salud</v>
          </cell>
          <cell r="C2228" t="str">
            <v>Prestaciones De Salud</v>
          </cell>
        </row>
        <row r="2229">
          <cell r="A2229">
            <v>52020102</v>
          </cell>
          <cell r="B2229" t="str">
            <v xml:space="preserve">                5202.0102 Prestaciones En Efectivo       </v>
          </cell>
          <cell r="C2229" t="str">
            <v>Prestaciones En Efectivo</v>
          </cell>
        </row>
        <row r="2230">
          <cell r="A2230">
            <v>5202010201</v>
          </cell>
          <cell r="B2230" t="str">
            <v xml:space="preserve">                       5202.010201 Subsidio Por Incapacidad Temporal</v>
          </cell>
          <cell r="C2230" t="str">
            <v>Subsidio Por Incapacidad Temporal</v>
          </cell>
        </row>
        <row r="2231">
          <cell r="A2231">
            <v>5202010202</v>
          </cell>
          <cell r="B2231" t="str">
            <v xml:space="preserve">                       5202.010202 Subsidio Por Maternidad</v>
          </cell>
          <cell r="C2231" t="str">
            <v>Subsidio Por Maternidad</v>
          </cell>
        </row>
        <row r="2232">
          <cell r="A2232">
            <v>5202010203</v>
          </cell>
          <cell r="B2232" t="str">
            <v xml:space="preserve">                       5202.010203 Subsidio Por Lactancia</v>
          </cell>
          <cell r="C2232" t="str">
            <v>Subsidio Por Lactancia</v>
          </cell>
        </row>
        <row r="2233">
          <cell r="A2233">
            <v>5202010299</v>
          </cell>
          <cell r="B2233" t="str">
            <v xml:space="preserve">                       5202.010299 Otros Beneficios</v>
          </cell>
          <cell r="C2233" t="str">
            <v>Otros Beneficios</v>
          </cell>
        </row>
        <row r="2234">
          <cell r="A2234">
            <v>520202</v>
          </cell>
          <cell r="B2234" t="str">
            <v xml:space="preserve">        5202.02 Asistencia Social En Pensiones E Indemnizaciones               </v>
          </cell>
          <cell r="C2234" t="str">
            <v>Asistencia Social En Pensiones E Indemnizaciones</v>
          </cell>
        </row>
        <row r="2235">
          <cell r="A2235">
            <v>52020201</v>
          </cell>
          <cell r="B2235" t="str">
            <v xml:space="preserve">                5202.0201 Pensiones E Indemnizaciones Asistenciales       </v>
          </cell>
          <cell r="C2235" t="str">
            <v>Pensiones E Indemnizaciones Asistenciales</v>
          </cell>
        </row>
        <row r="2236">
          <cell r="A2236">
            <v>5202020101</v>
          </cell>
          <cell r="B2236" t="str">
            <v xml:space="preserve">                       5202.020101 Pensiones De Gracia</v>
          </cell>
          <cell r="C2236" t="str">
            <v>Pensiones De Gracia</v>
          </cell>
        </row>
        <row r="2237">
          <cell r="A2237">
            <v>5202020102</v>
          </cell>
          <cell r="B2237" t="str">
            <v xml:space="preserve">                       5202.020102 Pensiones Por Accidentes De Trabajo O Víctimas De Terrorismo</v>
          </cell>
          <cell r="C2237" t="str">
            <v>Pensiones Por Accidentes De Trabajo O Víctimas De Terrorismo</v>
          </cell>
        </row>
        <row r="2238">
          <cell r="A2238">
            <v>5202020103</v>
          </cell>
          <cell r="B2238" t="str">
            <v xml:space="preserve">                       5202.020103 Bonos Complementarios Y Pensiones Complementarias</v>
          </cell>
          <cell r="C2238" t="str">
            <v>Bonos Complementarios Y Pensiones Complementarias</v>
          </cell>
        </row>
        <row r="2239">
          <cell r="A2239">
            <v>5202020199</v>
          </cell>
          <cell r="B2239" t="str">
            <v xml:space="preserve">                       5202.020199 Otros Similares</v>
          </cell>
          <cell r="C2239" t="str">
            <v>Otros Similares</v>
          </cell>
        </row>
        <row r="2240">
          <cell r="A2240">
            <v>520203</v>
          </cell>
          <cell r="B2240" t="str">
            <v xml:space="preserve">        5202.03 Bienes de Asistencia Social               </v>
          </cell>
          <cell r="C2240" t="str">
            <v>Bienes de Asistencia Social</v>
          </cell>
        </row>
        <row r="2241">
          <cell r="A2241">
            <v>52020301</v>
          </cell>
          <cell r="B2241" t="str">
            <v xml:space="preserve">                5202.0301 Apoyo Alimentario       </v>
          </cell>
          <cell r="C2241" t="str">
            <v>Apoyo Alimentario</v>
          </cell>
        </row>
        <row r="2242">
          <cell r="A2242">
            <v>5202030101</v>
          </cell>
          <cell r="B2242" t="str">
            <v xml:space="preserve">                       5202.030101 Alimentos Para Programas Sociales</v>
          </cell>
          <cell r="C2242" t="str">
            <v>Alimentos Para Programas Sociales</v>
          </cell>
        </row>
        <row r="2243">
          <cell r="A2243">
            <v>5202030199</v>
          </cell>
          <cell r="B2243" t="str">
            <v xml:space="preserve">                       5202.030199 Otros Bienes De Apoyo Alimentario</v>
          </cell>
          <cell r="C2243" t="str">
            <v>Otros Bienes De Apoyo Alimentario</v>
          </cell>
        </row>
        <row r="2244">
          <cell r="A2244">
            <v>52020302</v>
          </cell>
          <cell r="B2244" t="str">
            <v xml:space="preserve">                5202.0302 Apoyo Escolar       </v>
          </cell>
          <cell r="C2244" t="str">
            <v>Apoyo Escolar</v>
          </cell>
        </row>
        <row r="2245">
          <cell r="A2245">
            <v>5202030201</v>
          </cell>
          <cell r="B2245" t="str">
            <v xml:space="preserve">                       5202.030201 Textos Escolares</v>
          </cell>
          <cell r="C2245" t="str">
            <v>Textos Escolares</v>
          </cell>
        </row>
        <row r="2246">
          <cell r="A2246">
            <v>5202030202</v>
          </cell>
          <cell r="B2246" t="str">
            <v xml:space="preserve">                       5202.030202 Equipos Informáticos</v>
          </cell>
          <cell r="C2246" t="str">
            <v>Equipos Informáticos</v>
          </cell>
        </row>
        <row r="2247">
          <cell r="A2247">
            <v>5202030299</v>
          </cell>
          <cell r="B2247" t="str">
            <v xml:space="preserve">                       5202.030299 Otros Bienes De Apoyo Escolar</v>
          </cell>
          <cell r="C2247" t="str">
            <v>Otros Bienes De Apoyo Escolar</v>
          </cell>
        </row>
        <row r="2248">
          <cell r="A2248">
            <v>52020303</v>
          </cell>
          <cell r="B2248" t="str">
            <v xml:space="preserve">                5202.0303 Asistencia Médica       </v>
          </cell>
          <cell r="C2248" t="str">
            <v>Asistencia Médica</v>
          </cell>
        </row>
        <row r="2249">
          <cell r="A2249">
            <v>5202030301</v>
          </cell>
          <cell r="B2249" t="str">
            <v xml:space="preserve">                       5202.030301 Medicamentos para Asistencia Social</v>
          </cell>
          <cell r="C2249" t="str">
            <v>Medicamentos para Asistencia Social</v>
          </cell>
        </row>
        <row r="2250">
          <cell r="A2250">
            <v>5202030399</v>
          </cell>
          <cell r="B2250" t="str">
            <v xml:space="preserve">                       5202.030399 Otros Bienes De Asistencia Médica</v>
          </cell>
          <cell r="C2250" t="str">
            <v>Otros Bienes De Asistencia Médica</v>
          </cell>
        </row>
        <row r="2251">
          <cell r="A2251">
            <v>52020304</v>
          </cell>
          <cell r="B2251" t="str">
            <v xml:space="preserve">                5202.0304 Otras Prestaciones Del Empleador       </v>
          </cell>
          <cell r="C2251" t="str">
            <v>Otras Prestaciones Del Empleador</v>
          </cell>
        </row>
        <row r="2252">
          <cell r="A2252">
            <v>5202030401</v>
          </cell>
          <cell r="B2252" t="str">
            <v xml:space="preserve">                       5202.030401 Seguro Médico</v>
          </cell>
          <cell r="C2252" t="str">
            <v>Seguro Médico</v>
          </cell>
        </row>
        <row r="2253">
          <cell r="A2253">
            <v>5202030402</v>
          </cell>
          <cell r="B2253" t="str">
            <v xml:space="preserve">                       5202.030402 Gastos De Sepelio Y Luto Del Personal Activo</v>
          </cell>
          <cell r="C2253" t="str">
            <v>Gastos De Sepelio Y Luto Del Personal Activo</v>
          </cell>
        </row>
        <row r="2254">
          <cell r="A2254">
            <v>5202030403</v>
          </cell>
          <cell r="B2254" t="str">
            <v xml:space="preserve">                       5202.030403 Gastos De Sepelio Y Luto Del Personal Pensionista</v>
          </cell>
          <cell r="C2254" t="str">
            <v>Gastos De Sepelio Y Luto Del Personal Pensionista</v>
          </cell>
        </row>
        <row r="2255">
          <cell r="A2255">
            <v>52020399</v>
          </cell>
          <cell r="B2255" t="str">
            <v xml:space="preserve">                5202.0399 Otros Bienes De Asistencia Social       </v>
          </cell>
          <cell r="C2255" t="str">
            <v>Otros Bienes De Asistencia Social</v>
          </cell>
        </row>
        <row r="2256">
          <cell r="A2256">
            <v>5202039999</v>
          </cell>
          <cell r="B2256" t="str">
            <v xml:space="preserve">                       5202.039999 Otros Bienes De Asistencia Social</v>
          </cell>
          <cell r="C2256" t="str">
            <v>Otros Bienes De Asistencia Social</v>
          </cell>
        </row>
        <row r="2257">
          <cell r="A2257">
            <v>5301</v>
          </cell>
          <cell r="B2257" t="str">
            <v xml:space="preserve">5301. CONSUMO DE BIENES                       </v>
          </cell>
          <cell r="C2257" t="str">
            <v>CONSUMO DE BIENES</v>
          </cell>
        </row>
        <row r="2258">
          <cell r="A2258">
            <v>530101</v>
          </cell>
          <cell r="B2258" t="str">
            <v xml:space="preserve">        5301.01 Alimentos Y Bebidas               </v>
          </cell>
          <cell r="C2258" t="str">
            <v>Alimentos Y Bebidas</v>
          </cell>
        </row>
        <row r="2259">
          <cell r="A2259">
            <v>53010101</v>
          </cell>
          <cell r="B2259" t="str">
            <v xml:space="preserve">                5301.0101 Alimentos Y Bebidas Para Consumo Humano       </v>
          </cell>
          <cell r="C2259" t="str">
            <v>Alimentos Y Bebidas Para Consumo Humano</v>
          </cell>
        </row>
        <row r="2260">
          <cell r="A2260">
            <v>53010102</v>
          </cell>
          <cell r="B2260" t="str">
            <v xml:space="preserve">                5301.0102 Alimentos Y Bebidas Para Consumo Animal       </v>
          </cell>
          <cell r="C2260" t="str">
            <v>Alimentos Y Bebidas Para Consumo Animal</v>
          </cell>
        </row>
        <row r="2261">
          <cell r="A2261">
            <v>530102</v>
          </cell>
          <cell r="B2261" t="str">
            <v xml:space="preserve">        5301.02 Vestuarios Y Textiles               </v>
          </cell>
          <cell r="C2261" t="str">
            <v>Vestuarios Y Textiles</v>
          </cell>
        </row>
        <row r="2262">
          <cell r="A2262">
            <v>53010201</v>
          </cell>
          <cell r="B2262" t="str">
            <v xml:space="preserve">                5301.0201 Vestuario, Zapatería Y Accesorios, Talabartería Y Materiales Textiles       </v>
          </cell>
          <cell r="C2262" t="str">
            <v>Vestuario, Zapatería Y Accesorios, Talabartería Y Materiales Textiles</v>
          </cell>
        </row>
        <row r="2263">
          <cell r="A2263">
            <v>5301020101</v>
          </cell>
          <cell r="B2263" t="str">
            <v xml:space="preserve">                       5301.020101 Vestuario, Accesorios Y Prendas Diversas</v>
          </cell>
          <cell r="C2263" t="str">
            <v>Vestuario, Accesorios Y Prendas Diversas</v>
          </cell>
        </row>
        <row r="2264">
          <cell r="A2264">
            <v>5301020102</v>
          </cell>
          <cell r="B2264" t="str">
            <v xml:space="preserve">                       5301.020102 Textiles Y Acabados Textiles</v>
          </cell>
          <cell r="C2264" t="str">
            <v>Textiles Y Acabados Textiles</v>
          </cell>
        </row>
        <row r="2265">
          <cell r="A2265">
            <v>5301020103</v>
          </cell>
          <cell r="B2265" t="str">
            <v xml:space="preserve">                       5301.020103 Calzado</v>
          </cell>
          <cell r="C2265" t="str">
            <v>Calzado</v>
          </cell>
        </row>
        <row r="2266">
          <cell r="A2266">
            <v>530103</v>
          </cell>
          <cell r="B2266" t="str">
            <v xml:space="preserve">        5301.03 Combustibles, Carburantes, Lubricantes Y Afines               </v>
          </cell>
          <cell r="C2266" t="str">
            <v>Combustibles, Carburantes, Lubricantes Y Afines</v>
          </cell>
        </row>
        <row r="2267">
          <cell r="A2267">
            <v>53010301</v>
          </cell>
          <cell r="B2267" t="str">
            <v xml:space="preserve">                5301.0301 Combustibles Y Carburantes       </v>
          </cell>
          <cell r="C2267" t="str">
            <v>Combustibles Y Carburantes</v>
          </cell>
        </row>
        <row r="2268">
          <cell r="A2268">
            <v>53010302</v>
          </cell>
          <cell r="B2268" t="str">
            <v xml:space="preserve">                5301.0302 Gases       </v>
          </cell>
          <cell r="C2268" t="str">
            <v>Gases</v>
          </cell>
        </row>
        <row r="2269">
          <cell r="A2269">
            <v>53010303</v>
          </cell>
          <cell r="B2269" t="str">
            <v xml:space="preserve">                5301.0303 Lubricantes, Grasas Y Afines       </v>
          </cell>
          <cell r="C2269" t="str">
            <v>Lubricantes, Grasas Y Afines</v>
          </cell>
        </row>
        <row r="2270">
          <cell r="A2270">
            <v>530104</v>
          </cell>
          <cell r="B2270" t="str">
            <v xml:space="preserve">        5301.04 Municiones, Explosivos Y Similares               </v>
          </cell>
          <cell r="C2270" t="str">
            <v>Municiones, Explosivos Y Similares</v>
          </cell>
        </row>
        <row r="2271">
          <cell r="A2271">
            <v>53010401</v>
          </cell>
          <cell r="B2271" t="str">
            <v xml:space="preserve">                5301.0401 Municiones, Explosivos Y Similares       </v>
          </cell>
          <cell r="C2271" t="str">
            <v>Municiones, Explosivos Y Similares</v>
          </cell>
        </row>
        <row r="2272">
          <cell r="A2272">
            <v>530105</v>
          </cell>
          <cell r="B2272" t="str">
            <v xml:space="preserve">        5301.05 Materiales Y Útiles               </v>
          </cell>
          <cell r="C2272" t="str">
            <v>Materiales Y Útiles</v>
          </cell>
        </row>
        <row r="2273">
          <cell r="A2273">
            <v>53010501</v>
          </cell>
          <cell r="B2273" t="str">
            <v xml:space="preserve">                5301.0501 De Oficina       </v>
          </cell>
          <cell r="C2273" t="str">
            <v>De Oficina</v>
          </cell>
        </row>
        <row r="2274">
          <cell r="A2274">
            <v>5301050101</v>
          </cell>
          <cell r="B2274" t="str">
            <v xml:space="preserve">                       5301.050101 Repuestos Y Accesorios</v>
          </cell>
          <cell r="C2274" t="str">
            <v>Repuestos Y Accesorios</v>
          </cell>
        </row>
        <row r="2275">
          <cell r="A2275">
            <v>5301050102</v>
          </cell>
          <cell r="B2275" t="str">
            <v xml:space="preserve">                       5301.050102 Papelería En General, Útiles Y Materiales De Oficina</v>
          </cell>
          <cell r="C2275" t="str">
            <v>Papelería En General, Útiles Y Materiales De Oficina</v>
          </cell>
        </row>
        <row r="2276">
          <cell r="A2276">
            <v>53010502</v>
          </cell>
          <cell r="B2276" t="str">
            <v xml:space="preserve">                5301.0502 Agropecuario, Ganadero Y De Jardinería       </v>
          </cell>
          <cell r="C2276" t="str">
            <v>Agropecuario, Ganadero Y De Jardinería</v>
          </cell>
        </row>
        <row r="2277">
          <cell r="A2277">
            <v>5301050201</v>
          </cell>
          <cell r="B2277" t="str">
            <v xml:space="preserve">                       5301.050201 Agropecuario, Ganadero Y De Jardinería</v>
          </cell>
          <cell r="C2277" t="str">
            <v>Agropecuario, Ganadero Y De Jardinería</v>
          </cell>
        </row>
        <row r="2278">
          <cell r="A2278">
            <v>53010503</v>
          </cell>
          <cell r="B2278" t="str">
            <v xml:space="preserve">                5301.0503 Aseo, Limpieza Y Cocina       </v>
          </cell>
          <cell r="C2278" t="str">
            <v>Aseo, Limpieza Y Cocina</v>
          </cell>
        </row>
        <row r="2279">
          <cell r="A2279">
            <v>5301050301</v>
          </cell>
          <cell r="B2279" t="str">
            <v xml:space="preserve">                       5301.050301 Aseo, Limpieza Y Tocador</v>
          </cell>
          <cell r="C2279" t="str">
            <v>Aseo, Limpieza Y Tocador</v>
          </cell>
        </row>
        <row r="2280">
          <cell r="A2280">
            <v>5301050302</v>
          </cell>
          <cell r="B2280" t="str">
            <v xml:space="preserve">                       5301.050302 De Cocina, Comedor Y Cafetería</v>
          </cell>
          <cell r="C2280" t="str">
            <v>De Cocina, Comedor Y Cafetería</v>
          </cell>
        </row>
        <row r="2281">
          <cell r="A2281">
            <v>53010504</v>
          </cell>
          <cell r="B2281" t="str">
            <v xml:space="preserve">                5301.0504 Electricidad, Iluminación Y Electrónica       </v>
          </cell>
          <cell r="C2281" t="str">
            <v>Electricidad, Iluminación Y Electrónica</v>
          </cell>
        </row>
        <row r="2282">
          <cell r="A2282">
            <v>5301050401</v>
          </cell>
          <cell r="B2282" t="str">
            <v xml:space="preserve">                       5301.050401 Electricidad, Iluminación Y Electrónica</v>
          </cell>
          <cell r="C2282" t="str">
            <v>Electricidad, Iluminación Y Electrónica</v>
          </cell>
        </row>
        <row r="2283">
          <cell r="A2283">
            <v>53010599</v>
          </cell>
          <cell r="B2283" t="str">
            <v xml:space="preserve">                5301.0599 Otros       </v>
          </cell>
          <cell r="C2283" t="str">
            <v>Otros</v>
          </cell>
        </row>
        <row r="2284">
          <cell r="A2284">
            <v>5301059999</v>
          </cell>
          <cell r="B2284" t="str">
            <v xml:space="preserve">                       5301.059999 Otros</v>
          </cell>
          <cell r="C2284" t="str">
            <v>Otros</v>
          </cell>
        </row>
        <row r="2285">
          <cell r="A2285">
            <v>530106</v>
          </cell>
          <cell r="B2285" t="str">
            <v xml:space="preserve">        5301.06 Repuestos Y Accesorios               </v>
          </cell>
          <cell r="C2285" t="str">
            <v>Repuestos Y Accesorios</v>
          </cell>
        </row>
        <row r="2286">
          <cell r="A2286">
            <v>53010601</v>
          </cell>
          <cell r="B2286" t="str">
            <v xml:space="preserve">                5301.0601 De Vehículos       </v>
          </cell>
          <cell r="C2286" t="str">
            <v>De Vehículos</v>
          </cell>
        </row>
        <row r="2287">
          <cell r="A2287">
            <v>53010602</v>
          </cell>
          <cell r="B2287" t="str">
            <v xml:space="preserve">                5301.0602 De Comunicaciones Y Telecomunicaciones       </v>
          </cell>
          <cell r="C2287" t="str">
            <v>De Comunicaciones Y Telecomunicaciones</v>
          </cell>
        </row>
        <row r="2288">
          <cell r="A2288">
            <v>53010603</v>
          </cell>
          <cell r="B2288" t="str">
            <v xml:space="preserve">                5301.0603 De Construcción Y Máquinas       </v>
          </cell>
          <cell r="C2288" t="str">
            <v>De Construcción Y Máquinas</v>
          </cell>
        </row>
        <row r="2289">
          <cell r="A2289">
            <v>53010604</v>
          </cell>
          <cell r="B2289" t="str">
            <v xml:space="preserve">                5301.0604 De Seguridad       </v>
          </cell>
          <cell r="C2289" t="str">
            <v>De Seguridad</v>
          </cell>
        </row>
        <row r="2290">
          <cell r="A2290">
            <v>53010699</v>
          </cell>
          <cell r="B2290" t="str">
            <v xml:space="preserve">                5301.0699 Otros Accesorios Y Repuestos       </v>
          </cell>
          <cell r="C2290" t="str">
            <v>Otros Accesorios Y Repuestos</v>
          </cell>
        </row>
        <row r="2291">
          <cell r="A2291">
            <v>530107</v>
          </cell>
          <cell r="B2291" t="str">
            <v xml:space="preserve">        5301.07 Enseres               </v>
          </cell>
          <cell r="C2291" t="str">
            <v>Enseres</v>
          </cell>
        </row>
        <row r="2292">
          <cell r="A2292">
            <v>53010701</v>
          </cell>
          <cell r="B2292" t="str">
            <v xml:space="preserve">                5301.0701 Enseres       </v>
          </cell>
          <cell r="C2292" t="str">
            <v>Enseres</v>
          </cell>
        </row>
        <row r="2293">
          <cell r="A2293">
            <v>530108</v>
          </cell>
          <cell r="B2293" t="str">
            <v xml:space="preserve">        5301.08 Suministros Médicos               </v>
          </cell>
          <cell r="C2293" t="str">
            <v>Suministros Médicos</v>
          </cell>
        </row>
        <row r="2294">
          <cell r="A2294">
            <v>53010801</v>
          </cell>
          <cell r="B2294" t="str">
            <v xml:space="preserve">                5301.0801 Productos Farmacéuticos       </v>
          </cell>
          <cell r="C2294" t="str">
            <v>Productos Farmacéuticos</v>
          </cell>
        </row>
        <row r="2295">
          <cell r="A2295">
            <v>5301080101</v>
          </cell>
          <cell r="B2295" t="str">
            <v xml:space="preserve">                       5301.080101 Vacunas</v>
          </cell>
          <cell r="C2295" t="str">
            <v>Vacunas</v>
          </cell>
        </row>
        <row r="2296">
          <cell r="A2296">
            <v>5301080102</v>
          </cell>
          <cell r="B2296" t="str">
            <v xml:space="preserve">                       5301.080102 Medicamentos</v>
          </cell>
          <cell r="C2296" t="str">
            <v>Medicamentos</v>
          </cell>
        </row>
        <row r="2297">
          <cell r="A2297">
            <v>5301080199</v>
          </cell>
          <cell r="B2297" t="str">
            <v xml:space="preserve">                       5301.080199 Otros Productos Similares</v>
          </cell>
          <cell r="C2297" t="str">
            <v>Otros Productos Similares</v>
          </cell>
        </row>
        <row r="2298">
          <cell r="A2298">
            <v>53010802</v>
          </cell>
          <cell r="B2298" t="str">
            <v xml:space="preserve">                5301.0802 Material, Insumos, Instrumental Y Accesorios Médicos, Quirúrgicos, Odontológicos Y De Laboratorio       </v>
          </cell>
          <cell r="C2298" t="str">
            <v>Material, Insumos, Instrumental Y Accesorios Médicos, Quirúrgicos, Odontológicos Y De Laboratorio</v>
          </cell>
        </row>
        <row r="2299">
          <cell r="A2299">
            <v>5301080201</v>
          </cell>
          <cell r="B2299" t="str">
            <v xml:space="preserve">                       5301.080201 Material, Insumos, Instrumental Y Accesorios Médicos, Quirúrgicos, Odontológicos Y De Laboratorio</v>
          </cell>
          <cell r="C2299" t="str">
            <v>Material, Insumos, Instrumental Y Accesorios Médicos, Quirúrgicos, Odontológicos Y De Laboratorio</v>
          </cell>
        </row>
        <row r="2300">
          <cell r="A2300">
            <v>530109</v>
          </cell>
          <cell r="B2300" t="str">
            <v xml:space="preserve">        5301.09 Materiales Y Útiles De Enseñanza               </v>
          </cell>
          <cell r="C2300" t="str">
            <v>Materiales Y Útiles De Enseñanza</v>
          </cell>
        </row>
        <row r="2301">
          <cell r="A2301">
            <v>53010901</v>
          </cell>
          <cell r="B2301" t="str">
            <v xml:space="preserve">                5301.0901 Libros, Textos Y Otros Materiales Impresos       </v>
          </cell>
          <cell r="C2301" t="str">
            <v>Libros, Textos Y Otros Materiales Impresos</v>
          </cell>
        </row>
        <row r="2302">
          <cell r="A2302">
            <v>53010902</v>
          </cell>
          <cell r="B2302" t="str">
            <v xml:space="preserve">                5301.0902 Material Didáctico, Accesorios Y Útiles De Enseñanza       </v>
          </cell>
          <cell r="C2302" t="str">
            <v>Material Didáctico, Accesorios Y Útiles De Enseñanza</v>
          </cell>
        </row>
        <row r="2303">
          <cell r="A2303">
            <v>53010999</v>
          </cell>
          <cell r="B2303" t="str">
            <v xml:space="preserve">                5301.0999 Otros Materiales Diversos De Enseñanza       </v>
          </cell>
          <cell r="C2303" t="str">
            <v>Otros Materiales Diversos De Enseñanza</v>
          </cell>
        </row>
        <row r="2304">
          <cell r="A2304">
            <v>530110</v>
          </cell>
          <cell r="B2304" t="str">
            <v xml:space="preserve">        5301.10 Suministros Para Uso Agropecuario, Forestal Y Veterinario               </v>
          </cell>
          <cell r="C2304" t="str">
            <v>Suministros Para Uso Agropecuario, Forestal Y Veterinario</v>
          </cell>
        </row>
        <row r="2305">
          <cell r="A2305">
            <v>53011001</v>
          </cell>
          <cell r="B2305" t="str">
            <v xml:space="preserve">                5301.1001 Suministros De Uso Zootécnico       </v>
          </cell>
          <cell r="C2305" t="str">
            <v>Suministros De Uso Zootécnico</v>
          </cell>
        </row>
        <row r="2306">
          <cell r="A2306">
            <v>53011002</v>
          </cell>
          <cell r="B2306" t="str">
            <v xml:space="preserve">                5301.1002 Material Biológico       </v>
          </cell>
          <cell r="C2306" t="str">
            <v>Material Biológico</v>
          </cell>
        </row>
        <row r="2307">
          <cell r="A2307">
            <v>53011003</v>
          </cell>
          <cell r="B2307" t="str">
            <v xml:space="preserve">                5301.1003 Animales Para Estudio       </v>
          </cell>
          <cell r="C2307" t="str">
            <v>Animales Para Estudio</v>
          </cell>
        </row>
        <row r="2308">
          <cell r="A2308">
            <v>53011004</v>
          </cell>
          <cell r="B2308" t="str">
            <v xml:space="preserve">                5301.1004 Fertilizantes, Insecticidas, Fungicidas Y Similares       </v>
          </cell>
          <cell r="C2308" t="str">
            <v>Fertilizantes, Insecticidas, Fungicidas Y Similares</v>
          </cell>
        </row>
        <row r="2309">
          <cell r="A2309">
            <v>53011005</v>
          </cell>
          <cell r="B2309" t="str">
            <v xml:space="preserve">                5301.1005 Suministros De Accesorios Y/O Materiales De Uso Forestal       </v>
          </cell>
          <cell r="C2309" t="str">
            <v>Suministros De Accesorios Y/O Materiales De Uso Forestal</v>
          </cell>
        </row>
        <row r="2310">
          <cell r="A2310">
            <v>53011006</v>
          </cell>
          <cell r="B2310" t="str">
            <v xml:space="preserve">                5301.1006 Productos Farmacéuticos De Uso Animal       </v>
          </cell>
          <cell r="C2310" t="str">
            <v>Productos Farmacéuticos De Uso Animal</v>
          </cell>
        </row>
        <row r="2311">
          <cell r="A2311">
            <v>530111</v>
          </cell>
          <cell r="B2311" t="str">
            <v xml:space="preserve">        5301.11 Suministros Para Mantenimiento Y Reparación               </v>
          </cell>
          <cell r="C2311" t="str">
            <v>Suministros Para Mantenimiento Y Reparación</v>
          </cell>
        </row>
        <row r="2312">
          <cell r="A2312">
            <v>53011101</v>
          </cell>
          <cell r="B2312" t="str">
            <v xml:space="preserve">                5301.1101 Para Edificios Y Estructuras       </v>
          </cell>
          <cell r="C2312" t="str">
            <v>Para Edificios Y Estructuras</v>
          </cell>
        </row>
        <row r="2313">
          <cell r="A2313">
            <v>53011102</v>
          </cell>
          <cell r="B2313" t="str">
            <v xml:space="preserve">                5301.1102 Para Vehículos       </v>
          </cell>
          <cell r="C2313" t="str">
            <v>Para Vehículos</v>
          </cell>
        </row>
        <row r="2314">
          <cell r="A2314">
            <v>53011103</v>
          </cell>
          <cell r="B2314" t="str">
            <v xml:space="preserve">                5301.1103 Para Mobiliario Y Similares       </v>
          </cell>
          <cell r="C2314" t="str">
            <v>Para Mobiliario Y Similares</v>
          </cell>
        </row>
        <row r="2315">
          <cell r="A2315">
            <v>53011104</v>
          </cell>
          <cell r="B2315" t="str">
            <v xml:space="preserve">                5301.1104 Para Maquinarias Y Equipos       </v>
          </cell>
          <cell r="C2315" t="str">
            <v>Para Maquinarias Y Equipos</v>
          </cell>
        </row>
        <row r="2316">
          <cell r="A2316">
            <v>53011105</v>
          </cell>
          <cell r="B2316" t="str">
            <v xml:space="preserve">                5301.1105 Otros Materiales De Mantenimiento       </v>
          </cell>
          <cell r="C2316" t="str">
            <v>Otros Materiales De Mantenimiento</v>
          </cell>
        </row>
        <row r="2317">
          <cell r="A2317">
            <v>53011106</v>
          </cell>
          <cell r="B2317" t="str">
            <v xml:space="preserve">                5301.1106 Materiales De Acondicionamiento       </v>
          </cell>
          <cell r="C2317" t="str">
            <v>Materiales De Acondicionamiento</v>
          </cell>
        </row>
        <row r="2318">
          <cell r="A2318">
            <v>530199</v>
          </cell>
          <cell r="B2318" t="str">
            <v xml:space="preserve">        5301.99 Otros Bienes               </v>
          </cell>
          <cell r="C2318" t="str">
            <v>Otros Bienes</v>
          </cell>
        </row>
        <row r="2319">
          <cell r="A2319">
            <v>53019901</v>
          </cell>
          <cell r="B2319" t="str">
            <v xml:space="preserve">                5301.9901 Herramientas       </v>
          </cell>
          <cell r="C2319" t="str">
            <v>Herramientas</v>
          </cell>
        </row>
        <row r="2320">
          <cell r="A2320">
            <v>53019902</v>
          </cell>
          <cell r="B2320" t="str">
            <v xml:space="preserve">                5301.9902 Productos Químicos       </v>
          </cell>
          <cell r="C2320" t="str">
            <v>Productos Químicos</v>
          </cell>
        </row>
        <row r="2321">
          <cell r="A2321">
            <v>53019903</v>
          </cell>
          <cell r="B2321" t="str">
            <v xml:space="preserve">                5301.9903 Libros, Diarios, Revistas Y Otros Bienes Impresos No Vinculados A Enseñanza       </v>
          </cell>
          <cell r="C2321" t="str">
            <v>Libros, Diarios, Revistas Y Otros Bienes Impresos No Vinculados A Enseñanza</v>
          </cell>
        </row>
        <row r="2322">
          <cell r="A2322">
            <v>53019904</v>
          </cell>
          <cell r="B2322" t="str">
            <v xml:space="preserve">                5301.9904 Símbolos, Distintivos Y Condecoraciones       </v>
          </cell>
          <cell r="C2322" t="str">
            <v>Símbolos, Distintivos Y Condecoraciones</v>
          </cell>
        </row>
        <row r="2323">
          <cell r="A2323">
            <v>53019999</v>
          </cell>
          <cell r="B2323" t="str">
            <v xml:space="preserve">                5301.9999 Otros Bienes       </v>
          </cell>
          <cell r="C2323" t="str">
            <v>Otros Bienes</v>
          </cell>
        </row>
        <row r="2324">
          <cell r="A2324">
            <v>5302</v>
          </cell>
          <cell r="B2324" t="str">
            <v xml:space="preserve">5302. CONTRATACIÓN DE SERVICIOS                       </v>
          </cell>
          <cell r="C2324" t="str">
            <v>CONTRATACIÓN DE SERVICIOS</v>
          </cell>
        </row>
        <row r="2325">
          <cell r="A2325">
            <v>530201</v>
          </cell>
          <cell r="B2325" t="str">
            <v xml:space="preserve">        5302.01 Viajes               </v>
          </cell>
          <cell r="C2325" t="str">
            <v>Viajes</v>
          </cell>
        </row>
        <row r="2326">
          <cell r="A2326">
            <v>53020101</v>
          </cell>
          <cell r="B2326" t="str">
            <v xml:space="preserve">                5302.0101 Viajes Internacionales       </v>
          </cell>
          <cell r="C2326" t="str">
            <v>Viajes Internacionales</v>
          </cell>
        </row>
        <row r="2327">
          <cell r="A2327">
            <v>5302010101</v>
          </cell>
          <cell r="B2327" t="str">
            <v xml:space="preserve">                       5302.010101 Pasajes Y Gastos De Transporte</v>
          </cell>
          <cell r="C2327" t="str">
            <v>Pasajes Y Gastos De Transporte</v>
          </cell>
        </row>
        <row r="2328">
          <cell r="A2328">
            <v>5302010102</v>
          </cell>
          <cell r="B2328" t="str">
            <v xml:space="preserve">                       5302.010102 Viáticos Y Asignaciones Por Comisión De Servicio</v>
          </cell>
          <cell r="C2328" t="str">
            <v>Viáticos Y Asignaciones Por Comisión De Servicio</v>
          </cell>
        </row>
        <row r="2329">
          <cell r="A2329">
            <v>5302010103</v>
          </cell>
          <cell r="B2329" t="str">
            <v xml:space="preserve">                       5302.010103 Viáticos Y Fletes Por Cambio De Colocación</v>
          </cell>
          <cell r="C2329" t="str">
            <v>Viáticos Y Fletes Por Cambio De Colocación</v>
          </cell>
        </row>
        <row r="2330">
          <cell r="A2330">
            <v>5302010199</v>
          </cell>
          <cell r="B2330" t="str">
            <v xml:space="preserve">                       5302.010199 Otros Gastos</v>
          </cell>
          <cell r="C2330" t="str">
            <v>Otros Gastos</v>
          </cell>
        </row>
        <row r="2331">
          <cell r="A2331">
            <v>53020102</v>
          </cell>
          <cell r="B2331" t="str">
            <v xml:space="preserve">                5302.0102 Viajes Domésticos       </v>
          </cell>
          <cell r="C2331" t="str">
            <v>Viajes Domésticos</v>
          </cell>
        </row>
        <row r="2332">
          <cell r="A2332">
            <v>5302010201</v>
          </cell>
          <cell r="B2332" t="str">
            <v xml:space="preserve">                       5302.010201 Pasajes Y Gastos De Transporte</v>
          </cell>
          <cell r="C2332" t="str">
            <v>Pasajes Y Gastos De Transporte</v>
          </cell>
        </row>
        <row r="2333">
          <cell r="A2333">
            <v>5302010202</v>
          </cell>
          <cell r="B2333" t="str">
            <v xml:space="preserve">                       5302.010202 Viáticos Y Asignaciones Por Comisión De Servicio</v>
          </cell>
          <cell r="C2333" t="str">
            <v>Viáticos Y Asignaciones Por Comisión De Servicio</v>
          </cell>
        </row>
        <row r="2334">
          <cell r="A2334">
            <v>5302010203</v>
          </cell>
          <cell r="B2334" t="str">
            <v xml:space="preserve">                       5302.010203 Viáticos Y Fletes Por Cambio De Colocación</v>
          </cell>
          <cell r="C2334" t="str">
            <v>Viáticos Y Fletes Por Cambio De Colocación</v>
          </cell>
        </row>
        <row r="2335">
          <cell r="A2335">
            <v>5302010299</v>
          </cell>
          <cell r="B2335" t="str">
            <v xml:space="preserve">                       5302.010299 Otros Gastos</v>
          </cell>
          <cell r="C2335" t="str">
            <v>Otros Gastos</v>
          </cell>
        </row>
        <row r="2336">
          <cell r="A2336">
            <v>530202</v>
          </cell>
          <cell r="B2336" t="str">
            <v xml:space="preserve">        5302.02 Servicios Básicos, De Comunicaciones, Publicidad Y Difusión               </v>
          </cell>
          <cell r="C2336" t="str">
            <v>Servicios Básicos, De Comunicaciones, Publicidad Y Difusión</v>
          </cell>
        </row>
        <row r="2337">
          <cell r="A2337">
            <v>53020201</v>
          </cell>
          <cell r="B2337" t="str">
            <v xml:space="preserve">                5302.0201 Servicios De Energía Eléctrica, Agua Y Gas       </v>
          </cell>
          <cell r="C2337" t="str">
            <v>Servicios De Energía Eléctrica, Agua Y Gas</v>
          </cell>
        </row>
        <row r="2338">
          <cell r="A2338">
            <v>5302020101</v>
          </cell>
          <cell r="B2338" t="str">
            <v xml:space="preserve">                       5302.020101 Servicio De Suministro De Energía Eléctrica</v>
          </cell>
          <cell r="C2338" t="str">
            <v>Servicio De Suministro De Energía Eléctrica</v>
          </cell>
        </row>
        <row r="2339">
          <cell r="A2339">
            <v>5302020102</v>
          </cell>
          <cell r="B2339" t="str">
            <v xml:space="preserve">                       5302.020102 Servicio De Agua Y Desagüe</v>
          </cell>
          <cell r="C2339" t="str">
            <v>Servicio De Agua Y Desagüe</v>
          </cell>
        </row>
        <row r="2340">
          <cell r="A2340">
            <v>5302020103</v>
          </cell>
          <cell r="B2340" t="str">
            <v xml:space="preserve">                       5302.020103 Servicio De Suministro De Gas</v>
          </cell>
          <cell r="C2340" t="str">
            <v>Servicio De Suministro De Gas</v>
          </cell>
        </row>
        <row r="2341">
          <cell r="A2341">
            <v>53020202</v>
          </cell>
          <cell r="B2341" t="str">
            <v xml:space="preserve">                5302.0202 Servicio De Telefonía E Internet       </v>
          </cell>
          <cell r="C2341" t="str">
            <v>Servicio De Telefonía E Internet</v>
          </cell>
        </row>
        <row r="2342">
          <cell r="A2342">
            <v>5302020201</v>
          </cell>
          <cell r="B2342" t="str">
            <v xml:space="preserve">                       5302.020201 Servicio De Telefonía Móvil</v>
          </cell>
          <cell r="C2342" t="str">
            <v>Servicio De Telefonía Móvil</v>
          </cell>
        </row>
        <row r="2343">
          <cell r="A2343">
            <v>5302020202</v>
          </cell>
          <cell r="B2343" t="str">
            <v xml:space="preserve">                       5302.020202 Servicio De Telefonía Fija</v>
          </cell>
          <cell r="C2343" t="str">
            <v>Servicio De Telefonía Fija</v>
          </cell>
        </row>
        <row r="2344">
          <cell r="A2344">
            <v>5302020203</v>
          </cell>
          <cell r="B2344" t="str">
            <v xml:space="preserve">                       5302.020203 Servicio De Internet</v>
          </cell>
          <cell r="C2344" t="str">
            <v>Servicio De Internet</v>
          </cell>
        </row>
        <row r="2345">
          <cell r="A2345">
            <v>53020203</v>
          </cell>
          <cell r="B2345" t="str">
            <v xml:space="preserve">                5302.0203 Servicios De Mensajería, Telecomunicaciones Y Otros Afines       </v>
          </cell>
          <cell r="C2345" t="str">
            <v>Servicios De Mensajería, Telecomunicaciones Y Otros Afines</v>
          </cell>
        </row>
        <row r="2346">
          <cell r="A2346">
            <v>5302020301</v>
          </cell>
          <cell r="B2346" t="str">
            <v xml:space="preserve">                       5302.020301 Correos Y Servicios De Mensajería</v>
          </cell>
          <cell r="C2346" t="str">
            <v>Correos Y Servicios De Mensajería</v>
          </cell>
        </row>
        <row r="2347">
          <cell r="A2347">
            <v>5302020399</v>
          </cell>
          <cell r="B2347" t="str">
            <v xml:space="preserve">                       5302.020399 Otros Servicios De Comunicación</v>
          </cell>
          <cell r="C2347" t="str">
            <v>Otros Servicios De Comunicación</v>
          </cell>
        </row>
        <row r="2348">
          <cell r="A2348">
            <v>53020204</v>
          </cell>
          <cell r="B2348" t="str">
            <v xml:space="preserve">                5302.0204 Servicio De Publicidad, Impresiones, Difusión E Imagen Institucional       </v>
          </cell>
          <cell r="C2348" t="str">
            <v>Servicio De Publicidad, Impresiones, Difusión E Imagen Institucional</v>
          </cell>
        </row>
        <row r="2349">
          <cell r="A2349">
            <v>5302020401</v>
          </cell>
          <cell r="B2349" t="str">
            <v xml:space="preserve">                       5302.020401 Servicio De Publicidad</v>
          </cell>
          <cell r="C2349" t="str">
            <v>Servicio De Publicidad</v>
          </cell>
        </row>
        <row r="2350">
          <cell r="A2350">
            <v>5302020402</v>
          </cell>
          <cell r="B2350" t="str">
            <v xml:space="preserve">                       5302.020402 Otros Servicios De Publicidad Y Difusión</v>
          </cell>
          <cell r="C2350" t="str">
            <v>Otros Servicios De Publicidad Y Difusión</v>
          </cell>
        </row>
        <row r="2351">
          <cell r="A2351">
            <v>5302020403</v>
          </cell>
          <cell r="B2351" t="str">
            <v xml:space="preserve">                       5302.020403 Servicios De Imagen Institucional</v>
          </cell>
          <cell r="C2351" t="str">
            <v>Servicios De Imagen Institucional</v>
          </cell>
        </row>
        <row r="2352">
          <cell r="A2352">
            <v>5302020404</v>
          </cell>
          <cell r="B2352" t="str">
            <v xml:space="preserve">                       5302.020404 Servicio De Impresiones, Encuadernación Y Empastado</v>
          </cell>
          <cell r="C2352" t="str">
            <v>Servicio De Impresiones, Encuadernación Y Empastado</v>
          </cell>
        </row>
        <row r="2353">
          <cell r="A2353">
            <v>530203</v>
          </cell>
          <cell r="B2353" t="str">
            <v xml:space="preserve">        5302.03 Servicios De Limpieza Y Seguridad               </v>
          </cell>
          <cell r="C2353" t="str">
            <v>Servicios De Limpieza Y Seguridad</v>
          </cell>
        </row>
        <row r="2354">
          <cell r="A2354">
            <v>53020301</v>
          </cell>
          <cell r="B2354" t="str">
            <v xml:space="preserve">                5302.0301 Servicios De Limpieza, Seguridad Y Vigilancia       </v>
          </cell>
          <cell r="C2354" t="str">
            <v>Servicios De Limpieza, Seguridad Y Vigilancia</v>
          </cell>
        </row>
        <row r="2355">
          <cell r="A2355">
            <v>5302030101</v>
          </cell>
          <cell r="B2355" t="str">
            <v xml:space="preserve">                       5302.030101 Servicios De Limpieza E Higiene</v>
          </cell>
          <cell r="C2355" t="str">
            <v>Servicios De Limpieza E Higiene</v>
          </cell>
        </row>
        <row r="2356">
          <cell r="A2356">
            <v>5302030102</v>
          </cell>
          <cell r="B2356" t="str">
            <v xml:space="preserve">                       5302.030102 Servicios De Seguridad Y Vigilancia</v>
          </cell>
          <cell r="C2356" t="str">
            <v>Servicios De Seguridad Y Vigilancia</v>
          </cell>
        </row>
        <row r="2357">
          <cell r="A2357">
            <v>530204</v>
          </cell>
          <cell r="B2357" t="str">
            <v xml:space="preserve">        5302.04 Servicio De Mantenimiento, Acondicionamiento Y Reparaciones               </v>
          </cell>
          <cell r="C2357" t="str">
            <v>Servicio De Mantenimiento, Acondicionamiento Y Reparaciones</v>
          </cell>
        </row>
        <row r="2358">
          <cell r="A2358">
            <v>53020401</v>
          </cell>
          <cell r="B2358" t="str">
            <v xml:space="preserve">                5302.0401 Servicio De Mantenimiento, Acondicionamiento Y Reparaciones       </v>
          </cell>
          <cell r="C2358" t="str">
            <v>Servicio De Mantenimiento, Acondicionamiento Y Reparaciones</v>
          </cell>
        </row>
        <row r="2359">
          <cell r="A2359">
            <v>5302040101</v>
          </cell>
          <cell r="B2359" t="str">
            <v xml:space="preserve">                       5302.040101 De Edificaciones, Oficinas Y Estructuras</v>
          </cell>
          <cell r="C2359" t="str">
            <v>De Edificaciones, Oficinas Y Estructuras</v>
          </cell>
        </row>
        <row r="2360">
          <cell r="A2360">
            <v>5302040102</v>
          </cell>
          <cell r="B2360" t="str">
            <v xml:space="preserve">                       5302.040102 De Carreteras, Caminos Y Puentes</v>
          </cell>
          <cell r="C2360" t="str">
            <v>De Carreteras, Caminos Y Puentes</v>
          </cell>
        </row>
        <row r="2361">
          <cell r="A2361">
            <v>5302040103</v>
          </cell>
          <cell r="B2361" t="str">
            <v xml:space="preserve">                       5302.040103 De Vehículos</v>
          </cell>
          <cell r="C2361" t="str">
            <v>De Vehículos</v>
          </cell>
        </row>
        <row r="2362">
          <cell r="A2362">
            <v>5302040104</v>
          </cell>
          <cell r="B2362" t="str">
            <v xml:space="preserve">                       5302.040104 De Mobiliario Y Similares</v>
          </cell>
          <cell r="C2362" t="str">
            <v>De Mobiliario Y Similares</v>
          </cell>
        </row>
        <row r="2363">
          <cell r="A2363">
            <v>5302040105</v>
          </cell>
          <cell r="B2363" t="str">
            <v xml:space="preserve">                       5302.040105 De Maquinarias Y Equipos</v>
          </cell>
          <cell r="C2363" t="str">
            <v>De Maquinarias Y Equipos</v>
          </cell>
        </row>
        <row r="2364">
          <cell r="A2364">
            <v>5302040199</v>
          </cell>
          <cell r="B2364" t="str">
            <v xml:space="preserve">                       5302.040199 De Otros Bienes Y Activos</v>
          </cell>
          <cell r="C2364" t="str">
            <v>De Otros Bienes Y Activos</v>
          </cell>
        </row>
        <row r="2365">
          <cell r="A2365">
            <v>530205</v>
          </cell>
          <cell r="B2365" t="str">
            <v xml:space="preserve">        5302.05 Alquileres De Muebles E Inmuebles               </v>
          </cell>
          <cell r="C2365" t="str">
            <v>Alquileres De Muebles E Inmuebles</v>
          </cell>
        </row>
        <row r="2366">
          <cell r="A2366">
            <v>53020501</v>
          </cell>
          <cell r="B2366" t="str">
            <v xml:space="preserve">                5302.0501 Alquileres De Muebles E Inmuebles       </v>
          </cell>
          <cell r="C2366" t="str">
            <v>Alquileres De Muebles E Inmuebles</v>
          </cell>
        </row>
        <row r="2367">
          <cell r="A2367">
            <v>5302050101</v>
          </cell>
          <cell r="B2367" t="str">
            <v xml:space="preserve">                       5302.050101 De Edificios Y Estructuras</v>
          </cell>
          <cell r="C2367" t="str">
            <v>De Edificios Y Estructuras</v>
          </cell>
        </row>
        <row r="2368">
          <cell r="A2368">
            <v>5302050102</v>
          </cell>
          <cell r="B2368" t="str">
            <v xml:space="preserve">                       5302.050102 De Vehículos</v>
          </cell>
          <cell r="C2368" t="str">
            <v>De Vehículos</v>
          </cell>
        </row>
        <row r="2369">
          <cell r="A2369">
            <v>5302050103</v>
          </cell>
          <cell r="B2369" t="str">
            <v xml:space="preserve">                       5302.050103 De Mobiliario Y Similares</v>
          </cell>
          <cell r="C2369" t="str">
            <v>De Mobiliario Y Similares</v>
          </cell>
        </row>
        <row r="2370">
          <cell r="A2370">
            <v>5302050104</v>
          </cell>
          <cell r="B2370" t="str">
            <v xml:space="preserve">                       5302.050104 De Maquinarias Y Equipos</v>
          </cell>
          <cell r="C2370" t="str">
            <v>De Maquinarias Y Equipos</v>
          </cell>
        </row>
        <row r="2371">
          <cell r="A2371">
            <v>5302050199</v>
          </cell>
          <cell r="B2371" t="str">
            <v xml:space="preserve">                       5302.050199 De Otros Bienes Y Activos</v>
          </cell>
          <cell r="C2371" t="str">
            <v>De Otros Bienes Y Activos</v>
          </cell>
        </row>
        <row r="2372">
          <cell r="A2372">
            <v>530206</v>
          </cell>
          <cell r="B2372" t="str">
            <v xml:space="preserve">        5302.06 Servicios Administrativos, Financieros Y De Seguros               </v>
          </cell>
          <cell r="C2372" t="str">
            <v>Servicios Administrativos, Financieros Y De Seguros</v>
          </cell>
        </row>
        <row r="2373">
          <cell r="A2373">
            <v>53020601</v>
          </cell>
          <cell r="B2373" t="str">
            <v xml:space="preserve">                5302.0601 Servicios Administrativos       </v>
          </cell>
          <cell r="C2373" t="str">
            <v>Servicios Administrativos</v>
          </cell>
        </row>
        <row r="2374">
          <cell r="A2374">
            <v>5302060101</v>
          </cell>
          <cell r="B2374" t="str">
            <v xml:space="preserve">                       5302.060101 Gastos Legales Y Judiciales</v>
          </cell>
          <cell r="C2374" t="str">
            <v>Gastos Legales Y Judiciales</v>
          </cell>
        </row>
        <row r="2375">
          <cell r="A2375">
            <v>5302060102</v>
          </cell>
          <cell r="B2375" t="str">
            <v xml:space="preserve">                       5302.060102 Gastos Notariales</v>
          </cell>
          <cell r="C2375" t="str">
            <v>Gastos Notariales</v>
          </cell>
        </row>
        <row r="2376">
          <cell r="A2376">
            <v>53020602</v>
          </cell>
          <cell r="B2376" t="str">
            <v xml:space="preserve">                5302.0602 Servicios Financieros       </v>
          </cell>
          <cell r="C2376" t="str">
            <v>Servicios Financieros</v>
          </cell>
        </row>
        <row r="2377">
          <cell r="A2377">
            <v>5302060201</v>
          </cell>
          <cell r="B2377" t="str">
            <v xml:space="preserve">                       5302.060201 Cargos Bancarios</v>
          </cell>
          <cell r="C2377" t="str">
            <v>Cargos Bancarios</v>
          </cell>
        </row>
        <row r="2378">
          <cell r="A2378">
            <v>5302060202</v>
          </cell>
          <cell r="B2378" t="str">
            <v xml:space="preserve">                       5302.060202 Gastos Financieros Por Compra Y Venta De Títulos Y Valores</v>
          </cell>
          <cell r="C2378" t="str">
            <v>Gastos Financieros Por Compra Y Venta De Títulos Y Valores</v>
          </cell>
        </row>
        <row r="2379">
          <cell r="A2379">
            <v>5302060299</v>
          </cell>
          <cell r="B2379" t="str">
            <v xml:space="preserve">                       5302.060299 Otros Servicios Financieros</v>
          </cell>
          <cell r="C2379" t="str">
            <v>Otros Servicios Financieros</v>
          </cell>
        </row>
        <row r="2380">
          <cell r="A2380">
            <v>53020603</v>
          </cell>
          <cell r="B2380" t="str">
            <v xml:space="preserve">                5302.0603 Seguros       </v>
          </cell>
          <cell r="C2380" t="str">
            <v>Seguros</v>
          </cell>
        </row>
        <row r="2381">
          <cell r="A2381">
            <v>5302060301</v>
          </cell>
          <cell r="B2381" t="str">
            <v xml:space="preserve">                       5302.060301 Seguro De Vida</v>
          </cell>
          <cell r="C2381" t="str">
            <v>Seguro De Vida</v>
          </cell>
        </row>
        <row r="2382">
          <cell r="A2382">
            <v>5302060302</v>
          </cell>
          <cell r="B2382" t="str">
            <v xml:space="preserve">                       5302.060302 Seguro De Vehículos</v>
          </cell>
          <cell r="C2382" t="str">
            <v>Seguro De Vehículos</v>
          </cell>
        </row>
        <row r="2383">
          <cell r="A2383">
            <v>5302060303</v>
          </cell>
          <cell r="B2383" t="str">
            <v xml:space="preserve">                       5302.060303 Seguro Obligatorio Accidentes De Tránsito (SOAT)</v>
          </cell>
          <cell r="C2383" t="str">
            <v>Seguro Obligatorio Accidentes De Tránsito (SOAT)</v>
          </cell>
        </row>
        <row r="2384">
          <cell r="A2384">
            <v>5302060304</v>
          </cell>
          <cell r="B2384" t="str">
            <v xml:space="preserve">                       5302.060304 Otros Seguros Personales</v>
          </cell>
          <cell r="C2384" t="str">
            <v>Otros Seguros Personales</v>
          </cell>
        </row>
        <row r="2385">
          <cell r="A2385">
            <v>5302060399</v>
          </cell>
          <cell r="B2385" t="str">
            <v xml:space="preserve">                       5302.060399 Otros Seguros De Bienes Muebles E Inmuebles</v>
          </cell>
          <cell r="C2385" t="str">
            <v>Otros Seguros De Bienes Muebles E Inmuebles</v>
          </cell>
        </row>
        <row r="2386">
          <cell r="A2386">
            <v>53020604</v>
          </cell>
          <cell r="B2386" t="str">
            <v xml:space="preserve">                5302.0604 Servicios de Salud       </v>
          </cell>
          <cell r="C2386" t="str">
            <v>Servicios de Salud</v>
          </cell>
        </row>
        <row r="2387">
          <cell r="A2387">
            <v>5302060401</v>
          </cell>
          <cell r="B2387" t="str">
            <v xml:space="preserve">                       5302.060401 Gastos por Prestaciones de Salud</v>
          </cell>
          <cell r="C2387" t="str">
            <v>Gastos por Prestaciones de Salud</v>
          </cell>
        </row>
        <row r="2388">
          <cell r="A2388">
            <v>530207</v>
          </cell>
          <cell r="B2388" t="str">
            <v xml:space="preserve">        5302.07 Servicios Profesionales Y Técnicos               </v>
          </cell>
          <cell r="C2388" t="str">
            <v>Servicios Profesionales Y Técnicos</v>
          </cell>
        </row>
        <row r="2389">
          <cell r="A2389">
            <v>53020701</v>
          </cell>
          <cell r="B2389" t="str">
            <v xml:space="preserve">                5302.0701 Servicios De Consultorías, Asesorías Y Similares Desarrollados Por Personas Jurídicas       </v>
          </cell>
          <cell r="C2389" t="str">
            <v>Servicios De Consultorías, Asesorías Y Similares Desarrollados Por Personas Jurídicas</v>
          </cell>
        </row>
        <row r="2390">
          <cell r="A2390">
            <v>5302070101</v>
          </cell>
          <cell r="B2390" t="str">
            <v xml:space="preserve">                       5302.070101 Consultorías</v>
          </cell>
          <cell r="C2390" t="str">
            <v>Consultorías</v>
          </cell>
        </row>
        <row r="2391">
          <cell r="A2391">
            <v>5302070102</v>
          </cell>
          <cell r="B2391" t="str">
            <v xml:space="preserve">                       5302.070102 Asesorías</v>
          </cell>
          <cell r="C2391" t="str">
            <v>Asesorías</v>
          </cell>
        </row>
        <row r="2392">
          <cell r="A2392">
            <v>5302070103</v>
          </cell>
          <cell r="B2392" t="str">
            <v xml:space="preserve">                       5302.070103 Auditorías</v>
          </cell>
          <cell r="C2392" t="str">
            <v>Auditorías</v>
          </cell>
        </row>
        <row r="2393">
          <cell r="A2393">
            <v>5302070104</v>
          </cell>
          <cell r="B2393" t="str">
            <v xml:space="preserve">                       5302.070104 Perfiles De Inversión</v>
          </cell>
          <cell r="C2393" t="str">
            <v>Perfiles De Inversión</v>
          </cell>
        </row>
        <row r="2394">
          <cell r="A2394">
            <v>5302070105</v>
          </cell>
          <cell r="B2394" t="str">
            <v xml:space="preserve">                       5302.070105 Estudios E Investigaciones</v>
          </cell>
          <cell r="C2394" t="str">
            <v>Estudios E Investigaciones</v>
          </cell>
        </row>
        <row r="2395">
          <cell r="A2395">
            <v>5302070199</v>
          </cell>
          <cell r="B2395" t="str">
            <v xml:space="preserve">                       5302.070199 Otros Servicios Similares</v>
          </cell>
          <cell r="C2395" t="str">
            <v>Otros Servicios Similares</v>
          </cell>
        </row>
        <row r="2396">
          <cell r="A2396">
            <v>53020702</v>
          </cell>
          <cell r="B2396" t="str">
            <v xml:space="preserve">                5302.0702 Servicios De Consultorías, Asesorías Y Similares Desarrollados Por Personas Naturales       </v>
          </cell>
          <cell r="C2396" t="str">
            <v>Servicios De Consultorías, Asesorías Y Similares Desarrollados Por Personas Naturales</v>
          </cell>
        </row>
        <row r="2397">
          <cell r="A2397">
            <v>5302070201</v>
          </cell>
          <cell r="B2397" t="str">
            <v xml:space="preserve">                       5302.070201 Consultorías</v>
          </cell>
          <cell r="C2397" t="str">
            <v>Consultorías</v>
          </cell>
        </row>
        <row r="2398">
          <cell r="A2398">
            <v>5302070202</v>
          </cell>
          <cell r="B2398" t="str">
            <v xml:space="preserve">                       5302.070202 Asesorías</v>
          </cell>
          <cell r="C2398" t="str">
            <v>Asesorías</v>
          </cell>
        </row>
        <row r="2399">
          <cell r="A2399">
            <v>5302070203</v>
          </cell>
          <cell r="B2399" t="str">
            <v xml:space="preserve">                       5302.070203 Auditorías</v>
          </cell>
          <cell r="C2399" t="str">
            <v>Auditorías</v>
          </cell>
        </row>
        <row r="2400">
          <cell r="A2400">
            <v>5302070204</v>
          </cell>
          <cell r="B2400" t="str">
            <v xml:space="preserve">                       5302.070204 Perfiles De Inversión</v>
          </cell>
          <cell r="C2400" t="str">
            <v>Perfiles De Inversión</v>
          </cell>
        </row>
        <row r="2401">
          <cell r="A2401">
            <v>5302070205</v>
          </cell>
          <cell r="B2401" t="str">
            <v xml:space="preserve">                       5302.070205 Estudios E Investigaciones</v>
          </cell>
          <cell r="C2401" t="str">
            <v>Estudios E Investigaciones</v>
          </cell>
        </row>
        <row r="2402">
          <cell r="A2402">
            <v>5302070206</v>
          </cell>
          <cell r="B2402" t="str">
            <v xml:space="preserve">                       5302.070206 Locación de Servicios – Fondo de Apoyo Gerencial</v>
          </cell>
          <cell r="C2402" t="str">
            <v>Locación de Servicios – Fondo de Apoyo Gerencial</v>
          </cell>
        </row>
        <row r="2403">
          <cell r="A2403">
            <v>5302070207</v>
          </cell>
          <cell r="B2403" t="str">
            <v xml:space="preserve">                       5302.070207 Servicios Complementarios de Salud</v>
          </cell>
          <cell r="C2403" t="str">
            <v>Servicios Complementarios de Salud</v>
          </cell>
        </row>
        <row r="2404">
          <cell r="A2404">
            <v>5302070299</v>
          </cell>
          <cell r="B2404" t="str">
            <v xml:space="preserve">                       5302.070299 Otros Servicios Similares</v>
          </cell>
          <cell r="C2404" t="str">
            <v>Otros Servicios Similares</v>
          </cell>
        </row>
        <row r="2405">
          <cell r="A2405">
            <v>53020703</v>
          </cell>
          <cell r="B2405" t="str">
            <v xml:space="preserve">                5302.0703 Servicio De Capacitación Y Perfeccionamiento       </v>
          </cell>
          <cell r="C2405" t="str">
            <v>Servicio De Capacitación Y Perfeccionamiento</v>
          </cell>
        </row>
        <row r="2406">
          <cell r="A2406">
            <v>5302070301</v>
          </cell>
          <cell r="B2406" t="str">
            <v xml:space="preserve">                       5302.070301 Realizado Por Personas Jurídicas</v>
          </cell>
          <cell r="C2406" t="str">
            <v>Realizado Por Personas Jurídicas</v>
          </cell>
        </row>
        <row r="2407">
          <cell r="A2407">
            <v>5302070302</v>
          </cell>
          <cell r="B2407" t="str">
            <v xml:space="preserve">                       5302.070302 Realizado Por Personas Naturales</v>
          </cell>
          <cell r="C2407" t="str">
            <v>Realizado Por Personas Naturales</v>
          </cell>
        </row>
        <row r="2408">
          <cell r="A2408">
            <v>53020704</v>
          </cell>
          <cell r="B2408" t="str">
            <v xml:space="preserve">                5302.0704 Servicios De Procesamiento De Datos E Informática       </v>
          </cell>
          <cell r="C2408" t="str">
            <v>Servicios De Procesamiento De Datos E Informática</v>
          </cell>
        </row>
        <row r="2409">
          <cell r="A2409">
            <v>5302070401</v>
          </cell>
          <cell r="B2409" t="str">
            <v xml:space="preserve">                       5302.070401 Elaboración De Programas Informáticos</v>
          </cell>
          <cell r="C2409" t="str">
            <v>Elaboración De Programas Informáticos</v>
          </cell>
        </row>
        <row r="2410">
          <cell r="A2410">
            <v>5302070402</v>
          </cell>
          <cell r="B2410" t="str">
            <v xml:space="preserve">                       5302.070402 Procesamientos De Datos</v>
          </cell>
          <cell r="C2410" t="str">
            <v>Procesamientos De Datos</v>
          </cell>
        </row>
        <row r="2411">
          <cell r="A2411">
            <v>5302070403</v>
          </cell>
          <cell r="B2411" t="str">
            <v xml:space="preserve">                       5302.070403 Soporte Técnico</v>
          </cell>
          <cell r="C2411" t="str">
            <v>Soporte Técnico</v>
          </cell>
        </row>
        <row r="2412">
          <cell r="A2412">
            <v>5302070404</v>
          </cell>
          <cell r="B2412" t="str">
            <v xml:space="preserve">                       5302.070404 Otros Servicios De Informática</v>
          </cell>
          <cell r="C2412" t="str">
            <v>Otros Servicios De Informática</v>
          </cell>
        </row>
        <row r="2413">
          <cell r="A2413">
            <v>53020705</v>
          </cell>
          <cell r="B2413" t="str">
            <v xml:space="preserve">                5302.0705 Practicantes, Secigristas Y Similares       </v>
          </cell>
          <cell r="C2413" t="str">
            <v>Practicantes, Secigristas Y Similares</v>
          </cell>
        </row>
        <row r="2414">
          <cell r="A2414">
            <v>5302070501</v>
          </cell>
          <cell r="B2414" t="str">
            <v xml:space="preserve">                       5302.070501 Estipendio Por Secigra</v>
          </cell>
          <cell r="C2414" t="str">
            <v>Estipendio Por Secigra</v>
          </cell>
        </row>
        <row r="2415">
          <cell r="A2415">
            <v>5302070502</v>
          </cell>
          <cell r="B2415" t="str">
            <v xml:space="preserve">                       5302.070502 Propinas Para Practicantes</v>
          </cell>
          <cell r="C2415" t="str">
            <v>Propinas Para Practicantes</v>
          </cell>
        </row>
        <row r="2416">
          <cell r="A2416">
            <v>5302070504</v>
          </cell>
          <cell r="B2416" t="str">
            <v xml:space="preserve">                       5302.070504 Animadoras Y Alfabetizadores</v>
          </cell>
          <cell r="C2416" t="str">
            <v>Animadoras Y Alfabetizadores</v>
          </cell>
        </row>
        <row r="2417">
          <cell r="A2417">
            <v>5302070505</v>
          </cell>
          <cell r="B2417" t="str">
            <v xml:space="preserve">                       5302.070505 Alumnos De Escuelas Militares Y Policiales</v>
          </cell>
          <cell r="C2417" t="str">
            <v>Alumnos De Escuelas Militares Y Policiales</v>
          </cell>
        </row>
        <row r="2418">
          <cell r="A2418">
            <v>5302070506</v>
          </cell>
          <cell r="B2418" t="str">
            <v xml:space="preserve">                       5302.070506 Estipendio a los Candidatos a Gerentes Públicos</v>
          </cell>
          <cell r="C2418" t="str">
            <v>Estipendio a los Candidatos a Gerentes Públicos</v>
          </cell>
        </row>
        <row r="2419">
          <cell r="A2419">
            <v>53020706</v>
          </cell>
          <cell r="B2419" t="str">
            <v xml:space="preserve">                5302.0706 Servicio Y Gestión De Evaluación Internacional De Procesos       </v>
          </cell>
          <cell r="C2419" t="str">
            <v>Servicio Y Gestión De Evaluación Internacional De Procesos</v>
          </cell>
        </row>
        <row r="2420">
          <cell r="A2420">
            <v>5302070601</v>
          </cell>
          <cell r="B2420" t="str">
            <v xml:space="preserve">                       5302.070601 Servicio Y Gestión De Evaluación Internacional De Procesos</v>
          </cell>
          <cell r="C2420" t="str">
            <v>Servicio Y Gestión De Evaluación Internacional De Procesos</v>
          </cell>
        </row>
        <row r="2421">
          <cell r="A2421">
            <v>53020707</v>
          </cell>
          <cell r="B2421" t="str">
            <v xml:space="preserve">                5302.0707 Servicios Relacionados Con El Medio Ambiente       </v>
          </cell>
          <cell r="C2421" t="str">
            <v>Servicios Relacionados Con El Medio Ambiente</v>
          </cell>
        </row>
        <row r="2422">
          <cell r="A2422">
            <v>5302070701</v>
          </cell>
          <cell r="B2422" t="str">
            <v xml:space="preserve">                       5302.070701 Servicios Relacionados Con El Medio Ambiente</v>
          </cell>
          <cell r="C2422" t="str">
            <v>Servicios Relacionados Con El Medio Ambiente</v>
          </cell>
        </row>
        <row r="2423">
          <cell r="A2423">
            <v>5302070702</v>
          </cell>
          <cell r="B2423" t="str">
            <v xml:space="preserve">                       5302.070702 Servicio De Remediación Ambiental</v>
          </cell>
          <cell r="C2423" t="str">
            <v>Servicio De Remediación Ambiental</v>
          </cell>
        </row>
        <row r="2424">
          <cell r="A2424">
            <v>53020708</v>
          </cell>
          <cell r="B2424" t="str">
            <v xml:space="preserve">                5302.0708 Servicios Relacionados Con Saneamiento       </v>
          </cell>
          <cell r="C2424" t="str">
            <v>Servicios Relacionados Con Saneamiento</v>
          </cell>
        </row>
        <row r="2425">
          <cell r="A2425">
            <v>5302070801</v>
          </cell>
          <cell r="B2425" t="str">
            <v xml:space="preserve">                       5302.070801 Servicios Relacionados Con El Tratamiento De Agua</v>
          </cell>
          <cell r="C2425" t="str">
            <v>Servicios Relacionados Con El Tratamiento De Agua</v>
          </cell>
        </row>
        <row r="2426">
          <cell r="A2426">
            <v>53020709</v>
          </cell>
          <cell r="B2426" t="str">
            <v xml:space="preserve">                5302.0709 Servicios De Organización De Eventos       </v>
          </cell>
          <cell r="C2426" t="str">
            <v>Servicios De Organización De Eventos</v>
          </cell>
        </row>
        <row r="2427">
          <cell r="A2427">
            <v>5302070901</v>
          </cell>
          <cell r="B2427" t="str">
            <v xml:space="preserve">                       5302.070901 Organización Y Conducción De Eventos Deportivos</v>
          </cell>
          <cell r="C2427" t="str">
            <v>Organización Y Conducción De Eventos Deportivos</v>
          </cell>
        </row>
        <row r="2428">
          <cell r="A2428">
            <v>5302070902</v>
          </cell>
          <cell r="B2428" t="str">
            <v xml:space="preserve">                       5302.070902 Organización Y Conducción De Eventos Recreacionales</v>
          </cell>
          <cell r="C2428" t="str">
            <v>Organización Y Conducción De Eventos Recreacionales</v>
          </cell>
        </row>
        <row r="2429">
          <cell r="A2429">
            <v>5302070903</v>
          </cell>
          <cell r="B2429" t="str">
            <v xml:space="preserve">                       5302.070903 Organización Y Conducción De Espectáculos</v>
          </cell>
          <cell r="C2429" t="str">
            <v>Organización Y Conducción De Espectáculos</v>
          </cell>
        </row>
        <row r="2430">
          <cell r="A2430">
            <v>5302070904</v>
          </cell>
          <cell r="B2430" t="str">
            <v xml:space="preserve">                       5302.070904 Auspicio Y Patrocinio De Eventos Culturales Y De Arte</v>
          </cell>
          <cell r="C2430" t="str">
            <v>Auspicio Y Patrocinio De Eventos Culturales Y De Arte</v>
          </cell>
        </row>
        <row r="2431">
          <cell r="A2431">
            <v>5302070905</v>
          </cell>
          <cell r="B2431" t="str">
            <v xml:space="preserve">                       5302.070905 Organización De Eventos Culturales</v>
          </cell>
          <cell r="C2431" t="str">
            <v>Organización De Eventos Culturales</v>
          </cell>
        </row>
        <row r="2432">
          <cell r="A2432">
            <v>5302070999</v>
          </cell>
          <cell r="B2432" t="str">
            <v xml:space="preserve">                       5302.070999 Otros Relacionados A Organización De Eventos</v>
          </cell>
          <cell r="C2432" t="str">
            <v>Otros Relacionados A Organización De Eventos</v>
          </cell>
        </row>
        <row r="2433">
          <cell r="A2433">
            <v>53020710</v>
          </cell>
          <cell r="B2433" t="str">
            <v xml:space="preserve">                5302.0710 Servicio Por Atenciones Y Celebraciones       </v>
          </cell>
          <cell r="C2433" t="str">
            <v>Servicio Por Atenciones Y Celebraciones</v>
          </cell>
        </row>
        <row r="2434">
          <cell r="A2434">
            <v>5302071001</v>
          </cell>
          <cell r="B2434" t="str">
            <v xml:space="preserve">                       5302.071001 Seminarios, Talleres Y Similares Organizados Por La Institución</v>
          </cell>
          <cell r="C2434" t="str">
            <v>Seminarios, Talleres Y Similares Organizados Por La Institución</v>
          </cell>
        </row>
        <row r="2435">
          <cell r="A2435">
            <v>5302071002</v>
          </cell>
          <cell r="B2435" t="str">
            <v xml:space="preserve">                       5302.071002 Atenciones Oficiales Y Celebraciones Institucionales</v>
          </cell>
          <cell r="C2435" t="str">
            <v>Atenciones Oficiales Y Celebraciones Institucionales</v>
          </cell>
        </row>
        <row r="2436">
          <cell r="A2436">
            <v>5302071099</v>
          </cell>
          <cell r="B2436" t="str">
            <v xml:space="preserve">                       5302.071099 Otras Atenciones Y Celebraciones</v>
          </cell>
          <cell r="C2436" t="str">
            <v>Otras Atenciones Y Celebraciones</v>
          </cell>
        </row>
        <row r="2437">
          <cell r="A2437">
            <v>53020711</v>
          </cell>
          <cell r="B2437" t="str">
            <v xml:space="preserve">                5302.0711 Otros Servicios       </v>
          </cell>
          <cell r="C2437" t="str">
            <v>Otros Servicios</v>
          </cell>
        </row>
        <row r="2438">
          <cell r="A2438">
            <v>5302071101</v>
          </cell>
          <cell r="B2438" t="str">
            <v xml:space="preserve">                       5302.071101 Embalaje Y Almacenaje</v>
          </cell>
          <cell r="C2438" t="str">
            <v>Embalaje Y Almacenaje</v>
          </cell>
        </row>
        <row r="2439">
          <cell r="A2439">
            <v>5302071102</v>
          </cell>
          <cell r="B2439" t="str">
            <v xml:space="preserve">                       5302.071102 Transporte Y Traslado De Carga, Bienes Y Materiales</v>
          </cell>
          <cell r="C2439" t="str">
            <v>Transporte Y Traslado De Carga, Bienes Y Materiales</v>
          </cell>
        </row>
        <row r="2440">
          <cell r="A2440">
            <v>5302071103</v>
          </cell>
          <cell r="B2440" t="str">
            <v xml:space="preserve">                       5302.071103 Servicios Relacionados Con Florería, Jardinería Y Otras Actividades Similares</v>
          </cell>
          <cell r="C2440" t="str">
            <v>Servicios Relacionados Con Florería, Jardinería Y Otras Actividades Similares</v>
          </cell>
        </row>
        <row r="2441">
          <cell r="A2441">
            <v>5302071104</v>
          </cell>
          <cell r="B2441" t="str">
            <v xml:space="preserve">                       5302.071104 Servicios De Calificación De Pensiones</v>
          </cell>
          <cell r="C2441" t="str">
            <v>Servicios De Calificación De Pensiones</v>
          </cell>
        </row>
        <row r="2442">
          <cell r="A2442">
            <v>5302071199</v>
          </cell>
          <cell r="B2442" t="str">
            <v xml:space="preserve">                       5302.071199 Servicios Diversos</v>
          </cell>
          <cell r="C2442" t="str">
            <v>Servicios Diversos</v>
          </cell>
        </row>
        <row r="2443">
          <cell r="A2443">
            <v>530208</v>
          </cell>
          <cell r="B2443" t="str">
            <v xml:space="preserve">        5302.08 Contrato De Administración De Servicios – CAS               </v>
          </cell>
          <cell r="C2443" t="str">
            <v>Contrato De Administración De Servicios – CAS</v>
          </cell>
        </row>
        <row r="2444">
          <cell r="A2444">
            <v>53020801</v>
          </cell>
          <cell r="B2444" t="str">
            <v xml:space="preserve">                5302.0801 Contrato De Administración De Servicios – CAS       </v>
          </cell>
          <cell r="C2444" t="str">
            <v>Contrato De Administración De Servicios – CAS</v>
          </cell>
        </row>
        <row r="2445">
          <cell r="A2445">
            <v>53020802</v>
          </cell>
          <cell r="B2445" t="str">
            <v xml:space="preserve">                5302.0802 Contribución a ESSALUD de Contrato de Administración de Servicios-CAS       </v>
          </cell>
          <cell r="C2445" t="str">
            <v>Contribución a ESSALUD de Contrato de Administración de Servicios-CAS</v>
          </cell>
        </row>
        <row r="2446">
          <cell r="A2446">
            <v>530209</v>
          </cell>
          <cell r="B2446" t="str">
            <v xml:space="preserve">        5302.09 Servicios Públicos Derivados de Contratos de Concesión               </v>
          </cell>
          <cell r="C2446" t="str">
            <v>Servicios Públicos Derivados de Contratos de Concesión</v>
          </cell>
        </row>
        <row r="2447">
          <cell r="A2447">
            <v>5401</v>
          </cell>
          <cell r="B2447" t="str">
            <v xml:space="preserve">5401. DONACIONES Y TRASFERENCIAS CORRIENTES OTORGADOS                       </v>
          </cell>
          <cell r="C2447" t="str">
            <v>DONACIONES Y TRASFERENCIAS CORRIENTES OTORGADOS</v>
          </cell>
        </row>
        <row r="2448">
          <cell r="A2448">
            <v>540101</v>
          </cell>
          <cell r="B2448" t="str">
            <v xml:space="preserve">        5401.01 En Efectivo               </v>
          </cell>
          <cell r="C2448" t="str">
            <v>En Efectivo</v>
          </cell>
        </row>
        <row r="2449">
          <cell r="A2449">
            <v>54010101</v>
          </cell>
          <cell r="B2449" t="str">
            <v xml:space="preserve">                5401.0101 A Gobiernos Extranjeros       </v>
          </cell>
          <cell r="C2449" t="str">
            <v>A Gobiernos Extranjeros</v>
          </cell>
        </row>
        <row r="2450">
          <cell r="A2450">
            <v>5401010101</v>
          </cell>
          <cell r="B2450" t="str">
            <v xml:space="preserve">                       5401.010101 A Países de América</v>
          </cell>
          <cell r="C2450" t="str">
            <v>A Países de América</v>
          </cell>
        </row>
        <row r="2451">
          <cell r="A2451">
            <v>5401010102</v>
          </cell>
          <cell r="B2451" t="str">
            <v xml:space="preserve">                       5401.010102 A Países de Europa</v>
          </cell>
          <cell r="C2451" t="str">
            <v>A Países de Europa</v>
          </cell>
        </row>
        <row r="2452">
          <cell r="A2452">
            <v>5401010103</v>
          </cell>
          <cell r="B2452" t="str">
            <v xml:space="preserve">                       5401.010103 A Países de África, Asia y Oceanía</v>
          </cell>
          <cell r="C2452" t="str">
            <v>A Países de África, Asia y Oceanía</v>
          </cell>
        </row>
        <row r="2453">
          <cell r="A2453">
            <v>5401010104</v>
          </cell>
          <cell r="B2453" t="str">
            <v xml:space="preserve">                       5401.010104 A Agencias Gubernamentales de Cooperación Internacional</v>
          </cell>
          <cell r="C2453" t="str">
            <v>A Agencias Gubernamentales de Cooperación Internacional</v>
          </cell>
        </row>
        <row r="2454">
          <cell r="A2454">
            <v>5401010105</v>
          </cell>
          <cell r="B2454" t="str">
            <v xml:space="preserve">                       5401.010105 A Fondos Contravalor o de Desarrollo Binacional</v>
          </cell>
          <cell r="C2454" t="str">
            <v>A Fondos Contravalor o de Desarrollo Binacional</v>
          </cell>
        </row>
        <row r="2455">
          <cell r="A2455">
            <v>54010102</v>
          </cell>
          <cell r="B2455" t="str">
            <v xml:space="preserve">                5401.0102 A Organismos Internacionales       </v>
          </cell>
          <cell r="C2455" t="str">
            <v>A Organismos Internacionales</v>
          </cell>
        </row>
        <row r="2456">
          <cell r="A2456">
            <v>5401010201</v>
          </cell>
          <cell r="B2456" t="str">
            <v xml:space="preserve">                       5401.010201 Instituciones Financieras Internacionales</v>
          </cell>
          <cell r="C2456" t="str">
            <v>Instituciones Financieras Internacionales</v>
          </cell>
        </row>
        <row r="2457">
          <cell r="A2457">
            <v>5401010202</v>
          </cell>
          <cell r="B2457" t="str">
            <v xml:space="preserve">                       5401.010202 Otros Organismos</v>
          </cell>
          <cell r="C2457" t="str">
            <v>Otros Organismos</v>
          </cell>
        </row>
        <row r="2458">
          <cell r="A2458">
            <v>54010103</v>
          </cell>
          <cell r="B2458" t="str">
            <v xml:space="preserve">                5401.0103 A Otras Unidades De Gobierno       </v>
          </cell>
          <cell r="C2458" t="str">
            <v>A Otras Unidades De Gobierno</v>
          </cell>
        </row>
        <row r="2459">
          <cell r="A2459">
            <v>5401010301</v>
          </cell>
          <cell r="B2459" t="str">
            <v xml:space="preserve">                       5401.010301 A Gobierno Nacional</v>
          </cell>
          <cell r="C2459" t="str">
            <v>A Gobierno Nacional</v>
          </cell>
        </row>
        <row r="2460">
          <cell r="A2460">
            <v>5401010302</v>
          </cell>
          <cell r="B2460" t="str">
            <v xml:space="preserve">                       5401.010302 A Los Gobiernos Regionales</v>
          </cell>
          <cell r="C2460" t="str">
            <v>A Los Gobiernos Regionales</v>
          </cell>
        </row>
        <row r="2461">
          <cell r="A2461">
            <v>5401010303</v>
          </cell>
          <cell r="B2461" t="str">
            <v xml:space="preserve">                       5401.010303 A Los Gobiernos Locales</v>
          </cell>
          <cell r="C2461" t="str">
            <v>A Los Gobiernos Locales</v>
          </cell>
        </row>
        <row r="2462">
          <cell r="A2462">
            <v>5401010304</v>
          </cell>
          <cell r="B2462" t="str">
            <v xml:space="preserve">                       5401.010304 A Otras Entidades Públicas</v>
          </cell>
          <cell r="C2462" t="str">
            <v>A Otras Entidades Públicas</v>
          </cell>
        </row>
        <row r="2463">
          <cell r="A2463">
            <v>5401010305</v>
          </cell>
          <cell r="B2463" t="str">
            <v xml:space="preserve">                       5401.010305 A Fondos Públicos</v>
          </cell>
          <cell r="C2463" t="str">
            <v>A Fondos Públicos</v>
          </cell>
        </row>
        <row r="2464">
          <cell r="A2464">
            <v>540102</v>
          </cell>
          <cell r="B2464" t="str">
            <v xml:space="preserve">        5401.02 En Bienes               </v>
          </cell>
          <cell r="C2464" t="str">
            <v>En Bienes</v>
          </cell>
        </row>
        <row r="2465">
          <cell r="A2465">
            <v>54010201</v>
          </cell>
          <cell r="B2465" t="str">
            <v xml:space="preserve">                5401.0201 A Gobiernos Extranjeros       </v>
          </cell>
          <cell r="C2465" t="str">
            <v>A Gobiernos Extranjeros</v>
          </cell>
        </row>
        <row r="2466">
          <cell r="A2466">
            <v>5401020101</v>
          </cell>
          <cell r="B2466" t="str">
            <v xml:space="preserve">                       5401.020101 A Países de América</v>
          </cell>
          <cell r="C2466" t="str">
            <v>A Países de América</v>
          </cell>
        </row>
        <row r="2467">
          <cell r="A2467">
            <v>5401020102</v>
          </cell>
          <cell r="B2467" t="str">
            <v xml:space="preserve">                       5401.020102 A Países de Europa</v>
          </cell>
          <cell r="C2467" t="str">
            <v>A Países de Europa</v>
          </cell>
        </row>
        <row r="2468">
          <cell r="A2468">
            <v>5401020103</v>
          </cell>
          <cell r="B2468" t="str">
            <v xml:space="preserve">                       5401.020103 A Países de África, Asia y Oceanía</v>
          </cell>
          <cell r="C2468" t="str">
            <v>A Países de África, Asia y Oceanía</v>
          </cell>
        </row>
        <row r="2469">
          <cell r="A2469">
            <v>5401020104</v>
          </cell>
          <cell r="B2469" t="str">
            <v xml:space="preserve">                       5401.020104 A Agencias Gubernamentales de Cooperación Internacional</v>
          </cell>
          <cell r="C2469" t="str">
            <v>A Agencias Gubernamentales de Cooperación Internacional</v>
          </cell>
        </row>
        <row r="2470">
          <cell r="A2470">
            <v>5401020105</v>
          </cell>
          <cell r="B2470" t="str">
            <v xml:space="preserve">                       5401.020105 A Fondos Contravalor o de Desarrollo Binacional</v>
          </cell>
          <cell r="C2470" t="str">
            <v>A Fondos Contravalor o de Desarrollo Binacional</v>
          </cell>
        </row>
        <row r="2471">
          <cell r="A2471">
            <v>54010202</v>
          </cell>
          <cell r="B2471" t="str">
            <v xml:space="preserve">                5401.0202 A Organismos Internacionales       </v>
          </cell>
          <cell r="C2471" t="str">
            <v>A Organismos Internacionales</v>
          </cell>
        </row>
        <row r="2472">
          <cell r="A2472">
            <v>5401020201</v>
          </cell>
          <cell r="B2472" t="str">
            <v xml:space="preserve">                       5401.020201 Instituciones Financieras Internacionales</v>
          </cell>
          <cell r="C2472" t="str">
            <v>Instituciones Financieras Internacionales</v>
          </cell>
        </row>
        <row r="2473">
          <cell r="A2473">
            <v>5401020202</v>
          </cell>
          <cell r="B2473" t="str">
            <v xml:space="preserve">                       5401.020202 Otros Organismos</v>
          </cell>
          <cell r="C2473" t="str">
            <v>Otros Organismos</v>
          </cell>
        </row>
        <row r="2474">
          <cell r="A2474">
            <v>54010203</v>
          </cell>
          <cell r="B2474" t="str">
            <v xml:space="preserve">                5401.0203 A Otras Unidades De Gobierno       </v>
          </cell>
          <cell r="C2474" t="str">
            <v>A Otras Unidades De Gobierno</v>
          </cell>
        </row>
        <row r="2475">
          <cell r="A2475">
            <v>5401020301</v>
          </cell>
          <cell r="B2475" t="str">
            <v xml:space="preserve">                       5401.020301 A Gobierno Nacional</v>
          </cell>
          <cell r="C2475" t="str">
            <v>A Gobierno Nacional</v>
          </cell>
        </row>
        <row r="2476">
          <cell r="A2476">
            <v>5401020302</v>
          </cell>
          <cell r="B2476" t="str">
            <v xml:space="preserve">                       5401.020302 A Los Gobiernos Regionales</v>
          </cell>
          <cell r="C2476" t="str">
            <v>A Los Gobiernos Regionales</v>
          </cell>
        </row>
        <row r="2477">
          <cell r="A2477">
            <v>5401020303</v>
          </cell>
          <cell r="B2477" t="str">
            <v xml:space="preserve">                       5401.020303 A Los Gobiernos Locales</v>
          </cell>
          <cell r="C2477" t="str">
            <v>A Los Gobiernos Locales</v>
          </cell>
        </row>
        <row r="2478">
          <cell r="A2478">
            <v>5401020304</v>
          </cell>
          <cell r="B2478" t="str">
            <v xml:space="preserve">                       5401.020304 A Otras Entidades Públicas</v>
          </cell>
          <cell r="C2478" t="str">
            <v>A Otras Entidades Públicas</v>
          </cell>
        </row>
        <row r="2479">
          <cell r="A2479">
            <v>5401020305</v>
          </cell>
          <cell r="B2479" t="str">
            <v xml:space="preserve">                       5401.020305 A Fondos Públicos</v>
          </cell>
          <cell r="C2479" t="str">
            <v>A Fondos Públicos</v>
          </cell>
        </row>
        <row r="2480">
          <cell r="A2480">
            <v>540103</v>
          </cell>
          <cell r="B2480" t="str">
            <v xml:space="preserve">        5401.03 En Documentos               </v>
          </cell>
          <cell r="C2480" t="str">
            <v>En Documentos</v>
          </cell>
        </row>
        <row r="2481">
          <cell r="A2481">
            <v>54010303</v>
          </cell>
          <cell r="B2481" t="str">
            <v xml:space="preserve">                5401.0303 A Otras Unidades De Gobierno       </v>
          </cell>
          <cell r="C2481" t="str">
            <v>A Otras Unidades De Gobierno</v>
          </cell>
        </row>
        <row r="2482">
          <cell r="A2482">
            <v>5401030301</v>
          </cell>
          <cell r="B2482" t="str">
            <v xml:space="preserve">                       5401.030301 A Gobierno Nacional</v>
          </cell>
          <cell r="C2482" t="str">
            <v>A Gobierno Nacional</v>
          </cell>
        </row>
        <row r="2483">
          <cell r="A2483">
            <v>5401030302</v>
          </cell>
          <cell r="B2483" t="str">
            <v xml:space="preserve">                       5401.030302 A Los Gobiernos Regionales</v>
          </cell>
          <cell r="C2483" t="str">
            <v>A Los Gobiernos Regionales</v>
          </cell>
        </row>
        <row r="2484">
          <cell r="A2484">
            <v>5401030303</v>
          </cell>
          <cell r="B2484" t="str">
            <v xml:space="preserve">                       5401.030303 A los Gobiernos Locales</v>
          </cell>
          <cell r="C2484" t="str">
            <v>A los Gobiernos Locales</v>
          </cell>
        </row>
        <row r="2485">
          <cell r="A2485">
            <v>5401030304</v>
          </cell>
          <cell r="B2485" t="str">
            <v xml:space="preserve">                       5401.030304 A Otras Entidades Públicas</v>
          </cell>
          <cell r="C2485" t="str">
            <v>A Otras Entidades Públicas</v>
          </cell>
        </row>
        <row r="2486">
          <cell r="A2486">
            <v>5401030305</v>
          </cell>
          <cell r="B2486" t="str">
            <v xml:space="preserve">                       5401.030305 A Fondos Públicos</v>
          </cell>
          <cell r="C2486" t="str">
            <v>A Fondos Públicos</v>
          </cell>
        </row>
        <row r="2487">
          <cell r="A2487">
            <v>5402</v>
          </cell>
          <cell r="B2487" t="str">
            <v xml:space="preserve">5402. TRASPASOS Y REMESAS OTORGADOS CORRIENTES                       </v>
          </cell>
          <cell r="C2487" t="str">
            <v>TRASPASOS Y REMESAS OTORGADOS CORRIENTES</v>
          </cell>
        </row>
        <row r="2488">
          <cell r="A2488">
            <v>540201</v>
          </cell>
          <cell r="B2488" t="str">
            <v xml:space="preserve">        5402.01 Traspasos Con Documentos               </v>
          </cell>
          <cell r="C2488" t="str">
            <v>Traspasos Con Documentos</v>
          </cell>
        </row>
        <row r="2489">
          <cell r="A2489">
            <v>540299</v>
          </cell>
          <cell r="B2489" t="str">
            <v xml:space="preserve">        5402.99 Otros               </v>
          </cell>
          <cell r="C2489" t="str">
            <v>Otros</v>
          </cell>
        </row>
        <row r="2490">
          <cell r="A2490">
            <v>5403</v>
          </cell>
          <cell r="B2490" t="str">
            <v xml:space="preserve">5403. DONACIONES Y TRANSFERENCIAS DE CAPITAL OTORGADOS                       </v>
          </cell>
          <cell r="C2490" t="str">
            <v>DONACIONES Y TRANSFERENCIAS DE CAPITAL OTORGADOS</v>
          </cell>
        </row>
        <row r="2491">
          <cell r="A2491">
            <v>540301</v>
          </cell>
          <cell r="B2491" t="str">
            <v xml:space="preserve">        5403.01 En Efectivo               </v>
          </cell>
          <cell r="C2491" t="str">
            <v>En Efectivo</v>
          </cell>
        </row>
        <row r="2492">
          <cell r="A2492">
            <v>54030101</v>
          </cell>
          <cell r="B2492" t="str">
            <v xml:space="preserve">                5403.0101 A Gobiernos Extranjeros       </v>
          </cell>
          <cell r="C2492" t="str">
            <v>A Gobiernos Extranjeros</v>
          </cell>
        </row>
        <row r="2493">
          <cell r="A2493">
            <v>5403010101</v>
          </cell>
          <cell r="B2493" t="str">
            <v xml:space="preserve">                       5403.010101 A Países de América</v>
          </cell>
          <cell r="C2493" t="str">
            <v>A Países de América</v>
          </cell>
        </row>
        <row r="2494">
          <cell r="A2494">
            <v>5403010102</v>
          </cell>
          <cell r="B2494" t="str">
            <v xml:space="preserve">                       5403.010102 A Países de Europa</v>
          </cell>
          <cell r="C2494" t="str">
            <v>A Países de Europa</v>
          </cell>
        </row>
        <row r="2495">
          <cell r="A2495">
            <v>5403010103</v>
          </cell>
          <cell r="B2495" t="str">
            <v xml:space="preserve">                       5403.010103 A Países de África, Asia y Oceanía</v>
          </cell>
          <cell r="C2495" t="str">
            <v>A Países de África, Asia y Oceanía</v>
          </cell>
        </row>
        <row r="2496">
          <cell r="A2496">
            <v>5403010104</v>
          </cell>
          <cell r="B2496" t="str">
            <v xml:space="preserve">                       5403.010104 A Agencias Gubernamentales de Cooperación Internacional</v>
          </cell>
          <cell r="C2496" t="str">
            <v>A Agencias Gubernamentales de Cooperación Internacional</v>
          </cell>
        </row>
        <row r="2497">
          <cell r="A2497">
            <v>5403010105</v>
          </cell>
          <cell r="B2497" t="str">
            <v xml:space="preserve">                       5403.010105 A Fondos Contravalor o de Desarrollo Binacional</v>
          </cell>
          <cell r="C2497" t="str">
            <v>A Fondos Contravalor o de Desarrollo Binacional</v>
          </cell>
        </row>
        <row r="2498">
          <cell r="A2498">
            <v>54030102</v>
          </cell>
          <cell r="B2498" t="str">
            <v xml:space="preserve">                5403.0102 A Organismos Internacionales       </v>
          </cell>
          <cell r="C2498" t="str">
            <v>A Organismos Internacionales</v>
          </cell>
        </row>
        <row r="2499">
          <cell r="A2499">
            <v>5403010201</v>
          </cell>
          <cell r="B2499" t="str">
            <v xml:space="preserve">                       5403.010201 Instituciones Financieras Internacionales</v>
          </cell>
          <cell r="C2499" t="str">
            <v>Instituciones Financieras Internacionales</v>
          </cell>
        </row>
        <row r="2500">
          <cell r="A2500">
            <v>5403010202</v>
          </cell>
          <cell r="B2500" t="str">
            <v xml:space="preserve">                       5403.010202 Otros Organismos</v>
          </cell>
          <cell r="C2500" t="str">
            <v>Otros Organismos</v>
          </cell>
        </row>
        <row r="2501">
          <cell r="A2501">
            <v>54030103</v>
          </cell>
          <cell r="B2501" t="str">
            <v xml:space="preserve">                5403.0103 A Otras Unidades De Gobierno       </v>
          </cell>
          <cell r="C2501" t="str">
            <v>A Otras Unidades De Gobierno</v>
          </cell>
        </row>
        <row r="2502">
          <cell r="A2502">
            <v>5403010301</v>
          </cell>
          <cell r="B2502" t="str">
            <v xml:space="preserve">                       5403.010301 A Gobierno Nacional</v>
          </cell>
          <cell r="C2502" t="str">
            <v>A Gobierno Nacional</v>
          </cell>
        </row>
        <row r="2503">
          <cell r="A2503">
            <v>5403010302</v>
          </cell>
          <cell r="B2503" t="str">
            <v xml:space="preserve">                       5403.010302 A Los Gobiernos Regionales</v>
          </cell>
          <cell r="C2503" t="str">
            <v>A Los Gobiernos Regionales</v>
          </cell>
        </row>
        <row r="2504">
          <cell r="A2504">
            <v>5403010303</v>
          </cell>
          <cell r="B2504" t="str">
            <v xml:space="preserve">                       5403.010303 A Los Gobiernos Locales</v>
          </cell>
          <cell r="C2504" t="str">
            <v>A Los Gobiernos Locales</v>
          </cell>
        </row>
        <row r="2505">
          <cell r="A2505">
            <v>5403010304</v>
          </cell>
          <cell r="B2505" t="str">
            <v xml:space="preserve">                       5403.010304 A Otras Entidades Públicas</v>
          </cell>
          <cell r="C2505" t="str">
            <v>A Otras Entidades Públicas</v>
          </cell>
        </row>
        <row r="2506">
          <cell r="A2506">
            <v>5403010305</v>
          </cell>
          <cell r="B2506" t="str">
            <v xml:space="preserve">                       5403.010305 A Fondos Públicos</v>
          </cell>
          <cell r="C2506" t="str">
            <v>A Fondos Públicos</v>
          </cell>
        </row>
        <row r="2507">
          <cell r="A2507">
            <v>540302</v>
          </cell>
          <cell r="B2507" t="str">
            <v xml:space="preserve">        5403.02 En Bienes               </v>
          </cell>
          <cell r="C2507" t="str">
            <v>En Bienes</v>
          </cell>
        </row>
        <row r="2508">
          <cell r="A2508">
            <v>54030201</v>
          </cell>
          <cell r="B2508" t="str">
            <v xml:space="preserve">                5403.0201 A Gobiernos Extranjeros       </v>
          </cell>
          <cell r="C2508" t="str">
            <v>A Gobiernos Extranjeros</v>
          </cell>
        </row>
        <row r="2509">
          <cell r="A2509">
            <v>5403020101</v>
          </cell>
          <cell r="B2509" t="str">
            <v xml:space="preserve">                       5403.020101 A Países de Ámerica</v>
          </cell>
          <cell r="C2509" t="str">
            <v>A Países de Ámerica</v>
          </cell>
        </row>
        <row r="2510">
          <cell r="A2510">
            <v>5403020102</v>
          </cell>
          <cell r="B2510" t="str">
            <v xml:space="preserve">                       5403.020102 A Países de Europa</v>
          </cell>
          <cell r="C2510" t="str">
            <v>A Países de Europa</v>
          </cell>
        </row>
        <row r="2511">
          <cell r="A2511">
            <v>5403020103</v>
          </cell>
          <cell r="B2511" t="str">
            <v xml:space="preserve">                       5403.020103 A Países de África, Asia y Oceanía</v>
          </cell>
          <cell r="C2511" t="str">
            <v>A Países de África, Asia y Oceanía</v>
          </cell>
        </row>
        <row r="2512">
          <cell r="A2512">
            <v>5403020104</v>
          </cell>
          <cell r="B2512" t="str">
            <v xml:space="preserve">                       5403.020104 A Agencias Gubernamentales de Cooperación Internacional</v>
          </cell>
          <cell r="C2512" t="str">
            <v>A Agencias Gubernamentales de Cooperación Internacional</v>
          </cell>
        </row>
        <row r="2513">
          <cell r="A2513">
            <v>5403020105</v>
          </cell>
          <cell r="B2513" t="str">
            <v xml:space="preserve">                       5403.020105 A Fondos Contravalor o de Desarrollo Binacional</v>
          </cell>
          <cell r="C2513" t="str">
            <v>A Fondos Contravalor o de Desarrollo Binacional</v>
          </cell>
        </row>
        <row r="2514">
          <cell r="A2514">
            <v>54030202</v>
          </cell>
          <cell r="B2514" t="str">
            <v xml:space="preserve">                5403.0202 A Organismos Internacionales       </v>
          </cell>
          <cell r="C2514" t="str">
            <v>A Organismos Internacionales</v>
          </cell>
        </row>
        <row r="2515">
          <cell r="A2515">
            <v>5403020201</v>
          </cell>
          <cell r="B2515" t="str">
            <v xml:space="preserve">                       5403.020201 Instituciones Financieras Internacionales</v>
          </cell>
          <cell r="C2515" t="str">
            <v>Instituciones Financieras Internacionales</v>
          </cell>
        </row>
        <row r="2516">
          <cell r="A2516">
            <v>5403020202</v>
          </cell>
          <cell r="B2516" t="str">
            <v xml:space="preserve">                       5403.020202 Otros Organismos</v>
          </cell>
          <cell r="C2516" t="str">
            <v>Otros Organismos</v>
          </cell>
        </row>
        <row r="2517">
          <cell r="A2517">
            <v>540303</v>
          </cell>
          <cell r="B2517" t="str">
            <v xml:space="preserve">        5403.03 Condonación de Deuda               </v>
          </cell>
          <cell r="C2517" t="str">
            <v>Condonación de Deuda</v>
          </cell>
        </row>
        <row r="2518">
          <cell r="A2518">
            <v>54030301</v>
          </cell>
          <cell r="B2518" t="str">
            <v xml:space="preserve">                5403.0301 Condonación De Deuda Externa       </v>
          </cell>
          <cell r="C2518" t="str">
            <v>Condonación De Deuda Externa</v>
          </cell>
        </row>
        <row r="2519">
          <cell r="A2519">
            <v>5403030101</v>
          </cell>
          <cell r="B2519" t="str">
            <v xml:space="preserve">                       5403.030101 A Gobiernos Extranjeros</v>
          </cell>
          <cell r="C2519" t="str">
            <v>A Gobiernos Extranjeros</v>
          </cell>
        </row>
        <row r="2520">
          <cell r="A2520">
            <v>5403030102</v>
          </cell>
          <cell r="B2520" t="str">
            <v xml:space="preserve">                       5403.030102 A Organismos Internacionales O Agencias Oficiales</v>
          </cell>
          <cell r="C2520" t="str">
            <v>A Organismos Internacionales O Agencias Oficiales</v>
          </cell>
        </row>
        <row r="2521">
          <cell r="A2521">
            <v>5403030103</v>
          </cell>
          <cell r="B2521" t="str">
            <v xml:space="preserve">                       5403.030103 De Títulos Valores Colocados En El Exterior</v>
          </cell>
          <cell r="C2521" t="str">
            <v>De Títulos Valores Colocados En El Exterior</v>
          </cell>
        </row>
        <row r="2522">
          <cell r="A2522">
            <v>5403030104</v>
          </cell>
          <cell r="B2522" t="str">
            <v xml:space="preserve">                       5403.030104 De Otros Créditos Externos</v>
          </cell>
          <cell r="C2522" t="str">
            <v>De Otros Créditos Externos</v>
          </cell>
        </row>
        <row r="2523">
          <cell r="A2523">
            <v>54030302</v>
          </cell>
          <cell r="B2523" t="str">
            <v xml:space="preserve">                5403.0302 Condonación De Deuda Interna       </v>
          </cell>
          <cell r="C2523" t="str">
            <v>Condonación De Deuda Interna</v>
          </cell>
        </row>
        <row r="2524">
          <cell r="A2524">
            <v>5403030201</v>
          </cell>
          <cell r="B2524" t="str">
            <v xml:space="preserve">                       5403.030201 A Unidades De Gobierno</v>
          </cell>
          <cell r="C2524" t="str">
            <v>A Unidades De Gobierno</v>
          </cell>
        </row>
        <row r="2525">
          <cell r="A2525">
            <v>5403030202</v>
          </cell>
          <cell r="B2525" t="str">
            <v xml:space="preserve">                       5403.030202 De Títulos Valores Internos</v>
          </cell>
          <cell r="C2525" t="str">
            <v>De Títulos Valores Internos</v>
          </cell>
        </row>
        <row r="2526">
          <cell r="A2526">
            <v>5403030203</v>
          </cell>
          <cell r="B2526" t="str">
            <v xml:space="preserve">                       5403.030203 Otros Créditos Internos</v>
          </cell>
          <cell r="C2526" t="str">
            <v>Otros Créditos Internos</v>
          </cell>
        </row>
        <row r="2527">
          <cell r="A2527">
            <v>540304</v>
          </cell>
          <cell r="B2527" t="str">
            <v xml:space="preserve">        5403.04 En Documentos               </v>
          </cell>
          <cell r="C2527" t="str">
            <v>En Documentos</v>
          </cell>
        </row>
        <row r="2528">
          <cell r="A2528">
            <v>54030403</v>
          </cell>
          <cell r="B2528" t="str">
            <v xml:space="preserve">                5403.0403 A Otras Unidades de Gobierno       </v>
          </cell>
          <cell r="C2528" t="str">
            <v>A Otras Unidades de Gobierno</v>
          </cell>
        </row>
        <row r="2529">
          <cell r="A2529">
            <v>5404</v>
          </cell>
          <cell r="B2529" t="str">
            <v xml:space="preserve">5404. TRASPASOS Y REMESAS OTORGADOS DE CAPITAL                       </v>
          </cell>
          <cell r="C2529" t="str">
            <v>TRASPASOS Y REMESAS OTORGADOS DE CAPITAL</v>
          </cell>
        </row>
        <row r="2530">
          <cell r="A2530">
            <v>540401</v>
          </cell>
          <cell r="B2530" t="str">
            <v xml:space="preserve">        5404.01 Traspasos Con Documentos               </v>
          </cell>
          <cell r="C2530" t="str">
            <v>Traspasos Con Documentos</v>
          </cell>
        </row>
        <row r="2531">
          <cell r="A2531">
            <v>540499</v>
          </cell>
          <cell r="B2531" t="str">
            <v xml:space="preserve">        5404.99 Otros               </v>
          </cell>
          <cell r="C2531" t="str">
            <v>Otros</v>
          </cell>
        </row>
        <row r="2532">
          <cell r="A2532">
            <v>5501</v>
          </cell>
          <cell r="B2532" t="str">
            <v xml:space="preserve">5501. SUBSIDIOS                       </v>
          </cell>
          <cell r="C2532" t="str">
            <v>SUBSIDIOS</v>
          </cell>
        </row>
        <row r="2533">
          <cell r="A2533">
            <v>550101</v>
          </cell>
          <cell r="B2533" t="str">
            <v xml:space="preserve">        5501.01 A Las Empresas Públicas               </v>
          </cell>
          <cell r="C2533" t="str">
            <v>A Las Empresas Públicas</v>
          </cell>
        </row>
        <row r="2534">
          <cell r="A2534">
            <v>55010101</v>
          </cell>
          <cell r="B2534" t="str">
            <v xml:space="preserve">                5501.0101 A Las Empresas Públicas No Financieras       </v>
          </cell>
          <cell r="C2534" t="str">
            <v>A Las Empresas Públicas No Financieras</v>
          </cell>
        </row>
        <row r="2535">
          <cell r="A2535">
            <v>5501010101</v>
          </cell>
          <cell r="B2535" t="str">
            <v xml:space="preserve">                       5501.010101 Empresas Públicas Del Gobierno Nacional</v>
          </cell>
          <cell r="C2535" t="str">
            <v>Empresas Públicas Del Gobierno Nacional</v>
          </cell>
        </row>
        <row r="2536">
          <cell r="A2536">
            <v>5501010102</v>
          </cell>
          <cell r="B2536" t="str">
            <v xml:space="preserve">                       5501.010102 Empresas Públicas De Los Gobiernos Regionales</v>
          </cell>
          <cell r="C2536" t="str">
            <v>Empresas Públicas De Los Gobiernos Regionales</v>
          </cell>
        </row>
        <row r="2537">
          <cell r="A2537">
            <v>5501010103</v>
          </cell>
          <cell r="B2537" t="str">
            <v xml:space="preserve">                       5501.010103 Empresas Públicas De Los Gobiernos Locales</v>
          </cell>
          <cell r="C2537" t="str">
            <v>Empresas Públicas De Los Gobiernos Locales</v>
          </cell>
        </row>
        <row r="2538">
          <cell r="A2538">
            <v>55010102</v>
          </cell>
          <cell r="B2538" t="str">
            <v xml:space="preserve">                5501.0102 A Las Empresas Públicas Financieras       </v>
          </cell>
          <cell r="C2538" t="str">
            <v>A Las Empresas Públicas Financieras</v>
          </cell>
        </row>
        <row r="2539">
          <cell r="A2539">
            <v>5501010201</v>
          </cell>
          <cell r="B2539" t="str">
            <v xml:space="preserve">                       5501.010201 Empresas Públicas Del Gobierno Nacional</v>
          </cell>
          <cell r="C2539" t="str">
            <v>Empresas Públicas Del Gobierno Nacional</v>
          </cell>
        </row>
        <row r="2540">
          <cell r="A2540">
            <v>5501010202</v>
          </cell>
          <cell r="B2540" t="str">
            <v xml:space="preserve">                       5501.010202 Empresas Públicas De Los Gobiernos Regionales</v>
          </cell>
          <cell r="C2540" t="str">
            <v>Empresas Públicas De Los Gobiernos Regionales</v>
          </cell>
        </row>
        <row r="2541">
          <cell r="A2541">
            <v>5501010203</v>
          </cell>
          <cell r="B2541" t="str">
            <v xml:space="preserve">                       5501.010203 Empresas Públicas De Los Gobiernos Locales</v>
          </cell>
          <cell r="C2541" t="str">
            <v>Empresas Públicas De Los Gobiernos Locales</v>
          </cell>
        </row>
        <row r="2542">
          <cell r="A2542">
            <v>550102</v>
          </cell>
          <cell r="B2542" t="str">
            <v xml:space="preserve">        5501.02 A Las Empresas Del Sector Privado               </v>
          </cell>
          <cell r="C2542" t="str">
            <v>A Las Empresas Del Sector Privado</v>
          </cell>
        </row>
        <row r="2543">
          <cell r="A2543">
            <v>55010201</v>
          </cell>
          <cell r="B2543" t="str">
            <v xml:space="preserve">                5501.0201 A Las Empresas Privadas No Financieras       </v>
          </cell>
          <cell r="C2543" t="str">
            <v>A Las Empresas Privadas No Financieras</v>
          </cell>
        </row>
        <row r="2544">
          <cell r="A2544">
            <v>5501020101</v>
          </cell>
          <cell r="B2544" t="str">
            <v xml:space="preserve">                       5501.020101 A Las Empresas Privadas No Financieras</v>
          </cell>
          <cell r="C2544" t="str">
            <v>A Las Empresas Privadas No Financieras</v>
          </cell>
        </row>
        <row r="2545">
          <cell r="A2545">
            <v>55010202</v>
          </cell>
          <cell r="B2545" t="str">
            <v xml:space="preserve">                5501.0202 A Las Empresas Privadas Financieras       </v>
          </cell>
          <cell r="C2545" t="str">
            <v>A Las Empresas Privadas Financieras</v>
          </cell>
        </row>
        <row r="2546">
          <cell r="A2546">
            <v>5501020201</v>
          </cell>
          <cell r="B2546" t="str">
            <v xml:space="preserve">                       5501.020201 A Las Empresas Privadas Financieras</v>
          </cell>
          <cell r="C2546" t="str">
            <v>A Las Empresas Privadas Financieras</v>
          </cell>
        </row>
        <row r="2547">
          <cell r="A2547">
            <v>5502</v>
          </cell>
          <cell r="B2547" t="str">
            <v xml:space="preserve">5502. TRANSFERENCIAS A INSTITUCIONES SIN FINES DE LUCRO                       </v>
          </cell>
          <cell r="C2547" t="str">
            <v>TRANSFERENCIAS A INSTITUCIONES SIN FINES DE LUCRO</v>
          </cell>
        </row>
        <row r="2548">
          <cell r="A2548">
            <v>550201</v>
          </cell>
          <cell r="B2548" t="str">
            <v xml:space="preserve">        5502.01 Transferencias Corrientes A Instituciones Sin Fines De Lucro               </v>
          </cell>
          <cell r="C2548" t="str">
            <v>Transferencias Corrientes A Instituciones Sin Fines De Lucro</v>
          </cell>
        </row>
        <row r="2549">
          <cell r="A2549">
            <v>55020101</v>
          </cell>
          <cell r="B2549" t="str">
            <v xml:space="preserve">                5502.0101 En Efectivo       </v>
          </cell>
          <cell r="C2549" t="str">
            <v>En Efectivo</v>
          </cell>
        </row>
        <row r="2550">
          <cell r="A2550">
            <v>5502010101</v>
          </cell>
          <cell r="B2550" t="str">
            <v xml:space="preserve">                       5502.010101 A La Iglesia</v>
          </cell>
          <cell r="C2550" t="str">
            <v>A La Iglesia</v>
          </cell>
        </row>
        <row r="2551">
          <cell r="A2551">
            <v>5502010102</v>
          </cell>
          <cell r="B2551" t="str">
            <v xml:space="preserve">                       5502.010102 A Organismos No Gubernamentales (ONGs)</v>
          </cell>
          <cell r="C2551" t="str">
            <v>A Organismos No Gubernamentales (ONGs)</v>
          </cell>
        </row>
        <row r="2552">
          <cell r="A2552">
            <v>5502010103</v>
          </cell>
          <cell r="B2552" t="str">
            <v xml:space="preserve">                       5502.010103 A Universidades</v>
          </cell>
          <cell r="C2552" t="str">
            <v>A Universidades</v>
          </cell>
        </row>
        <row r="2553">
          <cell r="A2553">
            <v>5502010104</v>
          </cell>
          <cell r="B2553" t="str">
            <v xml:space="preserve">                       5502.010104 A Fondos Y Fundaciones</v>
          </cell>
          <cell r="C2553" t="str">
            <v>A Fondos Y Fundaciones</v>
          </cell>
        </row>
        <row r="2554">
          <cell r="A2554">
            <v>5502010199</v>
          </cell>
          <cell r="B2554" t="str">
            <v xml:space="preserve">                       5502.010199 A Otras Organizaciones</v>
          </cell>
          <cell r="C2554" t="str">
            <v>A Otras Organizaciones</v>
          </cell>
        </row>
        <row r="2555">
          <cell r="A2555">
            <v>55020102</v>
          </cell>
          <cell r="B2555" t="str">
            <v xml:space="preserve">                5502.0102 En Bienes       </v>
          </cell>
          <cell r="C2555" t="str">
            <v>En Bienes</v>
          </cell>
        </row>
        <row r="2556">
          <cell r="A2556">
            <v>5502010201</v>
          </cell>
          <cell r="B2556" t="str">
            <v xml:space="preserve">                       5502.010201 A La Iglesia</v>
          </cell>
          <cell r="C2556" t="str">
            <v>A La Iglesia</v>
          </cell>
        </row>
        <row r="2557">
          <cell r="A2557">
            <v>5502010202</v>
          </cell>
          <cell r="B2557" t="str">
            <v xml:space="preserve">                       5502.010202 A Organismos No Gubernamentales (ONGs)</v>
          </cell>
          <cell r="C2557" t="str">
            <v>A Organismos No Gubernamentales (ONGs)</v>
          </cell>
        </row>
        <row r="2558">
          <cell r="A2558">
            <v>5502010203</v>
          </cell>
          <cell r="B2558" t="str">
            <v xml:space="preserve">                       5502.010203 A Universidades</v>
          </cell>
          <cell r="C2558" t="str">
            <v>A Universidades</v>
          </cell>
        </row>
        <row r="2559">
          <cell r="A2559">
            <v>5502010204</v>
          </cell>
          <cell r="B2559" t="str">
            <v xml:space="preserve">                       5502.010204 A Fondos Y Fundaciones</v>
          </cell>
          <cell r="C2559" t="str">
            <v>A Fondos Y Fundaciones</v>
          </cell>
        </row>
        <row r="2560">
          <cell r="A2560">
            <v>5502010299</v>
          </cell>
          <cell r="B2560" t="str">
            <v xml:space="preserve">                       5502.010299 A Otras Organizaciones</v>
          </cell>
          <cell r="C2560" t="str">
            <v>A Otras Organizaciones</v>
          </cell>
        </row>
        <row r="2561">
          <cell r="A2561">
            <v>550202</v>
          </cell>
          <cell r="B2561" t="str">
            <v xml:space="preserve">        5502.02 Transferencias De Capital A Instituciones Sin Fines De Lucro               </v>
          </cell>
          <cell r="C2561" t="str">
            <v>Transferencias De Capital A Instituciones Sin Fines De Lucro</v>
          </cell>
        </row>
        <row r="2562">
          <cell r="A2562">
            <v>55020201</v>
          </cell>
          <cell r="B2562" t="str">
            <v xml:space="preserve">                5502.0201 En Efectivo       </v>
          </cell>
          <cell r="C2562" t="str">
            <v>En Efectivo</v>
          </cell>
        </row>
        <row r="2563">
          <cell r="A2563">
            <v>5502020101</v>
          </cell>
          <cell r="B2563" t="str">
            <v xml:space="preserve">                       5502.020101 A La Iglesia</v>
          </cell>
          <cell r="C2563" t="str">
            <v>A La Iglesia</v>
          </cell>
        </row>
        <row r="2564">
          <cell r="A2564">
            <v>5502020102</v>
          </cell>
          <cell r="B2564" t="str">
            <v xml:space="preserve">                       5502.020102 A Organismos No Gubernamentales (ONGs)</v>
          </cell>
          <cell r="C2564" t="str">
            <v>A Organismos No Gubernamentales (ONGs)</v>
          </cell>
        </row>
        <row r="2565">
          <cell r="A2565">
            <v>5502020103</v>
          </cell>
          <cell r="B2565" t="str">
            <v xml:space="preserve">                       5502.020103 A Universidades</v>
          </cell>
          <cell r="C2565" t="str">
            <v>A Universidades</v>
          </cell>
        </row>
        <row r="2566">
          <cell r="A2566">
            <v>5502020104</v>
          </cell>
          <cell r="B2566" t="str">
            <v xml:space="preserve">                       5502.020104 A Fondos Y Fundaciones</v>
          </cell>
          <cell r="C2566" t="str">
            <v>A Fondos Y Fundaciones</v>
          </cell>
        </row>
        <row r="2567">
          <cell r="A2567">
            <v>5502020105</v>
          </cell>
          <cell r="B2567" t="str">
            <v xml:space="preserve">                       5502.020105 A Fondos Sociales</v>
          </cell>
          <cell r="C2567" t="str">
            <v>A Fondos Sociales</v>
          </cell>
        </row>
        <row r="2568">
          <cell r="A2568">
            <v>5502020199</v>
          </cell>
          <cell r="B2568" t="str">
            <v xml:space="preserve">                       5502.020199 A Otras Organizaciones</v>
          </cell>
          <cell r="C2568" t="str">
            <v>A Otras Organizaciones</v>
          </cell>
        </row>
        <row r="2569">
          <cell r="A2569">
            <v>55020202</v>
          </cell>
          <cell r="B2569" t="str">
            <v xml:space="preserve">                5502.0202 En Bienes       </v>
          </cell>
          <cell r="C2569" t="str">
            <v>En Bienes</v>
          </cell>
        </row>
        <row r="2570">
          <cell r="A2570">
            <v>5502020201</v>
          </cell>
          <cell r="B2570" t="str">
            <v xml:space="preserve">                       5502.020201 A La Iglesia</v>
          </cell>
          <cell r="C2570" t="str">
            <v>A La Iglesia</v>
          </cell>
        </row>
        <row r="2571">
          <cell r="A2571">
            <v>5502020202</v>
          </cell>
          <cell r="B2571" t="str">
            <v xml:space="preserve">                       5502.020202 A Organismos No Gubernamentales (ONGs)</v>
          </cell>
          <cell r="C2571" t="str">
            <v>A Organismos No Gubernamentales (ONGs)</v>
          </cell>
        </row>
        <row r="2572">
          <cell r="A2572">
            <v>5502020203</v>
          </cell>
          <cell r="B2572" t="str">
            <v xml:space="preserve">                       5502.020203 A Universidades</v>
          </cell>
          <cell r="C2572" t="str">
            <v>A Universidades</v>
          </cell>
        </row>
        <row r="2573">
          <cell r="A2573">
            <v>5502020204</v>
          </cell>
          <cell r="B2573" t="str">
            <v xml:space="preserve">                       5502.020204 A Fondos Y Fundaciones</v>
          </cell>
          <cell r="C2573" t="str">
            <v>A Fondos Y Fundaciones</v>
          </cell>
        </row>
        <row r="2574">
          <cell r="A2574">
            <v>5502020205</v>
          </cell>
          <cell r="B2574" t="str">
            <v xml:space="preserve">                       5502.020205 A Fondos Sociales</v>
          </cell>
          <cell r="C2574" t="str">
            <v>A Fondos Sociales</v>
          </cell>
        </row>
        <row r="2575">
          <cell r="A2575">
            <v>5502020299</v>
          </cell>
          <cell r="B2575" t="str">
            <v xml:space="preserve">                       5502.020299 A Otras Organizaciones</v>
          </cell>
          <cell r="C2575" t="str">
            <v>A Otras Organizaciones</v>
          </cell>
        </row>
        <row r="2576">
          <cell r="A2576">
            <v>5503</v>
          </cell>
          <cell r="B2576" t="str">
            <v xml:space="preserve">5503. SUBVENCIONES A PERSONAS NATURALES                       </v>
          </cell>
          <cell r="C2576" t="str">
            <v>SUBVENCIONES A PERSONAS NATURALES</v>
          </cell>
        </row>
        <row r="2577">
          <cell r="A2577">
            <v>550301</v>
          </cell>
          <cell r="B2577" t="str">
            <v xml:space="preserve">        5503.01 Subvenciones Financieras               </v>
          </cell>
          <cell r="C2577" t="str">
            <v>Subvenciones Financieras</v>
          </cell>
        </row>
        <row r="2578">
          <cell r="A2578">
            <v>55030101</v>
          </cell>
          <cell r="B2578" t="str">
            <v xml:space="preserve">                5503.0101 Subvenciones Financieras       </v>
          </cell>
          <cell r="C2578" t="str">
            <v>Subvenciones Financieras</v>
          </cell>
        </row>
        <row r="2579">
          <cell r="A2579">
            <v>5503010101</v>
          </cell>
          <cell r="B2579" t="str">
            <v xml:space="preserve">                       5503.010101 A Estudiantes</v>
          </cell>
          <cell r="C2579" t="str">
            <v>A Estudiantes</v>
          </cell>
        </row>
        <row r="2580">
          <cell r="A2580">
            <v>5503010102</v>
          </cell>
          <cell r="B2580" t="str">
            <v xml:space="preserve">                       5503.010102 A Investigadores Científicos</v>
          </cell>
          <cell r="C2580" t="str">
            <v>A Investigadores Científicos</v>
          </cell>
        </row>
        <row r="2581">
          <cell r="A2581">
            <v>5503010103</v>
          </cell>
          <cell r="B2581" t="str">
            <v xml:space="preserve">                       5503.010103 A Otras Personas Naturales</v>
          </cell>
          <cell r="C2581" t="str">
            <v>A Otras Personas Naturales</v>
          </cell>
        </row>
        <row r="2582">
          <cell r="A2582">
            <v>5504</v>
          </cell>
          <cell r="B2582" t="str">
            <v xml:space="preserve">5504. PAGO DE IMPUESTOS, DERECHOS ADMINISTRATIVOS Y MULTAS GUBERNAMENTALES                       </v>
          </cell>
          <cell r="C2582" t="str">
            <v>PAGO DE IMPUESTOS, DERECHOS ADMINISTRATIVOS Y MULTAS GUBERNAMENTALES</v>
          </cell>
        </row>
        <row r="2583">
          <cell r="A2583">
            <v>550401</v>
          </cell>
          <cell r="B2583" t="str">
            <v xml:space="preserve">        5504.01 Al Gobierno Nacional               </v>
          </cell>
          <cell r="C2583" t="str">
            <v>Al Gobierno Nacional</v>
          </cell>
        </row>
        <row r="2584">
          <cell r="A2584">
            <v>55040101</v>
          </cell>
          <cell r="B2584" t="str">
            <v xml:space="preserve">                5504.0101 Impuestos       </v>
          </cell>
          <cell r="C2584" t="str">
            <v>Impuestos</v>
          </cell>
        </row>
        <row r="2585">
          <cell r="A2585">
            <v>5504010101</v>
          </cell>
          <cell r="B2585" t="str">
            <v xml:space="preserve">                       5504.010101 Impuestos</v>
          </cell>
          <cell r="C2585" t="str">
            <v>Impuestos</v>
          </cell>
        </row>
        <row r="2586">
          <cell r="A2586">
            <v>55040102</v>
          </cell>
          <cell r="B2586" t="str">
            <v xml:space="preserve">                5504.0102 Derechos Administrativos       </v>
          </cell>
          <cell r="C2586" t="str">
            <v>Derechos Administrativos</v>
          </cell>
        </row>
        <row r="2587">
          <cell r="A2587">
            <v>5504010201</v>
          </cell>
          <cell r="B2587" t="str">
            <v xml:space="preserve">                       5504.010201 Derechos Administrativos</v>
          </cell>
          <cell r="C2587" t="str">
            <v>Derechos Administrativos</v>
          </cell>
        </row>
        <row r="2588">
          <cell r="A2588">
            <v>55040103</v>
          </cell>
          <cell r="B2588" t="str">
            <v xml:space="preserve">                5504.0103 Multas       </v>
          </cell>
          <cell r="C2588" t="str">
            <v>Multas</v>
          </cell>
        </row>
        <row r="2589">
          <cell r="A2589">
            <v>5504010301</v>
          </cell>
          <cell r="B2589" t="str">
            <v xml:space="preserve">                       5504.010301 Multas</v>
          </cell>
          <cell r="C2589" t="str">
            <v>Multas</v>
          </cell>
        </row>
        <row r="2590">
          <cell r="A2590">
            <v>550402</v>
          </cell>
          <cell r="B2590" t="str">
            <v xml:space="preserve">        5504.02 Al Gobierno Regional               </v>
          </cell>
          <cell r="C2590" t="str">
            <v>Al Gobierno Regional</v>
          </cell>
        </row>
        <row r="2591">
          <cell r="A2591">
            <v>55040201</v>
          </cell>
          <cell r="B2591" t="str">
            <v xml:space="preserve">                5504.0201 Derechos Administrativos       </v>
          </cell>
          <cell r="C2591" t="str">
            <v>Derechos Administrativos</v>
          </cell>
        </row>
        <row r="2592">
          <cell r="A2592">
            <v>5504020101</v>
          </cell>
          <cell r="B2592" t="str">
            <v xml:space="preserve">                       5504.020101 Derechos Administrativos</v>
          </cell>
          <cell r="C2592" t="str">
            <v>Derechos Administrativos</v>
          </cell>
        </row>
        <row r="2593">
          <cell r="A2593">
            <v>55040202</v>
          </cell>
          <cell r="B2593" t="str">
            <v xml:space="preserve">                5504.0202 Multas       </v>
          </cell>
          <cell r="C2593" t="str">
            <v>Multas</v>
          </cell>
        </row>
        <row r="2594">
          <cell r="A2594">
            <v>5504020201</v>
          </cell>
          <cell r="B2594" t="str">
            <v xml:space="preserve">                       5504.020201 Multas</v>
          </cell>
          <cell r="C2594" t="str">
            <v>Multas</v>
          </cell>
        </row>
        <row r="2595">
          <cell r="A2595">
            <v>550403</v>
          </cell>
          <cell r="B2595" t="str">
            <v xml:space="preserve">        5504.03 Al Gobierno Local               </v>
          </cell>
          <cell r="C2595" t="str">
            <v>Al Gobierno Local</v>
          </cell>
        </row>
        <row r="2596">
          <cell r="A2596">
            <v>55040301</v>
          </cell>
          <cell r="B2596" t="str">
            <v xml:space="preserve">                5504.0301 Impuestos       </v>
          </cell>
          <cell r="C2596" t="str">
            <v>Impuestos</v>
          </cell>
        </row>
        <row r="2597">
          <cell r="A2597">
            <v>5504030101</v>
          </cell>
          <cell r="B2597" t="str">
            <v xml:space="preserve">                       5504.030101 Impuestos</v>
          </cell>
          <cell r="C2597" t="str">
            <v>Impuestos</v>
          </cell>
        </row>
        <row r="2598">
          <cell r="A2598">
            <v>55040302</v>
          </cell>
          <cell r="B2598" t="str">
            <v xml:space="preserve">                5504.0302 Derechos Administrativos       </v>
          </cell>
          <cell r="C2598" t="str">
            <v>Derechos Administrativos</v>
          </cell>
        </row>
        <row r="2599">
          <cell r="A2599">
            <v>5504030201</v>
          </cell>
          <cell r="B2599" t="str">
            <v xml:space="preserve">                       5504.030201 Derechos Administrativos</v>
          </cell>
          <cell r="C2599" t="str">
            <v>Derechos Administrativos</v>
          </cell>
        </row>
        <row r="2600">
          <cell r="A2600">
            <v>55040303</v>
          </cell>
          <cell r="B2600" t="str">
            <v xml:space="preserve">                5504.0303 Multas       </v>
          </cell>
          <cell r="C2600" t="str">
            <v>Multas</v>
          </cell>
        </row>
        <row r="2601">
          <cell r="A2601">
            <v>5504030301</v>
          </cell>
          <cell r="B2601" t="str">
            <v xml:space="preserve">                       5504.030301 Multas</v>
          </cell>
          <cell r="C2601" t="str">
            <v>Multas</v>
          </cell>
        </row>
        <row r="2602">
          <cell r="A2602">
            <v>5505</v>
          </cell>
          <cell r="B2602" t="str">
            <v xml:space="preserve">5505. INDEMNIZACIONES Y COMPENSACIONES                       </v>
          </cell>
          <cell r="C2602" t="str">
            <v>INDEMNIZACIONES Y COMPENSACIONES</v>
          </cell>
        </row>
        <row r="2603">
          <cell r="A2603">
            <v>550501</v>
          </cell>
          <cell r="B2603" t="str">
            <v xml:space="preserve">        5505.01 Indemnizaciones Y Compensaciones               </v>
          </cell>
          <cell r="C2603" t="str">
            <v>Indemnizaciones Y Compensaciones</v>
          </cell>
        </row>
        <row r="2604">
          <cell r="A2604">
            <v>55050101</v>
          </cell>
          <cell r="B2604" t="str">
            <v xml:space="preserve">                5505.0101 Indemnizaciones Y Compensaciones       </v>
          </cell>
          <cell r="C2604" t="str">
            <v>Indemnizaciones Y Compensaciones</v>
          </cell>
        </row>
        <row r="2605">
          <cell r="A2605">
            <v>5505010101</v>
          </cell>
          <cell r="B2605" t="str">
            <v xml:space="preserve">                       5505.010101 Indemnizaciones Por Ceses Colectivos</v>
          </cell>
          <cell r="C2605" t="str">
            <v>Indemnizaciones Por Ceses Colectivos</v>
          </cell>
        </row>
        <row r="2606">
          <cell r="A2606">
            <v>5505010102</v>
          </cell>
          <cell r="B2606" t="str">
            <v xml:space="preserve">                       5505.010102 Pagos En Compensación De Daños Ocasionados Por Desastres Naturales</v>
          </cell>
          <cell r="C2606" t="str">
            <v>Pagos En Compensación De Daños Ocasionados Por Desastres Naturales</v>
          </cell>
        </row>
        <row r="2607">
          <cell r="A2607">
            <v>5505010103</v>
          </cell>
          <cell r="B2607" t="str">
            <v xml:space="preserve">                       5505.010103 Indemnizaciones Por Accidentes De Trabajo O Víctimas De Terrorismo</v>
          </cell>
          <cell r="C2607" t="str">
            <v>Indemnizaciones Por Accidentes De Trabajo O Víctimas De Terrorismo</v>
          </cell>
        </row>
        <row r="2608">
          <cell r="A2608">
            <v>5505010199</v>
          </cell>
          <cell r="B2608" t="str">
            <v xml:space="preserve">                       5505.010199 Otras Indemnizaciones Y Compensaciones</v>
          </cell>
          <cell r="C2608" t="str">
            <v>Otras Indemnizaciones Y Compensaciones</v>
          </cell>
        </row>
        <row r="2609">
          <cell r="A2609">
            <v>5506</v>
          </cell>
          <cell r="B2609" t="str">
            <v xml:space="preserve">5506. OTROS GASTOS DIVERSOS                       </v>
          </cell>
          <cell r="C2609" t="str">
            <v>OTROS GASTOS DIVERSOS</v>
          </cell>
        </row>
        <row r="2610">
          <cell r="A2610">
            <v>550601</v>
          </cell>
          <cell r="B2610" t="str">
            <v xml:space="preserve">        5506.01 Baja De Bienes               </v>
          </cell>
          <cell r="C2610" t="str">
            <v>Baja De Bienes</v>
          </cell>
        </row>
        <row r="2611">
          <cell r="A2611">
            <v>550602</v>
          </cell>
          <cell r="B2611" t="str">
            <v xml:space="preserve">        5506.02 Instrumentos Financieros               </v>
          </cell>
          <cell r="C2611" t="str">
            <v>Instrumentos Financieros</v>
          </cell>
        </row>
        <row r="2612">
          <cell r="A2612">
            <v>55060201</v>
          </cell>
          <cell r="B2612" t="str">
            <v xml:space="preserve">                5506.0201 Emisión Bajo la Par       </v>
          </cell>
          <cell r="C2612" t="str">
            <v>Emisión Bajo la Par</v>
          </cell>
        </row>
        <row r="2613">
          <cell r="A2613">
            <v>5506020101</v>
          </cell>
          <cell r="B2613" t="str">
            <v xml:space="preserve">                       5506.020101 Bonos Soberanos</v>
          </cell>
          <cell r="C2613" t="str">
            <v>Bonos Soberanos</v>
          </cell>
        </row>
        <row r="2614">
          <cell r="A2614">
            <v>5506020102</v>
          </cell>
          <cell r="B2614" t="str">
            <v xml:space="preserve">                       5506.020102 Bonos Globales</v>
          </cell>
          <cell r="C2614" t="str">
            <v>Bonos Globales</v>
          </cell>
        </row>
        <row r="2615">
          <cell r="A2615">
            <v>5506020109</v>
          </cell>
          <cell r="B2615" t="str">
            <v xml:space="preserve">                       5506.020109 Otros</v>
          </cell>
          <cell r="C2615" t="str">
            <v>Otros</v>
          </cell>
        </row>
        <row r="2616">
          <cell r="A2616">
            <v>550699</v>
          </cell>
          <cell r="B2616" t="str">
            <v xml:space="preserve">        5506.99 Otros Gastos Diversos               </v>
          </cell>
          <cell r="C2616" t="str">
            <v>Otros Gastos Diversos</v>
          </cell>
        </row>
        <row r="2617">
          <cell r="A2617">
            <v>5601</v>
          </cell>
          <cell r="B2617" t="str">
            <v xml:space="preserve">5601. INTERESES DE LA DEUDA                       </v>
          </cell>
          <cell r="C2617" t="str">
            <v>INTERESES DE LA DEUDA</v>
          </cell>
        </row>
        <row r="2618">
          <cell r="A2618">
            <v>560101</v>
          </cell>
          <cell r="B2618" t="str">
            <v xml:space="preserve">        5601.01 Intereses De La Deuda Externa               </v>
          </cell>
          <cell r="C2618" t="str">
            <v>Intereses De La Deuda Externa</v>
          </cell>
        </row>
        <row r="2619">
          <cell r="A2619">
            <v>56010101</v>
          </cell>
          <cell r="B2619" t="str">
            <v xml:space="preserve">                5601.0101 Provenientes De Gobiernos Extranjeros       </v>
          </cell>
          <cell r="C2619" t="str">
            <v>Provenientes De Gobiernos Extranjeros</v>
          </cell>
        </row>
        <row r="2620">
          <cell r="A2620">
            <v>5601010101</v>
          </cell>
          <cell r="B2620" t="str">
            <v xml:space="preserve">                       5601.010101 De Países De América</v>
          </cell>
          <cell r="C2620" t="str">
            <v>De Países De América</v>
          </cell>
        </row>
        <row r="2621">
          <cell r="A2621">
            <v>5601010102</v>
          </cell>
          <cell r="B2621" t="str">
            <v xml:space="preserve">                       5601.010102 De Países De Europa</v>
          </cell>
          <cell r="C2621" t="str">
            <v>De Países De Europa</v>
          </cell>
        </row>
        <row r="2622">
          <cell r="A2622">
            <v>5601010103</v>
          </cell>
          <cell r="B2622" t="str">
            <v xml:space="preserve">                       5601.010103 De África, Asia Y Oceanía</v>
          </cell>
          <cell r="C2622" t="str">
            <v>De África, Asia Y Oceanía</v>
          </cell>
        </row>
        <row r="2623">
          <cell r="A2623">
            <v>56010102</v>
          </cell>
          <cell r="B2623" t="str">
            <v xml:space="preserve">                5601.0102 Provenientes De Organismos Internacionales O Agencias Oficiales       </v>
          </cell>
          <cell r="C2623" t="str">
            <v>Provenientes De Organismos Internacionales O Agencias Oficiales</v>
          </cell>
        </row>
        <row r="2624">
          <cell r="A2624">
            <v>5601010201</v>
          </cell>
          <cell r="B2624" t="str">
            <v xml:space="preserve">                       5601.010201 Banco Interamericano De Desarrollo – BID</v>
          </cell>
          <cell r="C2624" t="str">
            <v>Banco Interamericano De Desarrollo – BID</v>
          </cell>
        </row>
        <row r="2625">
          <cell r="A2625">
            <v>5601010202</v>
          </cell>
          <cell r="B2625" t="str">
            <v xml:space="preserve">                       5601.010202 Banco Mundial – BIRF</v>
          </cell>
          <cell r="C2625" t="str">
            <v>Banco Mundial – BIRF</v>
          </cell>
        </row>
        <row r="2626">
          <cell r="A2626">
            <v>5601010203</v>
          </cell>
          <cell r="B2626" t="str">
            <v xml:space="preserve">                       5601.010203 Fondo Monetario Internacional – FMI</v>
          </cell>
          <cell r="C2626" t="str">
            <v>Fondo Monetario Internacional – FMI</v>
          </cell>
        </row>
        <row r="2627">
          <cell r="A2627">
            <v>5601010204</v>
          </cell>
          <cell r="B2627" t="str">
            <v xml:space="preserve">                       5601.010204 KredintanstalfFurWiederaufbau – KFW</v>
          </cell>
          <cell r="C2627" t="str">
            <v>KredintanstalfFurWiederaufbau – KFW</v>
          </cell>
        </row>
        <row r="2628">
          <cell r="A2628">
            <v>5601010205</v>
          </cell>
          <cell r="B2628" t="str">
            <v xml:space="preserve">                       5601.010205 Corporación Andina De Fomento – CAF</v>
          </cell>
          <cell r="C2628" t="str">
            <v>Corporación Andina De Fomento – CAF</v>
          </cell>
        </row>
        <row r="2629">
          <cell r="A2629">
            <v>5601010206</v>
          </cell>
          <cell r="B2629" t="str">
            <v xml:space="preserve">                       5601.010206 Fondo Internacional De Desarrollo Agrícola – FIDA</v>
          </cell>
          <cell r="C2629" t="str">
            <v>Fondo Internacional De Desarrollo Agrícola – FIDA</v>
          </cell>
        </row>
        <row r="2630">
          <cell r="A2630">
            <v>5601010207</v>
          </cell>
          <cell r="B2630" t="str">
            <v xml:space="preserve">                       5601.010207 Banco De Cooperación Internacional Del Japón-JBIC</v>
          </cell>
          <cell r="C2630" t="str">
            <v>Banco De Cooperación Internacional Del Japón-JBIC</v>
          </cell>
        </row>
        <row r="2631">
          <cell r="A2631">
            <v>5601010208</v>
          </cell>
          <cell r="B2631" t="str">
            <v xml:space="preserve">                       5601.010208 Agencia Alemana De Cooperación Técnica Internacional – GTZ</v>
          </cell>
          <cell r="C2631" t="str">
            <v>Agencia Alemana De Cooperación Técnica Internacional – GTZ</v>
          </cell>
        </row>
        <row r="2632">
          <cell r="A2632">
            <v>5601010209</v>
          </cell>
          <cell r="B2632" t="str">
            <v xml:space="preserve">                       5601.010209 Agencia de Cooperación Internacional del Japón – JICA</v>
          </cell>
          <cell r="C2632" t="str">
            <v>Agencia de Cooperación Internacional del Japón – JICA</v>
          </cell>
        </row>
        <row r="2633">
          <cell r="A2633">
            <v>5601010299</v>
          </cell>
          <cell r="B2633" t="str">
            <v xml:space="preserve">                       5601.010299 Otros Organismos Internacionales O Agencias Oficiales</v>
          </cell>
          <cell r="C2633" t="str">
            <v>Otros Organismos Internacionales O Agencias Oficiales</v>
          </cell>
        </row>
        <row r="2634">
          <cell r="A2634">
            <v>56010103</v>
          </cell>
          <cell r="B2634" t="str">
            <v xml:space="preserve">                5601.0103 De Títulos Valores Colocados En El Exterior       </v>
          </cell>
          <cell r="C2634" t="str">
            <v>De Títulos Valores Colocados En El Exterior</v>
          </cell>
        </row>
        <row r="2635">
          <cell r="A2635">
            <v>5601010301</v>
          </cell>
          <cell r="B2635" t="str">
            <v xml:space="preserve">                       5601.010301 Bonos Del Tesoro Público</v>
          </cell>
          <cell r="C2635" t="str">
            <v>Bonos Del Tesoro Público</v>
          </cell>
        </row>
        <row r="2636">
          <cell r="A2636">
            <v>5601010302</v>
          </cell>
          <cell r="B2636" t="str">
            <v xml:space="preserve">                       5601.010302 Bonos Globales</v>
          </cell>
          <cell r="C2636" t="str">
            <v>Bonos Globales</v>
          </cell>
        </row>
        <row r="2637">
          <cell r="A2637">
            <v>5601010399</v>
          </cell>
          <cell r="B2637" t="str">
            <v xml:space="preserve">                       5601.010399 Otros Valores</v>
          </cell>
          <cell r="C2637" t="str">
            <v>Otros Valores</v>
          </cell>
        </row>
        <row r="2638">
          <cell r="A2638">
            <v>56010104</v>
          </cell>
          <cell r="B2638" t="str">
            <v xml:space="preserve">                5601.0104 Otros Intereses Externas       </v>
          </cell>
          <cell r="C2638" t="str">
            <v>Otros Intereses Externas</v>
          </cell>
        </row>
        <row r="2639">
          <cell r="A2639">
            <v>5601010401</v>
          </cell>
          <cell r="B2639" t="str">
            <v xml:space="preserve">                       5601.010401 Con Banca Privada Y Financieras</v>
          </cell>
          <cell r="C2639" t="str">
            <v>Con Banca Privada Y Financieras</v>
          </cell>
        </row>
        <row r="2640">
          <cell r="A2640">
            <v>5601010499</v>
          </cell>
          <cell r="B2640" t="str">
            <v xml:space="preserve">                       5601.010499 Otros Créditos Externos</v>
          </cell>
          <cell r="C2640" t="str">
            <v>Otros Créditos Externos</v>
          </cell>
        </row>
        <row r="2641">
          <cell r="A2641">
            <v>560102</v>
          </cell>
          <cell r="B2641" t="str">
            <v xml:space="preserve">        5601.02 Intereses De Deuda Interna               </v>
          </cell>
          <cell r="C2641" t="str">
            <v>Intereses De Deuda Interna</v>
          </cell>
        </row>
        <row r="2642">
          <cell r="A2642">
            <v>56010201</v>
          </cell>
          <cell r="B2642" t="str">
            <v xml:space="preserve">                5601.0201 De Unidades De Gobierno       </v>
          </cell>
          <cell r="C2642" t="str">
            <v>De Unidades De Gobierno</v>
          </cell>
        </row>
        <row r="2643">
          <cell r="A2643">
            <v>5601020101</v>
          </cell>
          <cell r="B2643" t="str">
            <v xml:space="preserve">                       5601.020101 De Gobierno Nacional</v>
          </cell>
          <cell r="C2643" t="str">
            <v>De Gobierno Nacional</v>
          </cell>
        </row>
        <row r="2644">
          <cell r="A2644">
            <v>5601020102</v>
          </cell>
          <cell r="B2644" t="str">
            <v xml:space="preserve">                       5601.020102 De Los Gobiernos Regionales</v>
          </cell>
          <cell r="C2644" t="str">
            <v>De Los Gobiernos Regionales</v>
          </cell>
        </row>
        <row r="2645">
          <cell r="A2645">
            <v>5601020103</v>
          </cell>
          <cell r="B2645" t="str">
            <v xml:space="preserve">                       5601.020103 De Los Gobiernos Locales</v>
          </cell>
          <cell r="C2645" t="str">
            <v>De Los Gobiernos Locales</v>
          </cell>
        </row>
        <row r="2646">
          <cell r="A2646">
            <v>56010202</v>
          </cell>
          <cell r="B2646" t="str">
            <v xml:space="preserve">                5601.0202 De Títulos Valores Internos       </v>
          </cell>
          <cell r="C2646" t="str">
            <v>De Títulos Valores Internos</v>
          </cell>
        </row>
        <row r="2647">
          <cell r="A2647">
            <v>5601020201</v>
          </cell>
          <cell r="B2647" t="str">
            <v xml:space="preserve">                       5601.020201 Bonos Del Tesoro Público</v>
          </cell>
          <cell r="C2647" t="str">
            <v>Bonos Del Tesoro Público</v>
          </cell>
        </row>
        <row r="2648">
          <cell r="A2648">
            <v>5601020202</v>
          </cell>
          <cell r="B2648" t="str">
            <v xml:space="preserve">                       5601.020202 Bonos Municipales</v>
          </cell>
          <cell r="C2648" t="str">
            <v>Bonos Municipales</v>
          </cell>
        </row>
        <row r="2649">
          <cell r="A2649">
            <v>5601020203</v>
          </cell>
          <cell r="B2649" t="str">
            <v xml:space="preserve">                       5601.020203 Bonos Soberanos</v>
          </cell>
          <cell r="C2649" t="str">
            <v>Bonos Soberanos</v>
          </cell>
        </row>
        <row r="2650">
          <cell r="A2650">
            <v>5601020299</v>
          </cell>
          <cell r="B2650" t="str">
            <v xml:space="preserve">                       5601.020299 Otros Valores</v>
          </cell>
          <cell r="C2650" t="str">
            <v>Otros Valores</v>
          </cell>
        </row>
        <row r="2651">
          <cell r="A2651">
            <v>56010203</v>
          </cell>
          <cell r="B2651" t="str">
            <v xml:space="preserve">                5601.0203 Otros Intereses Internas       </v>
          </cell>
          <cell r="C2651" t="str">
            <v>Otros Intereses Internas</v>
          </cell>
        </row>
        <row r="2652">
          <cell r="A2652">
            <v>5601020301</v>
          </cell>
          <cell r="B2652" t="str">
            <v xml:space="preserve">                       5601.020301 Del Banco De La Nación</v>
          </cell>
          <cell r="C2652" t="str">
            <v>Del Banco De La Nación</v>
          </cell>
        </row>
        <row r="2653">
          <cell r="A2653">
            <v>5601020302</v>
          </cell>
          <cell r="B2653" t="str">
            <v xml:space="preserve">                       5601.020302 Del Fondo Mivivienda</v>
          </cell>
          <cell r="C2653" t="str">
            <v>Del Fondo Mivivienda</v>
          </cell>
        </row>
        <row r="2654">
          <cell r="A2654">
            <v>5601020303</v>
          </cell>
          <cell r="B2654" t="str">
            <v xml:space="preserve">                       5601.020303 De La Banca Privada Y Financiera</v>
          </cell>
          <cell r="C2654" t="str">
            <v>De La Banca Privada Y Financiera</v>
          </cell>
        </row>
        <row r="2655">
          <cell r="A2655">
            <v>5601020304</v>
          </cell>
          <cell r="B2655" t="str">
            <v xml:space="preserve">                       5601.020304 De Certificado de Inversión Pública Regional y Local – Tesoro Público</v>
          </cell>
          <cell r="C2655" t="str">
            <v>De Certificado de Inversión Pública Regional y Local – Tesoro Público</v>
          </cell>
        </row>
        <row r="2656">
          <cell r="A2656">
            <v>5601020399</v>
          </cell>
          <cell r="B2656" t="str">
            <v xml:space="preserve">                       5601.020399 Otros Créditos Internos</v>
          </cell>
          <cell r="C2656" t="str">
            <v>Otros Créditos Internos</v>
          </cell>
        </row>
        <row r="2657">
          <cell r="A2657">
            <v>5602</v>
          </cell>
          <cell r="B2657" t="str">
            <v xml:space="preserve">5602. COMISIONES Y OTROS GASTOS DE LA DEUDA                       </v>
          </cell>
          <cell r="C2657" t="str">
            <v>COMISIONES Y OTROS GASTOS DE LA DEUDA</v>
          </cell>
        </row>
        <row r="2658">
          <cell r="A2658">
            <v>560201</v>
          </cell>
          <cell r="B2658" t="str">
            <v xml:space="preserve">        5602.01 Comisiones Y Otros Gastos De La Deuda Externa               </v>
          </cell>
          <cell r="C2658" t="str">
            <v>Comisiones Y Otros Gastos De La Deuda Externa</v>
          </cell>
        </row>
        <row r="2659">
          <cell r="A2659">
            <v>56020101</v>
          </cell>
          <cell r="B2659" t="str">
            <v xml:space="preserve">                5602.0101 Provenientes De Gobiernos Extranjeros       </v>
          </cell>
          <cell r="C2659" t="str">
            <v>Provenientes De Gobiernos Extranjeros</v>
          </cell>
        </row>
        <row r="2660">
          <cell r="A2660">
            <v>5602010101</v>
          </cell>
          <cell r="B2660" t="str">
            <v xml:space="preserve">                       5602.010101 De Países De América</v>
          </cell>
          <cell r="C2660" t="str">
            <v>De Países De América</v>
          </cell>
        </row>
        <row r="2661">
          <cell r="A2661">
            <v>5602010102</v>
          </cell>
          <cell r="B2661" t="str">
            <v xml:space="preserve">                       5602.010102 De Países De Europa</v>
          </cell>
          <cell r="C2661" t="str">
            <v>De Países De Europa</v>
          </cell>
        </row>
        <row r="2662">
          <cell r="A2662">
            <v>5602010103</v>
          </cell>
          <cell r="B2662" t="str">
            <v xml:space="preserve">                       5602.010103 De África, Asia Y Oceanía</v>
          </cell>
          <cell r="C2662" t="str">
            <v>De África, Asia Y Oceanía</v>
          </cell>
        </row>
        <row r="2663">
          <cell r="A2663">
            <v>56020102</v>
          </cell>
          <cell r="B2663" t="str">
            <v xml:space="preserve">                5602.0102 Provenientes De Organismos Internacionales O Agencias Oficiales       </v>
          </cell>
          <cell r="C2663" t="str">
            <v>Provenientes De Organismos Internacionales O Agencias Oficiales</v>
          </cell>
        </row>
        <row r="2664">
          <cell r="A2664">
            <v>5602010201</v>
          </cell>
          <cell r="B2664" t="str">
            <v xml:space="preserve">                       5602.010201 Banco Interamericano De Desarrollo – BID</v>
          </cell>
          <cell r="C2664" t="str">
            <v>Banco Interamericano De Desarrollo – BID</v>
          </cell>
        </row>
        <row r="2665">
          <cell r="A2665">
            <v>5602010202</v>
          </cell>
          <cell r="B2665" t="str">
            <v xml:space="preserve">                       5602.010202 Banco Mundial – BIRF</v>
          </cell>
          <cell r="C2665" t="str">
            <v>Banco Mundial – BIRF</v>
          </cell>
        </row>
        <row r="2666">
          <cell r="A2666">
            <v>5602010203</v>
          </cell>
          <cell r="B2666" t="str">
            <v xml:space="preserve">                       5602.010203 Fondo Monetario Internacional – FMI</v>
          </cell>
          <cell r="C2666" t="str">
            <v>Fondo Monetario Internacional – FMI</v>
          </cell>
        </row>
        <row r="2667">
          <cell r="A2667">
            <v>5602010204</v>
          </cell>
          <cell r="B2667" t="str">
            <v xml:space="preserve">                       5602.010204 KredintanstalfFurWiederaufbau – KFW</v>
          </cell>
          <cell r="C2667" t="str">
            <v>KredintanstalfFurWiederaufbau – KFW</v>
          </cell>
        </row>
        <row r="2668">
          <cell r="A2668">
            <v>5602010205</v>
          </cell>
          <cell r="B2668" t="str">
            <v xml:space="preserve">                       5602.010205 Corporación Andina De Fomento – CAF</v>
          </cell>
          <cell r="C2668" t="str">
            <v>Corporación Andina De Fomento – CAF</v>
          </cell>
        </row>
        <row r="2669">
          <cell r="A2669">
            <v>5602010206</v>
          </cell>
          <cell r="B2669" t="str">
            <v xml:space="preserve">                       5602.010206 Fondo Internacional De Desarrollo Agrícola – FIDA</v>
          </cell>
          <cell r="C2669" t="str">
            <v>Fondo Internacional De Desarrollo Agrícola – FIDA</v>
          </cell>
        </row>
        <row r="2670">
          <cell r="A2670">
            <v>5602010207</v>
          </cell>
          <cell r="B2670" t="str">
            <v xml:space="preserve">                       5602.010207 Banco De Cooperación Internacional Del Japón-JBIC</v>
          </cell>
          <cell r="C2670" t="str">
            <v>Banco De Cooperación Internacional Del Japón-JBIC</v>
          </cell>
        </row>
        <row r="2671">
          <cell r="A2671">
            <v>5602010208</v>
          </cell>
          <cell r="B2671" t="str">
            <v xml:space="preserve">                       5602.010208 Agencia Alemana De Cooperación Técnica Internacional – GTZ</v>
          </cell>
          <cell r="C2671" t="str">
            <v>Agencia Alemana De Cooperación Técnica Internacional – GTZ</v>
          </cell>
        </row>
        <row r="2672">
          <cell r="A2672">
            <v>5602010209</v>
          </cell>
          <cell r="B2672" t="str">
            <v xml:space="preserve">                       5602.010209 Agencia de Cooperación Internacional del Japón – JICA</v>
          </cell>
          <cell r="C2672" t="str">
            <v>Agencia de Cooperación Internacional del Japón – JICA</v>
          </cell>
        </row>
        <row r="2673">
          <cell r="A2673">
            <v>5602010299</v>
          </cell>
          <cell r="B2673" t="str">
            <v xml:space="preserve">                       5602.010299 Otros Organismos Internacionales O Agencias Oficiales</v>
          </cell>
          <cell r="C2673" t="str">
            <v>Otros Organismos Internacionales O Agencias Oficiales</v>
          </cell>
        </row>
        <row r="2674">
          <cell r="A2674">
            <v>56020103</v>
          </cell>
          <cell r="B2674" t="str">
            <v xml:space="preserve">                5602.0103 De Títulos Valores Colocados En El Exterior       </v>
          </cell>
          <cell r="C2674" t="str">
            <v>De Títulos Valores Colocados En El Exterior</v>
          </cell>
        </row>
        <row r="2675">
          <cell r="A2675">
            <v>5602010301</v>
          </cell>
          <cell r="B2675" t="str">
            <v xml:space="preserve">                       5602.010301 Bonos Del Tesoro Público</v>
          </cell>
          <cell r="C2675" t="str">
            <v>Bonos Del Tesoro Público</v>
          </cell>
        </row>
        <row r="2676">
          <cell r="A2676">
            <v>5602010399</v>
          </cell>
          <cell r="B2676" t="str">
            <v xml:space="preserve">                       5602.010399 Otros Valores</v>
          </cell>
          <cell r="C2676" t="str">
            <v>Otros Valores</v>
          </cell>
        </row>
        <row r="2677">
          <cell r="A2677">
            <v>56020104</v>
          </cell>
          <cell r="B2677" t="str">
            <v xml:space="preserve">                5602.0104 Otras Comisiones Externas       </v>
          </cell>
          <cell r="C2677" t="str">
            <v>Otras Comisiones Externas</v>
          </cell>
        </row>
        <row r="2678">
          <cell r="A2678">
            <v>5602010401</v>
          </cell>
          <cell r="B2678" t="str">
            <v xml:space="preserve">                       5602.010401 Con Banca Privada Y Financieras</v>
          </cell>
          <cell r="C2678" t="str">
            <v>Con Banca Privada Y Financieras</v>
          </cell>
        </row>
        <row r="2679">
          <cell r="A2679">
            <v>5602010499</v>
          </cell>
          <cell r="B2679" t="str">
            <v xml:space="preserve">                       5602.010499 Otros Créditos Externos</v>
          </cell>
          <cell r="C2679" t="str">
            <v>Otros Créditos Externos</v>
          </cell>
        </row>
        <row r="2680">
          <cell r="A2680">
            <v>56020105</v>
          </cell>
          <cell r="B2680" t="str">
            <v xml:space="preserve">                5602.0105 Otros Gastos De La Deuda Externa       </v>
          </cell>
          <cell r="C2680" t="str">
            <v>Otros Gastos De La Deuda Externa</v>
          </cell>
        </row>
        <row r="2681">
          <cell r="A2681">
            <v>5602010501</v>
          </cell>
          <cell r="B2681" t="str">
            <v xml:space="preserve">                       5602.010501 Otros Gastos De La Deuda Externa</v>
          </cell>
          <cell r="C2681" t="str">
            <v>Otros Gastos De La Deuda Externa</v>
          </cell>
        </row>
        <row r="2682">
          <cell r="A2682">
            <v>560202</v>
          </cell>
          <cell r="B2682" t="str">
            <v xml:space="preserve">        5602.02 Comisiones Y Otros Gastos De La Deuda Interna               </v>
          </cell>
          <cell r="C2682" t="str">
            <v>Comisiones Y Otros Gastos De La Deuda Interna</v>
          </cell>
        </row>
        <row r="2683">
          <cell r="A2683">
            <v>56020201</v>
          </cell>
          <cell r="B2683" t="str">
            <v xml:space="preserve">                5602.0201 De Unidades De Gobierno       </v>
          </cell>
          <cell r="C2683" t="str">
            <v>De Unidades De Gobierno</v>
          </cell>
        </row>
        <row r="2684">
          <cell r="A2684">
            <v>5602020101</v>
          </cell>
          <cell r="B2684" t="str">
            <v xml:space="preserve">                       5602.020101 De Gobierno Nacional</v>
          </cell>
          <cell r="C2684" t="str">
            <v>De Gobierno Nacional</v>
          </cell>
        </row>
        <row r="2685">
          <cell r="A2685">
            <v>5602020102</v>
          </cell>
          <cell r="B2685" t="str">
            <v xml:space="preserve">                       5602.020102 De Los Gobiernos Regionales</v>
          </cell>
          <cell r="C2685" t="str">
            <v>De Los Gobiernos Regionales</v>
          </cell>
        </row>
        <row r="2686">
          <cell r="A2686">
            <v>5602020103</v>
          </cell>
          <cell r="B2686" t="str">
            <v xml:space="preserve">                       5602.020103 De Los Gobiernos Locales</v>
          </cell>
          <cell r="C2686" t="str">
            <v>De Los Gobiernos Locales</v>
          </cell>
        </row>
        <row r="2687">
          <cell r="A2687">
            <v>56020202</v>
          </cell>
          <cell r="B2687" t="str">
            <v xml:space="preserve">                5602.0202 De Títulos Valores Internos       </v>
          </cell>
          <cell r="C2687" t="str">
            <v>De Títulos Valores Internos</v>
          </cell>
        </row>
        <row r="2688">
          <cell r="A2688">
            <v>5602020201</v>
          </cell>
          <cell r="B2688" t="str">
            <v xml:space="preserve">                       5602.020201 Bonos Del Tesoro Público</v>
          </cell>
          <cell r="C2688" t="str">
            <v>Bonos Del Tesoro Público</v>
          </cell>
        </row>
        <row r="2689">
          <cell r="A2689">
            <v>5602020202</v>
          </cell>
          <cell r="B2689" t="str">
            <v xml:space="preserve">                       5602.020202 Bonos Municipales</v>
          </cell>
          <cell r="C2689" t="str">
            <v>Bonos Municipales</v>
          </cell>
        </row>
        <row r="2690">
          <cell r="A2690">
            <v>5602020299</v>
          </cell>
          <cell r="B2690" t="str">
            <v xml:space="preserve">                       5602.020299 Otros Valores</v>
          </cell>
          <cell r="C2690" t="str">
            <v>Otros Valores</v>
          </cell>
        </row>
        <row r="2691">
          <cell r="A2691">
            <v>56020203</v>
          </cell>
          <cell r="B2691" t="str">
            <v xml:space="preserve">                5602.0203 Otras Comisiones Internas       </v>
          </cell>
          <cell r="C2691" t="str">
            <v>Otras Comisiones Internas</v>
          </cell>
        </row>
        <row r="2692">
          <cell r="A2692">
            <v>5602020301</v>
          </cell>
          <cell r="B2692" t="str">
            <v xml:space="preserve">                       5602.020301 Del Banco De La Nación</v>
          </cell>
          <cell r="C2692" t="str">
            <v>Del Banco De La Nación</v>
          </cell>
        </row>
        <row r="2693">
          <cell r="A2693">
            <v>5602020302</v>
          </cell>
          <cell r="B2693" t="str">
            <v xml:space="preserve">                       5602.020302 Del Fondo Mi Vivienda</v>
          </cell>
          <cell r="C2693" t="str">
            <v>Del Fondo Mi Vivienda</v>
          </cell>
        </row>
        <row r="2694">
          <cell r="A2694">
            <v>5602020303</v>
          </cell>
          <cell r="B2694" t="str">
            <v xml:space="preserve">                       5602.020303 De La Banca Privada Y Financiera</v>
          </cell>
          <cell r="C2694" t="str">
            <v>De La Banca Privada Y Financiera</v>
          </cell>
        </row>
        <row r="2695">
          <cell r="A2695">
            <v>5602020304</v>
          </cell>
          <cell r="B2695" t="str">
            <v xml:space="preserve">                       5602.020304 De Certificado de Inversión Pública Regional y Local – Tesoro Público</v>
          </cell>
          <cell r="C2695" t="str">
            <v>De Certificado de Inversión Pública Regional y Local – Tesoro Público</v>
          </cell>
        </row>
        <row r="2696">
          <cell r="A2696">
            <v>5602020399</v>
          </cell>
          <cell r="B2696" t="str">
            <v xml:space="preserve">                       5602.020399 Otros Créditos Internos</v>
          </cell>
          <cell r="C2696" t="str">
            <v>Otros Créditos Internos</v>
          </cell>
        </row>
        <row r="2697">
          <cell r="A2697">
            <v>5701</v>
          </cell>
          <cell r="B2697" t="str">
            <v xml:space="preserve">5701. COSTO DE VENTA ACTIVOS NO FINANCIEROS                       </v>
          </cell>
          <cell r="C2697" t="str">
            <v>COSTO DE VENTA ACTIVOS NO FINANCIEROS</v>
          </cell>
        </row>
        <row r="2698">
          <cell r="A2698">
            <v>570101</v>
          </cell>
          <cell r="B2698" t="str">
            <v xml:space="preserve">        5701.01 Costo De Edificios Y Estructuras               </v>
          </cell>
          <cell r="C2698" t="str">
            <v>Costo De Edificios Y Estructuras</v>
          </cell>
        </row>
        <row r="2699">
          <cell r="A2699">
            <v>57010101</v>
          </cell>
          <cell r="B2699" t="str">
            <v xml:space="preserve">                5701.0101 Costo Edificios Residenciales       </v>
          </cell>
          <cell r="C2699" t="str">
            <v>Costo Edificios Residenciales</v>
          </cell>
        </row>
        <row r="2700">
          <cell r="A2700">
            <v>57010102</v>
          </cell>
          <cell r="B2700" t="str">
            <v xml:space="preserve">                5701.0102 Costo Edificios O Unidades No Residenciales       </v>
          </cell>
          <cell r="C2700" t="str">
            <v>Costo Edificios O Unidades No Residenciales</v>
          </cell>
        </row>
        <row r="2701">
          <cell r="A2701">
            <v>57010103</v>
          </cell>
          <cell r="B2701" t="str">
            <v xml:space="preserve">                5701.0103 Costo Otras Estructuras       </v>
          </cell>
          <cell r="C2701" t="str">
            <v>Costo Otras Estructuras</v>
          </cell>
        </row>
        <row r="2702">
          <cell r="A2702">
            <v>570102</v>
          </cell>
          <cell r="B2702" t="str">
            <v xml:space="preserve">        5701.02 Costo De Vehículos, Maquinarias Y Equipo               </v>
          </cell>
          <cell r="C2702" t="str">
            <v>Costo De Vehículos, Maquinarias Y Equipo</v>
          </cell>
        </row>
        <row r="2703">
          <cell r="A2703">
            <v>57010201</v>
          </cell>
          <cell r="B2703" t="str">
            <v xml:space="preserve">                5701.0201 Costo De Vehículos       </v>
          </cell>
          <cell r="C2703" t="str">
            <v>Costo De Vehículos</v>
          </cell>
        </row>
        <row r="2704">
          <cell r="A2704">
            <v>57010202</v>
          </cell>
          <cell r="B2704" t="str">
            <v xml:space="preserve">                5701.0202 Costo De Maquinarias, Equipo, Mobiliario Y Otros       </v>
          </cell>
          <cell r="C2704" t="str">
            <v>Costo De Maquinarias, Equipo, Mobiliario Y Otros</v>
          </cell>
        </row>
        <row r="2705">
          <cell r="A2705">
            <v>570103</v>
          </cell>
          <cell r="B2705" t="str">
            <v xml:space="preserve">        5701.03 Costo De Otros Activos               </v>
          </cell>
          <cell r="C2705" t="str">
            <v>Costo De Otros Activos</v>
          </cell>
        </row>
        <row r="2706">
          <cell r="A2706">
            <v>57010301</v>
          </cell>
          <cell r="B2706" t="str">
            <v xml:space="preserve">                5701.0301 Costo De Bienes Agropecuarios, Mineros Y Otros       </v>
          </cell>
          <cell r="C2706" t="str">
            <v>Costo De Bienes Agropecuarios, Mineros Y Otros</v>
          </cell>
        </row>
        <row r="2707">
          <cell r="A2707">
            <v>57010302</v>
          </cell>
          <cell r="B2707" t="str">
            <v xml:space="preserve">                5701.0302 Costo De Bienes Culturales       </v>
          </cell>
          <cell r="C2707" t="str">
            <v>Costo De Bienes Culturales</v>
          </cell>
        </row>
        <row r="2708">
          <cell r="A2708">
            <v>57010303</v>
          </cell>
          <cell r="B2708" t="str">
            <v xml:space="preserve">                5701.0303 Costo De Activos Intangibles       </v>
          </cell>
          <cell r="C2708" t="str">
            <v>Costo De Activos Intangibles</v>
          </cell>
        </row>
        <row r="2709">
          <cell r="A2709">
            <v>570104</v>
          </cell>
          <cell r="B2709" t="str">
            <v xml:space="preserve">        5701.04 Costo De Objetos De Valor               </v>
          </cell>
          <cell r="C2709" t="str">
            <v>Costo De Objetos De Valor</v>
          </cell>
        </row>
        <row r="2710">
          <cell r="A2710">
            <v>57010401</v>
          </cell>
          <cell r="B2710" t="str">
            <v xml:space="preserve">                5701.0401 Costo De Piedras Y Metales Preciosos       </v>
          </cell>
          <cell r="C2710" t="str">
            <v>Costo De Piedras Y Metales Preciosos</v>
          </cell>
        </row>
        <row r="2711">
          <cell r="A2711">
            <v>57010402</v>
          </cell>
          <cell r="B2711" t="str">
            <v xml:space="preserve">                5701.0402 Costo De Pinturas Y Esculturas       </v>
          </cell>
          <cell r="C2711" t="str">
            <v>Costo De Pinturas Y Esculturas</v>
          </cell>
        </row>
        <row r="2712">
          <cell r="A2712">
            <v>57010403</v>
          </cell>
          <cell r="B2712" t="str">
            <v xml:space="preserve">                5701.0403 Costo De Joyas Y Antigüedades       </v>
          </cell>
          <cell r="C2712" t="str">
            <v>Costo De Joyas Y Antigüedades</v>
          </cell>
        </row>
        <row r="2713">
          <cell r="A2713">
            <v>570105</v>
          </cell>
          <cell r="B2713" t="str">
            <v xml:space="preserve">        5701.05 Costo De Activos No Producidos               </v>
          </cell>
          <cell r="C2713" t="str">
            <v>Costo De Activos No Producidos</v>
          </cell>
        </row>
        <row r="2714">
          <cell r="A2714">
            <v>57010501</v>
          </cell>
          <cell r="B2714" t="str">
            <v xml:space="preserve">                5701.0501 Costo De Terrenos       </v>
          </cell>
          <cell r="C2714" t="str">
            <v>Costo De Terrenos</v>
          </cell>
        </row>
        <row r="2715">
          <cell r="A2715">
            <v>570106</v>
          </cell>
          <cell r="B2715" t="str">
            <v xml:space="preserve">        5701.06 Costos De Venta De Bienes               </v>
          </cell>
          <cell r="C2715" t="str">
            <v>Costos De Venta De Bienes</v>
          </cell>
        </row>
        <row r="2716">
          <cell r="A2716">
            <v>57010601</v>
          </cell>
          <cell r="B2716" t="str">
            <v xml:space="preserve">                5701.0601 Costo De Venta De Bienes       </v>
          </cell>
          <cell r="C2716" t="str">
            <v>Costo De Venta De Bienes</v>
          </cell>
        </row>
        <row r="2717">
          <cell r="A2717">
            <v>5702</v>
          </cell>
          <cell r="B2717" t="str">
            <v xml:space="preserve">5702. VALOR EN LIBRO DE ACTIVOS FINANCIEROS                       </v>
          </cell>
          <cell r="C2717" t="str">
            <v>VALOR EN LIBRO DE ACTIVOS FINANCIEROS</v>
          </cell>
        </row>
        <row r="2718">
          <cell r="A2718">
            <v>570201</v>
          </cell>
          <cell r="B2718" t="str">
            <v xml:space="preserve">        5702.01 Valor En Libro De Títulos Y Valores               </v>
          </cell>
          <cell r="C2718" t="str">
            <v>Valor En Libro De Títulos Y Valores</v>
          </cell>
        </row>
        <row r="2719">
          <cell r="A2719">
            <v>57020101</v>
          </cell>
          <cell r="B2719" t="str">
            <v xml:space="preserve">                5702.0101 Valor En Libro De Bonos       </v>
          </cell>
          <cell r="C2719" t="str">
            <v>Valor En Libro De Bonos</v>
          </cell>
        </row>
        <row r="2720">
          <cell r="A2720">
            <v>57020102</v>
          </cell>
          <cell r="B2720" t="str">
            <v xml:space="preserve">                5702.0102 Valor En Libro De Pagares       </v>
          </cell>
          <cell r="C2720" t="str">
            <v>Valor En Libro De Pagares</v>
          </cell>
        </row>
        <row r="2721">
          <cell r="A2721">
            <v>57020103</v>
          </cell>
          <cell r="B2721" t="str">
            <v xml:space="preserve">                5702.0103 Valor En Libro De Letras       </v>
          </cell>
          <cell r="C2721" t="str">
            <v>Valor En Libro De Letras</v>
          </cell>
        </row>
        <row r="2722">
          <cell r="A2722">
            <v>57020104</v>
          </cell>
          <cell r="B2722" t="str">
            <v xml:space="preserve">                5702.0104 Valor En Libro De Otros Títulos Y Valores       </v>
          </cell>
          <cell r="C2722" t="str">
            <v>Valor En Libro De Otros Títulos Y Valores</v>
          </cell>
        </row>
        <row r="2723">
          <cell r="A2723">
            <v>570202</v>
          </cell>
          <cell r="B2723" t="str">
            <v xml:space="preserve">        5702.02 Valor En Libro De Acciones Y Participaciones De Capital               </v>
          </cell>
          <cell r="C2723" t="str">
            <v>Valor En Libro De Acciones Y Participaciones De Capital</v>
          </cell>
        </row>
        <row r="2724">
          <cell r="A2724">
            <v>57020201</v>
          </cell>
          <cell r="B2724" t="str">
            <v xml:space="preserve">                5702.0201 Valor Libro De Acciones Y Participaciones       </v>
          </cell>
          <cell r="C2724" t="str">
            <v>Valor Libro De Acciones Y Participaciones</v>
          </cell>
        </row>
        <row r="2725">
          <cell r="A2725">
            <v>57020202</v>
          </cell>
          <cell r="B2725" t="str">
            <v xml:space="preserve">                5702.0202 Valor Libro De Participación De Capital De Empresas       </v>
          </cell>
          <cell r="C2725" t="str">
            <v>Valor Libro De Participación De Capital De Empresas</v>
          </cell>
        </row>
        <row r="2726">
          <cell r="A2726">
            <v>570203</v>
          </cell>
          <cell r="B2726" t="str">
            <v xml:space="preserve">        5702.03 Valor En Libro De Otros Activos Financieros               </v>
          </cell>
          <cell r="C2726" t="str">
            <v>Valor En Libro De Otros Activos Financieros</v>
          </cell>
        </row>
        <row r="2727">
          <cell r="A2727">
            <v>57020301</v>
          </cell>
          <cell r="B2727" t="str">
            <v xml:space="preserve">                5702.0301 Valor Libro Activos Financieros Diversos       </v>
          </cell>
          <cell r="C2727" t="str">
            <v>Valor Libro Activos Financieros Diversos</v>
          </cell>
        </row>
        <row r="2728">
          <cell r="A2728">
            <v>5703</v>
          </cell>
          <cell r="B2728" t="str">
            <v xml:space="preserve">5703. OTROS COSTOS DE VENTA                       </v>
          </cell>
          <cell r="C2728" t="str">
            <v>OTROS COSTOS DE VENTA</v>
          </cell>
        </row>
        <row r="2729">
          <cell r="A2729">
            <v>570301</v>
          </cell>
          <cell r="B2729" t="str">
            <v xml:space="preserve">        5703.01 Costo De Servicios               </v>
          </cell>
          <cell r="C2729" t="str">
            <v>Costo De Servicios</v>
          </cell>
        </row>
        <row r="2730">
          <cell r="A2730">
            <v>5801</v>
          </cell>
          <cell r="B2730" t="str">
            <v xml:space="preserve">5801. ESTIMACIONES DEL EJERCICIO                       </v>
          </cell>
          <cell r="C2730" t="str">
            <v>ESTIMACIONES DEL EJERCICIO</v>
          </cell>
        </row>
        <row r="2731">
          <cell r="A2731">
            <v>580101</v>
          </cell>
          <cell r="B2731" t="str">
            <v xml:space="preserve">        5801.01 Depreciación Edificios Y Estructuras               </v>
          </cell>
          <cell r="C2731" t="str">
            <v>Depreciación Edificios Y Estructuras</v>
          </cell>
        </row>
        <row r="2732">
          <cell r="A2732">
            <v>58010101</v>
          </cell>
          <cell r="B2732" t="str">
            <v xml:space="preserve">                5801.0101 Edificios Residenciales       </v>
          </cell>
          <cell r="C2732" t="str">
            <v>Edificios Residenciales</v>
          </cell>
        </row>
        <row r="2733">
          <cell r="A2733">
            <v>58010102</v>
          </cell>
          <cell r="B2733" t="str">
            <v xml:space="preserve">                5801.0102 Edificios No Residenciales       </v>
          </cell>
          <cell r="C2733" t="str">
            <v>Edificios No Residenciales</v>
          </cell>
        </row>
        <row r="2734">
          <cell r="A2734">
            <v>58010103</v>
          </cell>
          <cell r="B2734" t="str">
            <v xml:space="preserve">                5801.0103 Estructuras       </v>
          </cell>
          <cell r="C2734" t="str">
            <v>Estructuras</v>
          </cell>
        </row>
        <row r="2735">
          <cell r="A2735">
            <v>58010104</v>
          </cell>
          <cell r="B2735" t="str">
            <v xml:space="preserve">                5801.0104 Depreciación De Edificios Y Estructuras Concluidas por Reclasificar       </v>
          </cell>
          <cell r="C2735" t="str">
            <v>Depreciación De Edificios Y Estructuras Concluidas por Reclasificar</v>
          </cell>
        </row>
        <row r="2736">
          <cell r="A2736">
            <v>5801010401</v>
          </cell>
          <cell r="B2736" t="str">
            <v xml:space="preserve">                       5801.010401 Edificios Residenciales Concluidos Por Reclasificar</v>
          </cell>
          <cell r="C2736" t="str">
            <v>Edificios Residenciales Concluidos Por Reclasificar</v>
          </cell>
        </row>
        <row r="2737">
          <cell r="A2737">
            <v>5801010402</v>
          </cell>
          <cell r="B2737" t="str">
            <v xml:space="preserve">                       5801.010402 Edificios No Residenciales Concluidos Por Reclasificar</v>
          </cell>
          <cell r="C2737" t="str">
            <v>Edificios No Residenciales Concluidos Por Reclasificar</v>
          </cell>
        </row>
        <row r="2738">
          <cell r="A2738">
            <v>5801010403</v>
          </cell>
          <cell r="B2738" t="str">
            <v xml:space="preserve">                       5801.010403 Estructuras Concluidas Por Reclasificar</v>
          </cell>
          <cell r="C2738" t="str">
            <v>Estructuras Concluidas Por Reclasificar</v>
          </cell>
        </row>
        <row r="2739">
          <cell r="A2739">
            <v>58010105</v>
          </cell>
          <cell r="B2739" t="str">
            <v xml:space="preserve">                5801.0105 Adquiridos en Arrendamiento Financiero       </v>
          </cell>
          <cell r="C2739" t="str">
            <v>Adquiridos en Arrendamiento Financiero</v>
          </cell>
        </row>
        <row r="2740">
          <cell r="A2740">
            <v>58010106</v>
          </cell>
          <cell r="B2740" t="str">
            <v xml:space="preserve">                5801.0106 Asociaciones Público Privadas, Usufructo y Otros       </v>
          </cell>
          <cell r="C2740" t="str">
            <v>Asociaciones Público Privadas, Usufructo y Otros</v>
          </cell>
        </row>
        <row r="2741">
          <cell r="A2741">
            <v>5801010601</v>
          </cell>
          <cell r="B2741" t="str">
            <v xml:space="preserve">                       5801.010601 Concesiones</v>
          </cell>
          <cell r="C2741" t="str">
            <v>Concesiones</v>
          </cell>
        </row>
        <row r="2742">
          <cell r="A2742">
            <v>5801010602</v>
          </cell>
          <cell r="B2742" t="str">
            <v xml:space="preserve">                       5801.010602 Usufructo</v>
          </cell>
          <cell r="C2742" t="str">
            <v>Usufructo</v>
          </cell>
        </row>
        <row r="2743">
          <cell r="A2743">
            <v>5801010603</v>
          </cell>
          <cell r="B2743" t="str">
            <v xml:space="preserve">                       5801.010603 Otros</v>
          </cell>
          <cell r="C2743" t="str">
            <v>Otros</v>
          </cell>
        </row>
        <row r="2744">
          <cell r="A2744">
            <v>58010107</v>
          </cell>
          <cell r="B2744" t="str">
            <v xml:space="preserve">                5801.0107 Edificios y Estructuras en Afectación en Uso       </v>
          </cell>
          <cell r="C2744" t="str">
            <v>Edificios y Estructuras en Afectación en Uso</v>
          </cell>
        </row>
        <row r="2745">
          <cell r="A2745">
            <v>58010108</v>
          </cell>
          <cell r="B2745" t="str">
            <v xml:space="preserve">                5801.0108 Administración Funcional       </v>
          </cell>
          <cell r="C2745" t="str">
            <v>Administración Funcional</v>
          </cell>
        </row>
        <row r="2746">
          <cell r="A2746">
            <v>5801010801</v>
          </cell>
          <cell r="B2746" t="str">
            <v xml:space="preserve">                       5801.010801 Edificios Residenciales</v>
          </cell>
          <cell r="C2746" t="str">
            <v>Edificios Residenciales</v>
          </cell>
        </row>
        <row r="2747">
          <cell r="A2747">
            <v>5801010802</v>
          </cell>
          <cell r="B2747" t="str">
            <v xml:space="preserve">                       5801.010802 Edificios o Unidades No Residenciales</v>
          </cell>
          <cell r="C2747" t="str">
            <v>Edificios o Unidades No Residenciales</v>
          </cell>
        </row>
        <row r="2748">
          <cell r="A2748">
            <v>580102</v>
          </cell>
          <cell r="B2748" t="str">
            <v xml:space="preserve">        5801.02 Depreciación de Vehículos, Maquinaria Y Otros               </v>
          </cell>
          <cell r="C2748" t="str">
            <v>Depreciación de Vehículos, Maquinaria Y Otros</v>
          </cell>
        </row>
        <row r="2749">
          <cell r="A2749">
            <v>58010201</v>
          </cell>
          <cell r="B2749" t="str">
            <v xml:space="preserve">                5801.0201 Vehículos       </v>
          </cell>
          <cell r="C2749" t="str">
            <v>Vehículos</v>
          </cell>
        </row>
        <row r="2750">
          <cell r="A2750">
            <v>58010202</v>
          </cell>
          <cell r="B2750" t="str">
            <v xml:space="preserve">                5801.0202 Maquinaria, Equipo, Mobiliario y Otros       </v>
          </cell>
          <cell r="C2750" t="str">
            <v>Maquinaria, Equipo, Mobiliario y Otros</v>
          </cell>
        </row>
        <row r="2751">
          <cell r="A2751">
            <v>58010203</v>
          </cell>
          <cell r="B2751" t="str">
            <v xml:space="preserve">                5801.0203 Adquiridos en Arrendamiento Financiero       </v>
          </cell>
          <cell r="C2751" t="str">
            <v>Adquiridos en Arrendamiento Financiero</v>
          </cell>
        </row>
        <row r="2752">
          <cell r="A2752">
            <v>58010204</v>
          </cell>
          <cell r="B2752" t="str">
            <v xml:space="preserve">                5801.0204 Asociaciones Público Privadas, Usufructo y Otros       </v>
          </cell>
          <cell r="C2752" t="str">
            <v>Asociaciones Público Privadas, Usufructo y Otros</v>
          </cell>
        </row>
        <row r="2753">
          <cell r="A2753">
            <v>5801020401</v>
          </cell>
          <cell r="B2753" t="str">
            <v xml:space="preserve">                       5801.020401 Concesiones</v>
          </cell>
          <cell r="C2753" t="str">
            <v>Concesiones</v>
          </cell>
        </row>
        <row r="2754">
          <cell r="A2754">
            <v>5801020402</v>
          </cell>
          <cell r="B2754" t="str">
            <v xml:space="preserve">                       5801.020402 Usufructo</v>
          </cell>
          <cell r="C2754" t="str">
            <v>Usufructo</v>
          </cell>
        </row>
        <row r="2755">
          <cell r="A2755">
            <v>5801020403</v>
          </cell>
          <cell r="B2755" t="str">
            <v xml:space="preserve">                       5801.020403 Otros</v>
          </cell>
          <cell r="C2755" t="str">
            <v>Otros</v>
          </cell>
        </row>
        <row r="2756">
          <cell r="A2756">
            <v>58010205</v>
          </cell>
          <cell r="B2756" t="str">
            <v xml:space="preserve">                5801.0205 Vehículos, Maquinarias y Otros en Afectación en Uso       </v>
          </cell>
          <cell r="C2756" t="str">
            <v>Vehículos, Maquinarias y Otros en Afectación en Uso</v>
          </cell>
        </row>
        <row r="2757">
          <cell r="A2757">
            <v>5801020501</v>
          </cell>
          <cell r="B2757" t="str">
            <v xml:space="preserve">                       5801.020501 Vehículos en Afectación en Uso</v>
          </cell>
          <cell r="C2757" t="str">
            <v>Vehículos en Afectación en Uso</v>
          </cell>
        </row>
        <row r="2758">
          <cell r="A2758">
            <v>5801020502</v>
          </cell>
          <cell r="B2758" t="str">
            <v xml:space="preserve">                       5801.020502 Maquinarias, Equipo, Mobiliario y Otros en Afectación en Uso</v>
          </cell>
          <cell r="C2758" t="str">
            <v>Maquinarias, Equipo, Mobiliario y Otros en Afectación en Uso</v>
          </cell>
        </row>
        <row r="2759">
          <cell r="A2759">
            <v>580103</v>
          </cell>
          <cell r="B2759" t="str">
            <v xml:space="preserve">        5801.03 Amortización y Agotamiento               </v>
          </cell>
          <cell r="C2759" t="str">
            <v>Amortización y Agotamiento</v>
          </cell>
        </row>
        <row r="2760">
          <cell r="A2760">
            <v>58010301</v>
          </cell>
          <cell r="B2760" t="str">
            <v xml:space="preserve">                5801.0301 Amortización       </v>
          </cell>
          <cell r="C2760" t="str">
            <v>Amortización</v>
          </cell>
        </row>
        <row r="2761">
          <cell r="A2761">
            <v>5801030101</v>
          </cell>
          <cell r="B2761" t="str">
            <v xml:space="preserve">                       5801.030101 Estudios Y Proyectos</v>
          </cell>
          <cell r="C2761" t="str">
            <v>Estudios Y Proyectos</v>
          </cell>
        </row>
        <row r="2762">
          <cell r="A2762">
            <v>5801030102</v>
          </cell>
          <cell r="B2762" t="str">
            <v xml:space="preserve">                       5801.030102 Activos Intangibles</v>
          </cell>
          <cell r="C2762" t="str">
            <v>Activos Intangibles</v>
          </cell>
        </row>
        <row r="2763">
          <cell r="A2763">
            <v>58010302</v>
          </cell>
          <cell r="B2763" t="str">
            <v xml:space="preserve">                5801.0302 Agotamiento De Bienes Agropecuarios, Mineros Y Otros       </v>
          </cell>
          <cell r="C2763" t="str">
            <v>Agotamiento De Bienes Agropecuarios, Mineros Y Otros</v>
          </cell>
        </row>
        <row r="2764">
          <cell r="A2764">
            <v>5801030201</v>
          </cell>
          <cell r="B2764" t="str">
            <v xml:space="preserve">                       5801.030201 Agotamiento De Bienes Agropecuarios, Mineros Y Otros</v>
          </cell>
          <cell r="C2764" t="str">
            <v>Agotamiento De Bienes Agropecuarios, Mineros Y Otros</v>
          </cell>
        </row>
        <row r="2765">
          <cell r="A2765">
            <v>580104</v>
          </cell>
          <cell r="B2765" t="str">
            <v xml:space="preserve">        5801.04 Desvalorización De Bienes Corrientes               </v>
          </cell>
          <cell r="C2765" t="str">
            <v>Desvalorización De Bienes Corrientes</v>
          </cell>
        </row>
        <row r="2766">
          <cell r="A2766">
            <v>58010401</v>
          </cell>
          <cell r="B2766" t="str">
            <v xml:space="preserve">                5801.0401 Desvalorización De Bienes Y Suministros De Funcionamiento       </v>
          </cell>
          <cell r="C2766" t="str">
            <v>Desvalorización De Bienes Y Suministros De Funcionamiento</v>
          </cell>
        </row>
        <row r="2767">
          <cell r="A2767">
            <v>58010402</v>
          </cell>
          <cell r="B2767" t="str">
            <v xml:space="preserve">                5801.0402 Desvalorización Bienes Para La Venta       </v>
          </cell>
          <cell r="C2767" t="str">
            <v>Desvalorización Bienes Para La Venta</v>
          </cell>
        </row>
        <row r="2768">
          <cell r="A2768">
            <v>58010403</v>
          </cell>
          <cell r="B2768" t="str">
            <v xml:space="preserve">                5801.0403 Desvalorización De Materias Primas       </v>
          </cell>
          <cell r="C2768" t="str">
            <v>Desvalorización De Materias Primas</v>
          </cell>
        </row>
        <row r="2769">
          <cell r="A2769">
            <v>58010404</v>
          </cell>
          <cell r="B2769" t="str">
            <v xml:space="preserve">                5801.0404 Desvalorización De Materiales Auxiliares, Suministros Y Repuestos       </v>
          </cell>
          <cell r="C2769" t="str">
            <v>Desvalorización De Materiales Auxiliares, Suministros Y Repuestos</v>
          </cell>
        </row>
        <row r="2770">
          <cell r="A2770">
            <v>58010405</v>
          </cell>
          <cell r="B2770" t="str">
            <v xml:space="preserve">                5801.0405 Desvalorización De Envases Y Embalajes       </v>
          </cell>
          <cell r="C2770" t="str">
            <v>Desvalorización De Envases Y Embalajes</v>
          </cell>
        </row>
        <row r="2771">
          <cell r="A2771">
            <v>58010406</v>
          </cell>
          <cell r="B2771" t="str">
            <v xml:space="preserve">                5801.0406 Desvalorización Bienes Terminados       </v>
          </cell>
          <cell r="C2771" t="str">
            <v>Desvalorización Bienes Terminados</v>
          </cell>
        </row>
        <row r="2772">
          <cell r="A2772">
            <v>580105</v>
          </cell>
          <cell r="B2772" t="str">
            <v xml:space="preserve">        5801.05 Estimaciones de Cobranza Dudosa Y Reclamaciones               </v>
          </cell>
          <cell r="C2772" t="str">
            <v>Estimaciones de Cobranza Dudosa Y Reclamaciones</v>
          </cell>
        </row>
        <row r="2773">
          <cell r="A2773">
            <v>58010501</v>
          </cell>
          <cell r="B2773" t="str">
            <v xml:space="preserve">                5801.0501 Cuentas Por Cobrar       </v>
          </cell>
          <cell r="C2773" t="str">
            <v>Cuentas Por Cobrar</v>
          </cell>
        </row>
        <row r="2774">
          <cell r="A2774">
            <v>58010502</v>
          </cell>
          <cell r="B2774" t="str">
            <v xml:space="preserve">                5801.0502 Cuentas Por Cobrar Diversas       </v>
          </cell>
          <cell r="C2774" t="str">
            <v>Cuentas Por Cobrar Diversas</v>
          </cell>
        </row>
        <row r="2775">
          <cell r="A2775">
            <v>58010503</v>
          </cell>
          <cell r="B2775" t="str">
            <v xml:space="preserve">                5801.0503 Reclamaciones Impositivas       </v>
          </cell>
          <cell r="C2775" t="str">
            <v>Reclamaciones Impositivas</v>
          </cell>
        </row>
        <row r="2776">
          <cell r="A2776">
            <v>5801050301</v>
          </cell>
          <cell r="B2776" t="str">
            <v xml:space="preserve">                       5801.050301 Reclamaciones Impositivas De Cuentas Por Cobrar</v>
          </cell>
          <cell r="C2776" t="str">
            <v>Reclamaciones Impositivas De Cuentas Por Cobrar</v>
          </cell>
        </row>
        <row r="2777">
          <cell r="A2777">
            <v>5801050302</v>
          </cell>
          <cell r="B2777" t="str">
            <v xml:space="preserve">                       5801.050302 Reclamaciones Impositivas De Cuentas Por Cobrar Diversas</v>
          </cell>
          <cell r="C2777" t="str">
            <v>Reclamaciones Impositivas De Cuentas Por Cobrar Diversas</v>
          </cell>
        </row>
        <row r="2778">
          <cell r="A2778">
            <v>580106</v>
          </cell>
          <cell r="B2778" t="str">
            <v xml:space="preserve">        5801.06 Estimaciones de Fluctuación de Valores               </v>
          </cell>
          <cell r="C2778" t="str">
            <v>Estimaciones de Fluctuación de Valores</v>
          </cell>
        </row>
        <row r="2779">
          <cell r="A2779">
            <v>58010601</v>
          </cell>
          <cell r="B2779" t="str">
            <v xml:space="preserve">                5801.0601 Inversión En Títulos Y Valores       </v>
          </cell>
          <cell r="C2779" t="str">
            <v>Inversión En Títulos Y Valores</v>
          </cell>
        </row>
        <row r="2780">
          <cell r="A2780">
            <v>58010602</v>
          </cell>
          <cell r="B2780" t="str">
            <v xml:space="preserve">                5801.0602 Acciones Y Participaciones De Capital       </v>
          </cell>
          <cell r="C2780" t="str">
            <v>Acciones Y Participaciones De Capital</v>
          </cell>
        </row>
        <row r="2781">
          <cell r="A2781">
            <v>580107</v>
          </cell>
          <cell r="B2781" t="str">
            <v xml:space="preserve">        5801.07 Deterioro de Edificios               </v>
          </cell>
          <cell r="C2781" t="str">
            <v>Deterioro de Edificios</v>
          </cell>
        </row>
        <row r="2782">
          <cell r="A2782">
            <v>58010701</v>
          </cell>
          <cell r="B2782" t="str">
            <v xml:space="preserve">                5801.0701 Edificios Residenciales       </v>
          </cell>
          <cell r="C2782" t="str">
            <v>Edificios Residenciales</v>
          </cell>
        </row>
        <row r="2783">
          <cell r="A2783">
            <v>58010702</v>
          </cell>
          <cell r="B2783" t="str">
            <v xml:space="preserve">                5801.0702 Edificios o Unidades No Residenciales       </v>
          </cell>
          <cell r="C2783" t="str">
            <v>Edificios o Unidades No Residenciales</v>
          </cell>
        </row>
        <row r="2784">
          <cell r="A2784">
            <v>5802</v>
          </cell>
          <cell r="B2784" t="str">
            <v xml:space="preserve">5802. PROVISIONES DEL EJERCICIO                       </v>
          </cell>
          <cell r="C2784" t="str">
            <v>PROVISIONES DEL EJERCICIO</v>
          </cell>
        </row>
        <row r="2785">
          <cell r="A2785">
            <v>580201</v>
          </cell>
          <cell r="B2785" t="str">
            <v xml:space="preserve">        5802.01 Sentencias Judiciales, Laudos Arbitrales Y Otros               </v>
          </cell>
          <cell r="C2785" t="str">
            <v>Sentencias Judiciales, Laudos Arbitrales Y Otros</v>
          </cell>
        </row>
        <row r="2786">
          <cell r="A2786">
            <v>58020101</v>
          </cell>
          <cell r="B2786" t="str">
            <v xml:space="preserve">                5802.0101 A Trabajadores Gubernamentales       </v>
          </cell>
          <cell r="C2786" t="str">
            <v>A Trabajadores Gubernamentales</v>
          </cell>
        </row>
        <row r="2787">
          <cell r="A2787">
            <v>5802010101</v>
          </cell>
          <cell r="B2787" t="str">
            <v xml:space="preserve">                       5802.010101 Personal Administrativo</v>
          </cell>
          <cell r="C2787" t="str">
            <v>Personal Administrativo</v>
          </cell>
        </row>
        <row r="2788">
          <cell r="A2788">
            <v>5802010102</v>
          </cell>
          <cell r="B2788" t="str">
            <v xml:space="preserve">                       5802.010102 Personal De Educación</v>
          </cell>
          <cell r="C2788" t="str">
            <v>Personal De Educación</v>
          </cell>
        </row>
        <row r="2789">
          <cell r="A2789">
            <v>5802010103</v>
          </cell>
          <cell r="B2789" t="str">
            <v xml:space="preserve">                       5802.010103 Personal De Salud</v>
          </cell>
          <cell r="C2789" t="str">
            <v>Personal De Salud</v>
          </cell>
        </row>
        <row r="2790">
          <cell r="A2790">
            <v>5802010104</v>
          </cell>
          <cell r="B2790" t="str">
            <v xml:space="preserve">                       5802.010104 Personal Judicial</v>
          </cell>
          <cell r="C2790" t="str">
            <v>Personal Judicial</v>
          </cell>
        </row>
        <row r="2791">
          <cell r="A2791">
            <v>5802010105</v>
          </cell>
          <cell r="B2791" t="str">
            <v xml:space="preserve">                       5802.010105 Docentes Universitarios</v>
          </cell>
          <cell r="C2791" t="str">
            <v>Docentes Universitarios</v>
          </cell>
        </row>
        <row r="2792">
          <cell r="A2792">
            <v>5802010106</v>
          </cell>
          <cell r="B2792" t="str">
            <v xml:space="preserve">                       5802.010106 Personal Diplomático</v>
          </cell>
          <cell r="C2792" t="str">
            <v>Personal Diplomático</v>
          </cell>
        </row>
        <row r="2793">
          <cell r="A2793">
            <v>5802010107</v>
          </cell>
          <cell r="B2793" t="str">
            <v xml:space="preserve">                       5802.010107 Personal Militar Y Policial</v>
          </cell>
          <cell r="C2793" t="str">
            <v>Personal Militar Y Policial</v>
          </cell>
        </row>
        <row r="2794">
          <cell r="A2794">
            <v>5802010108</v>
          </cell>
          <cell r="B2794" t="str">
            <v xml:space="preserve">                       5802.010108 Personal Obrero</v>
          </cell>
          <cell r="C2794" t="str">
            <v>Personal Obrero</v>
          </cell>
        </row>
        <row r="2795">
          <cell r="A2795">
            <v>5802010109</v>
          </cell>
          <cell r="B2795" t="str">
            <v xml:space="preserve">                       5802.010109 Indemnización Por Vacaciones No Gozadas</v>
          </cell>
          <cell r="C2795" t="str">
            <v>Indemnización Por Vacaciones No Gozadas</v>
          </cell>
        </row>
        <row r="2796">
          <cell r="A2796">
            <v>5802010199</v>
          </cell>
          <cell r="B2796" t="str">
            <v xml:space="preserve">                       5802.010199 Otro Régimen</v>
          </cell>
          <cell r="C2796" t="str">
            <v>Otro Régimen</v>
          </cell>
        </row>
        <row r="2797">
          <cell r="A2797">
            <v>58020102</v>
          </cell>
          <cell r="B2797" t="str">
            <v xml:space="preserve">                5802.0102 A Pensionistas Gubernamentales       </v>
          </cell>
          <cell r="C2797" t="str">
            <v>A Pensionistas Gubernamentales</v>
          </cell>
        </row>
        <row r="2798">
          <cell r="A2798">
            <v>5802010201</v>
          </cell>
          <cell r="B2798" t="str">
            <v xml:space="preserve">                       5802.010201 Pensiones</v>
          </cell>
          <cell r="C2798" t="str">
            <v>Pensiones</v>
          </cell>
        </row>
        <row r="2799">
          <cell r="A2799">
            <v>58020103</v>
          </cell>
          <cell r="B2799" t="str">
            <v xml:space="preserve">                5802.0103 Al Sector Privado       </v>
          </cell>
          <cell r="C2799" t="str">
            <v>Al Sector Privado</v>
          </cell>
        </row>
        <row r="2800">
          <cell r="A2800">
            <v>5802010301</v>
          </cell>
          <cell r="B2800" t="str">
            <v xml:space="preserve">                       5802.010301 A Personas Jurídicas</v>
          </cell>
          <cell r="C2800" t="str">
            <v>A Personas Jurídicas</v>
          </cell>
        </row>
        <row r="2801">
          <cell r="A2801">
            <v>5802010302</v>
          </cell>
          <cell r="B2801" t="str">
            <v xml:space="preserve">                       5802.010302 A Personas Naturales</v>
          </cell>
          <cell r="C2801" t="str">
            <v>A Personas Naturales</v>
          </cell>
        </row>
        <row r="2802">
          <cell r="A2802">
            <v>580202</v>
          </cell>
          <cell r="B2802" t="str">
            <v xml:space="preserve">        5802.02 Provisiones Diversas               </v>
          </cell>
          <cell r="C2802" t="str">
            <v>Provisiones Diversas</v>
          </cell>
        </row>
        <row r="2803">
          <cell r="A2803">
            <v>5901</v>
          </cell>
          <cell r="B2803" t="str">
            <v xml:space="preserve">5901. GASTOS FINANCIEROS                       </v>
          </cell>
          <cell r="C2803" t="str">
            <v>GASTOS FINANCIEROS</v>
          </cell>
        </row>
        <row r="2804">
          <cell r="A2804">
            <v>590101</v>
          </cell>
          <cell r="B2804" t="str">
            <v xml:space="preserve">        5901.01 Diferencial Cambiario               </v>
          </cell>
          <cell r="C2804" t="str">
            <v>Diferencial Cambiario</v>
          </cell>
        </row>
        <row r="2805">
          <cell r="A2805">
            <v>59010101</v>
          </cell>
          <cell r="B2805" t="str">
            <v xml:space="preserve">                5901.0101 Bonos       </v>
          </cell>
          <cell r="C2805" t="str">
            <v>Bonos</v>
          </cell>
        </row>
        <row r="2806">
          <cell r="A2806">
            <v>59010102</v>
          </cell>
          <cell r="B2806" t="str">
            <v xml:space="preserve">                5901.0102 Créditos       </v>
          </cell>
          <cell r="C2806" t="str">
            <v>Créditos</v>
          </cell>
        </row>
        <row r="2807">
          <cell r="A2807">
            <v>59010199</v>
          </cell>
          <cell r="B2807" t="str">
            <v xml:space="preserve">                5901.0199 Otros       </v>
          </cell>
          <cell r="C2807" t="str">
            <v>Otros</v>
          </cell>
        </row>
        <row r="2808">
          <cell r="A2808">
            <v>590102</v>
          </cell>
          <cell r="B2808" t="str">
            <v xml:space="preserve">        5901.02 Otros Intereses               </v>
          </cell>
          <cell r="C2808" t="str">
            <v>Otros Intereses</v>
          </cell>
        </row>
        <row r="2809">
          <cell r="A2809">
            <v>590103</v>
          </cell>
          <cell r="B2809" t="str">
            <v xml:space="preserve">        5901.03 Otros Gastos Financieros               </v>
          </cell>
          <cell r="C2809" t="str">
            <v>Otros Gastos Financieros</v>
          </cell>
        </row>
        <row r="2810">
          <cell r="A2810">
            <v>590104</v>
          </cell>
          <cell r="B2810" t="str">
            <v xml:space="preserve">        5901.04 Letras de Tesoro Público a valor descontado               </v>
          </cell>
          <cell r="C2810" t="str">
            <v>Letras de Tesoro Público a valor descontado</v>
          </cell>
        </row>
        <row r="2811">
          <cell r="A2811">
            <v>590105</v>
          </cell>
          <cell r="B2811" t="str">
            <v xml:space="preserve">        5901.05 Intereses de Derivados Financieros               </v>
          </cell>
          <cell r="C2811" t="str">
            <v>Intereses de Derivados Financieros</v>
          </cell>
        </row>
        <row r="2812">
          <cell r="A2812">
            <v>590106</v>
          </cell>
          <cell r="B2812" t="str">
            <v xml:space="preserve">        5901.06 Gastos Financieros de Contratos de Concesión               </v>
          </cell>
          <cell r="C2812" t="str">
            <v>Gastos Financieros de Contratos de Concesión</v>
          </cell>
        </row>
        <row r="2813">
          <cell r="A2813">
            <v>6</v>
          </cell>
          <cell r="B2813" t="str">
            <v xml:space="preserve">RESULTADOS                       </v>
          </cell>
          <cell r="C2813" t="str">
            <v>RESULTADOS</v>
          </cell>
        </row>
        <row r="2814">
          <cell r="A2814">
            <v>6101</v>
          </cell>
          <cell r="B2814" t="str">
            <v xml:space="preserve">6101. SUPERÁVIT O DEFICIT                       </v>
          </cell>
          <cell r="C2814" t="str">
            <v>SUPERÁVIT O DEFICIT</v>
          </cell>
        </row>
        <row r="2815">
          <cell r="A2815">
            <v>610102</v>
          </cell>
          <cell r="B2815" t="str">
            <v xml:space="preserve">        6101.02 Resultado Del Ejercicio               </v>
          </cell>
          <cell r="C2815" t="str">
            <v>Resultado Del Ejercicio</v>
          </cell>
        </row>
        <row r="2816">
          <cell r="A2816">
            <v>61010201</v>
          </cell>
          <cell r="B2816" t="str">
            <v xml:space="preserve">                6101.0201 Superávit       </v>
          </cell>
          <cell r="C2816" t="str">
            <v>Superávit</v>
          </cell>
        </row>
        <row r="2817">
          <cell r="A2817">
            <v>61010202</v>
          </cell>
          <cell r="B2817" t="str">
            <v xml:space="preserve">                6101.0202 Déficit       </v>
          </cell>
          <cell r="C2817" t="str">
            <v>Déficit</v>
          </cell>
        </row>
        <row r="2818">
          <cell r="B2818" t="str">
            <v xml:space="preserve">PRESUPUESTO                       </v>
          </cell>
          <cell r="C2818" t="str">
            <v>PRESUPUESTO</v>
          </cell>
        </row>
        <row r="2819">
          <cell r="A2819">
            <v>8</v>
          </cell>
          <cell r="B2819" t="str">
            <v xml:space="preserve">CUENTAS DE PRESUPUESTO                       </v>
          </cell>
          <cell r="C2819" t="str">
            <v>CUENTAS DE PRESUPUESTO</v>
          </cell>
        </row>
        <row r="2820">
          <cell r="A2820">
            <v>8101</v>
          </cell>
          <cell r="B2820" t="str">
            <v xml:space="preserve">8101. PRESUPUESTO INSTITUCIONAL DE APERTURA, MODIFICACIONES Y PRESUPUESTO INSTITUCIONAL MODIFICADO                       </v>
          </cell>
          <cell r="C2820" t="str">
            <v>PRESUPUESTO INSTITUCIONAL DE APERTURA, MODIFICACIONES Y PRESUPUESTO INSTITUCIONAL MODIFICADO</v>
          </cell>
        </row>
        <row r="2821">
          <cell r="A2821">
            <v>810101</v>
          </cell>
          <cell r="B2821" t="str">
            <v xml:space="preserve">        8101.01 Recursos Ordinarios               </v>
          </cell>
          <cell r="C2821" t="str">
            <v>Recursos Ordinarios</v>
          </cell>
        </row>
        <row r="2822">
          <cell r="A2822">
            <v>81010101</v>
          </cell>
          <cell r="B2822" t="str">
            <v xml:space="preserve">                8101.0101 Recursos Ordinarios       </v>
          </cell>
          <cell r="C2822" t="str">
            <v>Recursos Ordinarios</v>
          </cell>
        </row>
        <row r="2823">
          <cell r="A2823">
            <v>810102</v>
          </cell>
          <cell r="B2823" t="str">
            <v xml:space="preserve">        8101.02 Recursos Directamente Recaudados               </v>
          </cell>
          <cell r="C2823" t="str">
            <v>Recursos Directamente Recaudados</v>
          </cell>
        </row>
        <row r="2824">
          <cell r="A2824">
            <v>81010201</v>
          </cell>
          <cell r="B2824" t="str">
            <v xml:space="preserve">                8101.0201 Recursos Directamente Recaudados       </v>
          </cell>
          <cell r="C2824" t="str">
            <v>Recursos Directamente Recaudados</v>
          </cell>
        </row>
        <row r="2825">
          <cell r="A2825">
            <v>810103</v>
          </cell>
          <cell r="B2825" t="str">
            <v xml:space="preserve">        8101.03 Recursos Por Operaciones Oficiales De Crédito               </v>
          </cell>
          <cell r="C2825" t="str">
            <v>Recursos Por Operaciones Oficiales De Crédito</v>
          </cell>
        </row>
        <row r="2826">
          <cell r="A2826">
            <v>81010301</v>
          </cell>
          <cell r="B2826" t="str">
            <v xml:space="preserve">                8101.0301 Recursos Por Operaciones Oficiales De Crédito Interno       </v>
          </cell>
          <cell r="C2826" t="str">
            <v>Recursos Por Operaciones Oficiales De Crédito Interno</v>
          </cell>
        </row>
        <row r="2827">
          <cell r="A2827">
            <v>81010302</v>
          </cell>
          <cell r="B2827" t="str">
            <v xml:space="preserve">                8101.0302 Recursos Por Operaciones Oficiales De Crédito Externo       </v>
          </cell>
          <cell r="C2827" t="str">
            <v>Recursos Por Operaciones Oficiales De Crédito Externo</v>
          </cell>
        </row>
        <row r="2828">
          <cell r="A2828">
            <v>810104</v>
          </cell>
          <cell r="B2828" t="str">
            <v xml:space="preserve">        8101.04 Donaciones Y Transferencias               </v>
          </cell>
          <cell r="C2828" t="str">
            <v>Donaciones Y Transferencias</v>
          </cell>
        </row>
        <row r="2829">
          <cell r="A2829">
            <v>81010401</v>
          </cell>
          <cell r="B2829" t="str">
            <v xml:space="preserve">                8101.0401 Donaciones       </v>
          </cell>
          <cell r="C2829" t="str">
            <v>Donaciones</v>
          </cell>
        </row>
        <row r="2830">
          <cell r="A2830">
            <v>81010402</v>
          </cell>
          <cell r="B2830" t="str">
            <v xml:space="preserve">                8101.0402 Transferencias       </v>
          </cell>
          <cell r="C2830" t="str">
            <v>Transferencias</v>
          </cell>
        </row>
        <row r="2831">
          <cell r="A2831">
            <v>810105</v>
          </cell>
          <cell r="B2831" t="str">
            <v xml:space="preserve">        8101.05 Recursos Determinados               </v>
          </cell>
          <cell r="C2831" t="str">
            <v>Recursos Determinados</v>
          </cell>
        </row>
        <row r="2832">
          <cell r="A2832">
            <v>81010501</v>
          </cell>
          <cell r="B2832" t="str">
            <v xml:space="preserve">                8101.0501 Contribuciones A Fondos       </v>
          </cell>
          <cell r="C2832" t="str">
            <v>Contribuciones A Fondos</v>
          </cell>
        </row>
        <row r="2833">
          <cell r="A2833">
            <v>81010502</v>
          </cell>
          <cell r="B2833" t="str">
            <v xml:space="preserve">                8101.0502 Fondo De Compensación Municipal       </v>
          </cell>
          <cell r="C2833" t="str">
            <v>Fondo De Compensación Municipal</v>
          </cell>
        </row>
        <row r="2834">
          <cell r="A2834">
            <v>81010503</v>
          </cell>
          <cell r="B2834" t="str">
            <v xml:space="preserve">                8101.0503 Impuestos Municipales       </v>
          </cell>
          <cell r="C2834" t="str">
            <v>Impuestos Municipales</v>
          </cell>
        </row>
        <row r="2835">
          <cell r="A2835">
            <v>81010504</v>
          </cell>
          <cell r="B2835" t="str">
            <v xml:space="preserve">                8101.0504 Canon Y Sobrecanon, Regalías, Renta De Aduanas Y Participaciones       </v>
          </cell>
          <cell r="C2835" t="str">
            <v>Canon Y Sobrecanon, Regalías, Renta De Aduanas Y Participaciones</v>
          </cell>
        </row>
        <row r="2836">
          <cell r="A2836">
            <v>8201</v>
          </cell>
          <cell r="B2836" t="str">
            <v xml:space="preserve">8201. PRESUPUESTO DE INGRESOS                       </v>
          </cell>
          <cell r="C2836" t="str">
            <v>PRESUPUESTO DE INGRESOS</v>
          </cell>
        </row>
        <row r="2837">
          <cell r="A2837">
            <v>820101</v>
          </cell>
          <cell r="B2837" t="str">
            <v xml:space="preserve">        8201.01 Recursos Ordinarios               </v>
          </cell>
          <cell r="C2837" t="str">
            <v>Recursos Ordinarios</v>
          </cell>
        </row>
        <row r="2838">
          <cell r="A2838">
            <v>82010101</v>
          </cell>
          <cell r="B2838" t="str">
            <v xml:space="preserve">                8201.0101 Recursos Ordinarios       </v>
          </cell>
          <cell r="C2838" t="str">
            <v>Recursos Ordinarios</v>
          </cell>
        </row>
        <row r="2839">
          <cell r="A2839">
            <v>820102</v>
          </cell>
          <cell r="B2839" t="str">
            <v xml:space="preserve">        8201.02 Recursos Directamente Recaudados               </v>
          </cell>
          <cell r="C2839" t="str">
            <v>Recursos Directamente Recaudados</v>
          </cell>
        </row>
        <row r="2840">
          <cell r="A2840">
            <v>82010201</v>
          </cell>
          <cell r="B2840" t="str">
            <v xml:space="preserve">                8201.0201 Recursos Directamente Recaudados       </v>
          </cell>
          <cell r="C2840" t="str">
            <v>Recursos Directamente Recaudados</v>
          </cell>
        </row>
        <row r="2841">
          <cell r="A2841">
            <v>820103</v>
          </cell>
          <cell r="B2841" t="str">
            <v xml:space="preserve">        8201.03 Recursos Por Operaciones Oficiales De Crédito               </v>
          </cell>
          <cell r="C2841" t="str">
            <v>Recursos Por Operaciones Oficiales De Crédito</v>
          </cell>
        </row>
        <row r="2842">
          <cell r="A2842">
            <v>82010301</v>
          </cell>
          <cell r="B2842" t="str">
            <v xml:space="preserve">                8201.0301 Recursos Por Operaciones Oficiales De Crédito Interno       </v>
          </cell>
          <cell r="C2842" t="str">
            <v>Recursos Por Operaciones Oficiales De Crédito Interno</v>
          </cell>
        </row>
        <row r="2843">
          <cell r="A2843">
            <v>82010302</v>
          </cell>
          <cell r="B2843" t="str">
            <v xml:space="preserve">                8201.0302 Recursos Por Operaciones Oficiales De Crédito Externo       </v>
          </cell>
          <cell r="C2843" t="str">
            <v>Recursos Por Operaciones Oficiales De Crédito Externo</v>
          </cell>
        </row>
        <row r="2844">
          <cell r="A2844">
            <v>820104</v>
          </cell>
          <cell r="B2844" t="str">
            <v xml:space="preserve">        8201.04 Donaciones Y Transferencias               </v>
          </cell>
          <cell r="C2844" t="str">
            <v>Donaciones Y Transferencias</v>
          </cell>
        </row>
        <row r="2845">
          <cell r="A2845">
            <v>82010401</v>
          </cell>
          <cell r="B2845" t="str">
            <v xml:space="preserve">                8201.0401 Donaciones       </v>
          </cell>
          <cell r="C2845" t="str">
            <v>Donaciones</v>
          </cell>
        </row>
        <row r="2846">
          <cell r="A2846">
            <v>82010402</v>
          </cell>
          <cell r="B2846" t="str">
            <v xml:space="preserve">                8201.0402 Transferencias       </v>
          </cell>
          <cell r="C2846" t="str">
            <v>Transferencias</v>
          </cell>
        </row>
        <row r="2847">
          <cell r="A2847">
            <v>820105</v>
          </cell>
          <cell r="B2847" t="str">
            <v xml:space="preserve">        8201.05 Recursos Determinados               </v>
          </cell>
          <cell r="C2847" t="str">
            <v>Recursos Determinados</v>
          </cell>
        </row>
        <row r="2848">
          <cell r="A2848">
            <v>82010501</v>
          </cell>
          <cell r="B2848" t="str">
            <v xml:space="preserve">                8201.0501 Contribuciones A Fondos       </v>
          </cell>
          <cell r="C2848" t="str">
            <v>Contribuciones A Fondos</v>
          </cell>
        </row>
        <row r="2849">
          <cell r="A2849">
            <v>82010502</v>
          </cell>
          <cell r="B2849" t="str">
            <v xml:space="preserve">                8201.0502 Fondo De Compensación Municipal       </v>
          </cell>
          <cell r="C2849" t="str">
            <v>Fondo De Compensación Municipal</v>
          </cell>
        </row>
        <row r="2850">
          <cell r="A2850">
            <v>82010503</v>
          </cell>
          <cell r="B2850" t="str">
            <v xml:space="preserve">                8201.0503 Impuestos Municipales       </v>
          </cell>
          <cell r="C2850" t="str">
            <v>Impuestos Municipales</v>
          </cell>
        </row>
        <row r="2851">
          <cell r="A2851">
            <v>82010504</v>
          </cell>
          <cell r="B2851" t="str">
            <v xml:space="preserve">                8201.0504 Canon Y Sobrecanon, Regalías, Renta De Aduanas Y Participaciones       </v>
          </cell>
          <cell r="C2851" t="str">
            <v>Canon Y Sobrecanon, Regalías, Renta De Aduanas Y Participaciones</v>
          </cell>
        </row>
        <row r="2852">
          <cell r="A2852">
            <v>8301</v>
          </cell>
          <cell r="B2852" t="str">
            <v xml:space="preserve">8301. PRESUPUESTO DE GASTOS                       </v>
          </cell>
          <cell r="C2852" t="str">
            <v>PRESUPUESTO DE GASTOS</v>
          </cell>
        </row>
        <row r="2853">
          <cell r="A2853">
            <v>830101</v>
          </cell>
          <cell r="B2853" t="str">
            <v xml:space="preserve">        8301.01 Recursos Ordinarios               </v>
          </cell>
          <cell r="C2853" t="str">
            <v>Recursos Ordinarios</v>
          </cell>
        </row>
        <row r="2854">
          <cell r="A2854">
            <v>83010101</v>
          </cell>
          <cell r="B2854" t="str">
            <v xml:space="preserve">                8301.0101 Recursos Ordinarios       </v>
          </cell>
          <cell r="C2854" t="str">
            <v>Recursos Ordinarios</v>
          </cell>
        </row>
        <row r="2855">
          <cell r="A2855">
            <v>830102</v>
          </cell>
          <cell r="B2855" t="str">
            <v xml:space="preserve">        8301.02 Recursos Directamente Recaudados               </v>
          </cell>
          <cell r="C2855" t="str">
            <v>Recursos Directamente Recaudados</v>
          </cell>
        </row>
        <row r="2856">
          <cell r="A2856">
            <v>83010201</v>
          </cell>
          <cell r="B2856" t="str">
            <v xml:space="preserve">                8301.0201 Recursos Directamente Recaudados       </v>
          </cell>
          <cell r="C2856" t="str">
            <v>Recursos Directamente Recaudados</v>
          </cell>
        </row>
        <row r="2857">
          <cell r="A2857">
            <v>830103</v>
          </cell>
          <cell r="B2857" t="str">
            <v xml:space="preserve">        8301.03 Recursos Por Operaciones Oficiales De Crédito               </v>
          </cell>
          <cell r="C2857" t="str">
            <v>Recursos Por Operaciones Oficiales De Crédito</v>
          </cell>
        </row>
        <row r="2858">
          <cell r="A2858">
            <v>83010301</v>
          </cell>
          <cell r="B2858" t="str">
            <v xml:space="preserve">                8301.0301 Recursos Por Operaciones Oficiales De Crédito Interno       </v>
          </cell>
          <cell r="C2858" t="str">
            <v>Recursos Por Operaciones Oficiales De Crédito Interno</v>
          </cell>
        </row>
        <row r="2859">
          <cell r="A2859">
            <v>83010302</v>
          </cell>
          <cell r="B2859" t="str">
            <v xml:space="preserve">                8301.0302 Recursos Por Operaciones Oficiales De Crédito Externo       </v>
          </cell>
          <cell r="C2859" t="str">
            <v>Recursos Por Operaciones Oficiales De Crédito Externo</v>
          </cell>
        </row>
        <row r="2860">
          <cell r="A2860">
            <v>830104</v>
          </cell>
          <cell r="B2860" t="str">
            <v xml:space="preserve">        8301.04 Donaciones Y Transferencias               </v>
          </cell>
          <cell r="C2860" t="str">
            <v>Donaciones Y Transferencias</v>
          </cell>
        </row>
        <row r="2861">
          <cell r="A2861">
            <v>83010401</v>
          </cell>
          <cell r="B2861" t="str">
            <v xml:space="preserve">                8301.0401 Donaciones       </v>
          </cell>
          <cell r="C2861" t="str">
            <v>Donaciones</v>
          </cell>
        </row>
        <row r="2862">
          <cell r="A2862">
            <v>83010402</v>
          </cell>
          <cell r="B2862" t="str">
            <v xml:space="preserve">                8301.0402 Transferencias       </v>
          </cell>
          <cell r="C2862" t="str">
            <v>Transferencias</v>
          </cell>
        </row>
        <row r="2863">
          <cell r="A2863">
            <v>830105</v>
          </cell>
          <cell r="B2863" t="str">
            <v xml:space="preserve">        8301.05 Recursos Determinados               </v>
          </cell>
          <cell r="C2863" t="str">
            <v>Recursos Determinados</v>
          </cell>
        </row>
        <row r="2864">
          <cell r="A2864">
            <v>83010501</v>
          </cell>
          <cell r="B2864" t="str">
            <v xml:space="preserve">                8301.0501 Contribuciones A Fondos       </v>
          </cell>
          <cell r="C2864" t="str">
            <v>Contribuciones A Fondos</v>
          </cell>
        </row>
        <row r="2865">
          <cell r="A2865">
            <v>83010502</v>
          </cell>
          <cell r="B2865" t="str">
            <v xml:space="preserve">                8301.0502 Fondo De Compensación Municipal       </v>
          </cell>
          <cell r="C2865" t="str">
            <v>Fondo De Compensación Municipal</v>
          </cell>
        </row>
        <row r="2866">
          <cell r="A2866">
            <v>83010503</v>
          </cell>
          <cell r="B2866" t="str">
            <v xml:space="preserve">                8301.0503 Impuestos Municipales       </v>
          </cell>
          <cell r="C2866" t="str">
            <v>Impuestos Municipales</v>
          </cell>
        </row>
        <row r="2867">
          <cell r="A2867">
            <v>83010504</v>
          </cell>
          <cell r="B2867" t="str">
            <v xml:space="preserve">                8301.0504 Canon Y Sobrecanon, Regalías, Renta De Aduanas Y Participaciones       </v>
          </cell>
          <cell r="C2867" t="str">
            <v>Canon Y Sobrecanon, Regalías, Renta De Aduanas Y Participaciones</v>
          </cell>
        </row>
        <row r="2868">
          <cell r="A2868">
            <v>8401</v>
          </cell>
          <cell r="B2868" t="str">
            <v xml:space="preserve">8401. ASIGNACIONES COMPROMETIDAS                       </v>
          </cell>
          <cell r="C2868" t="str">
            <v>ASIGNACIONES COMPROMETIDAS</v>
          </cell>
        </row>
        <row r="2869">
          <cell r="A2869">
            <v>840101</v>
          </cell>
          <cell r="B2869" t="str">
            <v xml:space="preserve">        8401.01 Recursos Ordinarios               </v>
          </cell>
          <cell r="C2869" t="str">
            <v>Recursos Ordinarios</v>
          </cell>
        </row>
        <row r="2870">
          <cell r="A2870">
            <v>84010101</v>
          </cell>
          <cell r="B2870" t="str">
            <v xml:space="preserve">                8401.0101 Recursos Ordinarios       </v>
          </cell>
          <cell r="C2870" t="str">
            <v>Recursos Ordinarios</v>
          </cell>
        </row>
        <row r="2871">
          <cell r="A2871">
            <v>840102</v>
          </cell>
          <cell r="B2871" t="str">
            <v xml:space="preserve">        8401.02 Recursos Directamente Recaudados               </v>
          </cell>
          <cell r="C2871" t="str">
            <v>Recursos Directamente Recaudados</v>
          </cell>
        </row>
        <row r="2872">
          <cell r="A2872">
            <v>84010201</v>
          </cell>
          <cell r="B2872" t="str">
            <v xml:space="preserve">                8401.0201 Recursos Directamente Recaudados       </v>
          </cell>
          <cell r="C2872" t="str">
            <v>Recursos Directamente Recaudados</v>
          </cell>
        </row>
        <row r="2873">
          <cell r="A2873">
            <v>840103</v>
          </cell>
          <cell r="B2873" t="str">
            <v xml:space="preserve">        8401.03 Recursos Por Operaciones Oficiales De Crédito               </v>
          </cell>
          <cell r="C2873" t="str">
            <v>Recursos Por Operaciones Oficiales De Crédito</v>
          </cell>
        </row>
        <row r="2874">
          <cell r="A2874">
            <v>84010301</v>
          </cell>
          <cell r="B2874" t="str">
            <v xml:space="preserve">                8401.0301 Recursos Por Operaciones Oficiales De Crédito Interno       </v>
          </cell>
          <cell r="C2874" t="str">
            <v>Recursos Por Operaciones Oficiales De Crédito Interno</v>
          </cell>
        </row>
        <row r="2875">
          <cell r="A2875">
            <v>84010302</v>
          </cell>
          <cell r="B2875" t="str">
            <v xml:space="preserve">                8401.0302 Recursos Por Operaciones Oficiales De Crédito Externo       </v>
          </cell>
          <cell r="C2875" t="str">
            <v>Recursos Por Operaciones Oficiales De Crédito Externo</v>
          </cell>
        </row>
        <row r="2876">
          <cell r="A2876">
            <v>840104</v>
          </cell>
          <cell r="B2876" t="str">
            <v xml:space="preserve">        8401.04 Donaciones Y Transferencias               </v>
          </cell>
          <cell r="C2876" t="str">
            <v>Donaciones Y Transferencias</v>
          </cell>
        </row>
        <row r="2877">
          <cell r="A2877">
            <v>84010401</v>
          </cell>
          <cell r="B2877" t="str">
            <v xml:space="preserve">                8401.0401 Donaciones       </v>
          </cell>
          <cell r="C2877" t="str">
            <v>Donaciones</v>
          </cell>
        </row>
        <row r="2878">
          <cell r="A2878">
            <v>84010402</v>
          </cell>
          <cell r="B2878" t="str">
            <v xml:space="preserve">                8401.0402 Transferencias       </v>
          </cell>
          <cell r="C2878" t="str">
            <v>Transferencias</v>
          </cell>
        </row>
        <row r="2879">
          <cell r="A2879">
            <v>840105</v>
          </cell>
          <cell r="B2879" t="str">
            <v xml:space="preserve">        8401.05 Recursos Determinados               </v>
          </cell>
          <cell r="C2879" t="str">
            <v>Recursos Determinados</v>
          </cell>
        </row>
        <row r="2880">
          <cell r="A2880">
            <v>84010501</v>
          </cell>
          <cell r="B2880" t="str">
            <v xml:space="preserve">                8401.0501 Contribuciones A Fondos       </v>
          </cell>
          <cell r="C2880" t="str">
            <v>Contribuciones A Fondos</v>
          </cell>
        </row>
        <row r="2881">
          <cell r="A2881">
            <v>84010502</v>
          </cell>
          <cell r="B2881" t="str">
            <v xml:space="preserve">                8401.0502 Fondo De Compensación Municipal       </v>
          </cell>
          <cell r="C2881" t="str">
            <v>Fondo De Compensación Municipal</v>
          </cell>
        </row>
        <row r="2882">
          <cell r="A2882">
            <v>84010503</v>
          </cell>
          <cell r="B2882" t="str">
            <v xml:space="preserve">                8401.0503 Impuestos Municipales       </v>
          </cell>
          <cell r="C2882" t="str">
            <v>Impuestos Municipales</v>
          </cell>
        </row>
        <row r="2883">
          <cell r="A2883">
            <v>84010504</v>
          </cell>
          <cell r="B2883" t="str">
            <v xml:space="preserve">                8401.0504 Canon Y Sobrecanon, Regalías, Renta De Aduanas Y Participaciones       </v>
          </cell>
          <cell r="C2883" t="str">
            <v>Canon Y Sobrecanon, Regalías, Renta De Aduanas Y Participaciones</v>
          </cell>
        </row>
        <row r="2884">
          <cell r="A2884">
            <v>8501</v>
          </cell>
          <cell r="B2884" t="str">
            <v xml:space="preserve">8501. EJECUCIÓN DE INGRESOS                       </v>
          </cell>
          <cell r="C2884" t="str">
            <v>EJECUCIÓN DE INGRESOS</v>
          </cell>
        </row>
        <row r="2885">
          <cell r="A2885">
            <v>850101</v>
          </cell>
          <cell r="B2885" t="str">
            <v xml:space="preserve">        8501.01 Recursos Ordinarios               </v>
          </cell>
          <cell r="C2885" t="str">
            <v>Recursos Ordinarios</v>
          </cell>
        </row>
        <row r="2886">
          <cell r="A2886">
            <v>85010101</v>
          </cell>
          <cell r="B2886" t="str">
            <v xml:space="preserve">                8501.0101 Recursos Ordinarios       </v>
          </cell>
          <cell r="C2886" t="str">
            <v>Recursos Ordinarios</v>
          </cell>
        </row>
        <row r="2887">
          <cell r="A2887">
            <v>850102</v>
          </cell>
          <cell r="B2887" t="str">
            <v xml:space="preserve">        8501.02 Recursos Directamente Recaudados               </v>
          </cell>
          <cell r="C2887" t="str">
            <v>Recursos Directamente Recaudados</v>
          </cell>
        </row>
        <row r="2888">
          <cell r="A2888">
            <v>85010201</v>
          </cell>
          <cell r="B2888" t="str">
            <v xml:space="preserve">                8501.0201 Recursos Directamente Recaudados       </v>
          </cell>
          <cell r="C2888" t="str">
            <v>Recursos Directamente Recaudados</v>
          </cell>
        </row>
        <row r="2889">
          <cell r="A2889">
            <v>850103</v>
          </cell>
          <cell r="B2889" t="str">
            <v xml:space="preserve">        8501.03 Recursos Por Operaciones Oficiales De Crédito               </v>
          </cell>
          <cell r="C2889" t="str">
            <v>Recursos Por Operaciones Oficiales De Crédito</v>
          </cell>
        </row>
        <row r="2890">
          <cell r="A2890">
            <v>85010301</v>
          </cell>
          <cell r="B2890" t="str">
            <v xml:space="preserve">                8501.0301 Recursos Por Operaciones Oficiales De Crédito Interno       </v>
          </cell>
          <cell r="C2890" t="str">
            <v>Recursos Por Operaciones Oficiales De Crédito Interno</v>
          </cell>
        </row>
        <row r="2891">
          <cell r="A2891">
            <v>85010302</v>
          </cell>
          <cell r="B2891" t="str">
            <v xml:space="preserve">                8501.0302 Recursos Por Operaciones Oficiales De Crédito Externo       </v>
          </cell>
          <cell r="C2891" t="str">
            <v>Recursos Por Operaciones Oficiales De Crédito Externo</v>
          </cell>
        </row>
        <row r="2892">
          <cell r="A2892">
            <v>850104</v>
          </cell>
          <cell r="B2892" t="str">
            <v xml:space="preserve">        8501.04 Donaciones Y Transferencias               </v>
          </cell>
          <cell r="C2892" t="str">
            <v>Donaciones Y Transferencias</v>
          </cell>
        </row>
        <row r="2893">
          <cell r="A2893">
            <v>85010401</v>
          </cell>
          <cell r="B2893" t="str">
            <v xml:space="preserve">                8501.0401 Donaciones       </v>
          </cell>
          <cell r="C2893" t="str">
            <v>Donaciones</v>
          </cell>
        </row>
        <row r="2894">
          <cell r="A2894">
            <v>85010402</v>
          </cell>
          <cell r="B2894" t="str">
            <v xml:space="preserve">                8501.0402 Transferencias       </v>
          </cell>
          <cell r="C2894" t="str">
            <v>Transferencias</v>
          </cell>
        </row>
        <row r="2895">
          <cell r="A2895">
            <v>850105</v>
          </cell>
          <cell r="B2895" t="str">
            <v xml:space="preserve">        8501.05 Recursos Determinados               </v>
          </cell>
          <cell r="C2895" t="str">
            <v>Recursos Determinados</v>
          </cell>
        </row>
        <row r="2896">
          <cell r="A2896">
            <v>85010501</v>
          </cell>
          <cell r="B2896" t="str">
            <v xml:space="preserve">                8501.0501 Contribuciones A Fondos       </v>
          </cell>
          <cell r="C2896" t="str">
            <v>Contribuciones A Fondos</v>
          </cell>
        </row>
        <row r="2897">
          <cell r="A2897">
            <v>85010502</v>
          </cell>
          <cell r="B2897" t="str">
            <v xml:space="preserve">                8501.0502 Fondo De Compensación Municipal       </v>
          </cell>
          <cell r="C2897" t="str">
            <v>Fondo De Compensación Municipal</v>
          </cell>
        </row>
        <row r="2898">
          <cell r="A2898">
            <v>85010503</v>
          </cell>
          <cell r="B2898" t="str">
            <v xml:space="preserve">                8501.0503 Impuestos Municipales       </v>
          </cell>
          <cell r="C2898" t="str">
            <v>Impuestos Municipales</v>
          </cell>
        </row>
        <row r="2899">
          <cell r="A2899">
            <v>85010504</v>
          </cell>
          <cell r="B2899" t="str">
            <v xml:space="preserve">                8501.0504 Canon Y Sobrecanon, Regalías, Renta De Aduanas Y Participaciones       </v>
          </cell>
          <cell r="C2899" t="str">
            <v>Canon Y Sobrecanon, Regalías, Renta De Aduanas Y Participaciones</v>
          </cell>
        </row>
        <row r="2900">
          <cell r="A2900">
            <v>8601</v>
          </cell>
          <cell r="B2900" t="str">
            <v xml:space="preserve">8601. EJECUCIÓN DE GASTOS                       </v>
          </cell>
          <cell r="C2900" t="str">
            <v>EJECUCIÓN DE GASTOS</v>
          </cell>
        </row>
        <row r="2901">
          <cell r="A2901">
            <v>860101</v>
          </cell>
          <cell r="B2901" t="str">
            <v xml:space="preserve">        8601.01 Recursos Ordinarios               </v>
          </cell>
          <cell r="C2901" t="str">
            <v>Recursos Ordinarios</v>
          </cell>
        </row>
        <row r="2902">
          <cell r="A2902">
            <v>86010101</v>
          </cell>
          <cell r="B2902" t="str">
            <v xml:space="preserve">                8601.0101 Recursos Ordinarios       </v>
          </cell>
          <cell r="C2902" t="str">
            <v>Recursos Ordinarios</v>
          </cell>
        </row>
        <row r="2903">
          <cell r="A2903">
            <v>860102</v>
          </cell>
          <cell r="B2903" t="str">
            <v xml:space="preserve">        8601.02 Recursos Directamente Recaudados               </v>
          </cell>
          <cell r="C2903" t="str">
            <v>Recursos Directamente Recaudados</v>
          </cell>
        </row>
        <row r="2904">
          <cell r="A2904">
            <v>86010201</v>
          </cell>
          <cell r="B2904" t="str">
            <v xml:space="preserve">                8601.0201 Recursos Directamente Recaudados       </v>
          </cell>
          <cell r="C2904" t="str">
            <v>Recursos Directamente Recaudados</v>
          </cell>
        </row>
        <row r="2905">
          <cell r="A2905">
            <v>860103</v>
          </cell>
          <cell r="B2905" t="str">
            <v xml:space="preserve">        8601.03 Recursos Por Operaciones Oficiales De Crédito               </v>
          </cell>
          <cell r="C2905" t="str">
            <v>Recursos Por Operaciones Oficiales De Crédito</v>
          </cell>
        </row>
        <row r="2906">
          <cell r="A2906">
            <v>86010301</v>
          </cell>
          <cell r="B2906" t="str">
            <v xml:space="preserve">                8601.0301 Recursos Por Operaciones Oficiales De Crédito Interno       </v>
          </cell>
          <cell r="C2906" t="str">
            <v>Recursos Por Operaciones Oficiales De Crédito Interno</v>
          </cell>
        </row>
        <row r="2907">
          <cell r="A2907">
            <v>86010302</v>
          </cell>
          <cell r="B2907" t="str">
            <v xml:space="preserve">                8601.0302 Recursos Por Operaciones Oficiales De Crédito Externo       </v>
          </cell>
          <cell r="C2907" t="str">
            <v>Recursos Por Operaciones Oficiales De Crédito Externo</v>
          </cell>
        </row>
        <row r="2908">
          <cell r="A2908">
            <v>860104</v>
          </cell>
          <cell r="B2908" t="str">
            <v xml:space="preserve">        8601.04 Donaciones Y Transferencias               </v>
          </cell>
          <cell r="C2908" t="str">
            <v>Donaciones Y Transferencias</v>
          </cell>
        </row>
        <row r="2909">
          <cell r="A2909">
            <v>86010401</v>
          </cell>
          <cell r="B2909" t="str">
            <v xml:space="preserve">                8601.0401 Donaciones       </v>
          </cell>
          <cell r="C2909" t="str">
            <v>Donaciones</v>
          </cell>
        </row>
        <row r="2910">
          <cell r="A2910">
            <v>86010402</v>
          </cell>
          <cell r="B2910" t="str">
            <v xml:space="preserve">                8601.0402 Transferencias       </v>
          </cell>
          <cell r="C2910" t="str">
            <v>Transferencias</v>
          </cell>
        </row>
        <row r="2911">
          <cell r="A2911">
            <v>860105</v>
          </cell>
          <cell r="B2911" t="str">
            <v xml:space="preserve">        8601.05 Recursos Determinados               </v>
          </cell>
          <cell r="C2911" t="str">
            <v>Recursos Determinados</v>
          </cell>
        </row>
        <row r="2912">
          <cell r="A2912">
            <v>86010501</v>
          </cell>
          <cell r="B2912" t="str">
            <v xml:space="preserve">                8601.0501 Contribuciones A Fondos       </v>
          </cell>
          <cell r="C2912" t="str">
            <v>Contribuciones A Fondos</v>
          </cell>
        </row>
        <row r="2913">
          <cell r="A2913">
            <v>86010502</v>
          </cell>
          <cell r="B2913" t="str">
            <v xml:space="preserve">                8601.0502 Fondo De Compensación Municipal       </v>
          </cell>
          <cell r="C2913" t="str">
            <v>Fondo De Compensación Municipal</v>
          </cell>
        </row>
        <row r="2914">
          <cell r="A2914">
            <v>86010503</v>
          </cell>
          <cell r="B2914" t="str">
            <v xml:space="preserve">                8601.0503 Impuestos Municipales       </v>
          </cell>
          <cell r="C2914" t="str">
            <v>Impuestos Municipales</v>
          </cell>
        </row>
        <row r="2915">
          <cell r="A2915">
            <v>86010504</v>
          </cell>
          <cell r="B2915" t="str">
            <v xml:space="preserve">                8601.0504 Canon Y Sobrecanon, Regalías, Renta De Aduanas Y Participaciones       </v>
          </cell>
          <cell r="C2915" t="str">
            <v>Canon Y Sobrecanon, Regalías, Renta De Aduanas Y Participaciones</v>
          </cell>
        </row>
        <row r="2916">
          <cell r="B2916" t="str">
            <v xml:space="preserve">ORDEN                       </v>
          </cell>
          <cell r="C2916" t="str">
            <v>ORDEN</v>
          </cell>
        </row>
        <row r="2917">
          <cell r="A2917">
            <v>9</v>
          </cell>
          <cell r="B2917" t="str">
            <v xml:space="preserve">CUENTAS DE ORDEN                       </v>
          </cell>
          <cell r="C2917" t="str">
            <v>CUENTAS DE ORDEN</v>
          </cell>
        </row>
        <row r="2918">
          <cell r="A2918">
            <v>9101</v>
          </cell>
          <cell r="B2918" t="str">
            <v xml:space="preserve">9101. CONTRATOS Y COMPROMISOS APROBADOS                       </v>
          </cell>
          <cell r="C2918" t="str">
            <v>CONTRATOS Y COMPROMISOS APROBADOS</v>
          </cell>
        </row>
        <row r="2919">
          <cell r="A2919">
            <v>910101</v>
          </cell>
          <cell r="B2919" t="str">
            <v xml:space="preserve">        9101.01 Contratos Y Proyectos Aprobados               </v>
          </cell>
          <cell r="C2919" t="str">
            <v>Contratos Y Proyectos Aprobados</v>
          </cell>
        </row>
        <row r="2920">
          <cell r="A2920">
            <v>910102</v>
          </cell>
          <cell r="B2920" t="str">
            <v xml:space="preserve">        9101.02 Contratos De Préstamos Internos Aprobados               </v>
          </cell>
          <cell r="C2920" t="str">
            <v>Contratos De Préstamos Internos Aprobados</v>
          </cell>
        </row>
        <row r="2921">
          <cell r="A2921">
            <v>910103</v>
          </cell>
          <cell r="B2921" t="str">
            <v xml:space="preserve">        9101.03 Contratos De Préstamos Externos Aprobados               </v>
          </cell>
          <cell r="C2921" t="str">
            <v>Contratos De Préstamos Externos Aprobados</v>
          </cell>
        </row>
        <row r="2922">
          <cell r="A2922">
            <v>910104</v>
          </cell>
          <cell r="B2922" t="str">
            <v xml:space="preserve">        9101.04 Compromisos De Inversión Pactados               </v>
          </cell>
          <cell r="C2922" t="str">
            <v>Compromisos De Inversión Pactados</v>
          </cell>
        </row>
        <row r="2923">
          <cell r="A2923">
            <v>910105</v>
          </cell>
          <cell r="B2923" t="str">
            <v xml:space="preserve">        9101.05 Contrato De Arrendamiento Aprobado               </v>
          </cell>
          <cell r="C2923" t="str">
            <v>Contrato De Arrendamiento Aprobado</v>
          </cell>
        </row>
        <row r="2924">
          <cell r="A2924">
            <v>910106</v>
          </cell>
          <cell r="B2924" t="str">
            <v xml:space="preserve">        9101.06 Contratos Sobre Instrumentos Financieros Derivados Aprobados               </v>
          </cell>
          <cell r="C2924" t="str">
            <v>Contratos Sobre Instrumentos Financieros Derivados Aprobados</v>
          </cell>
        </row>
        <row r="2925">
          <cell r="A2925">
            <v>910107</v>
          </cell>
          <cell r="B2925" t="str">
            <v xml:space="preserve">        9101.07 Convenios Aprobados               </v>
          </cell>
          <cell r="C2925" t="str">
            <v>Convenios Aprobados</v>
          </cell>
        </row>
        <row r="2926">
          <cell r="A2926">
            <v>910108</v>
          </cell>
          <cell r="B2926" t="str">
            <v xml:space="preserve">        9101.08 Ordenes De Compra Aprobadas               </v>
          </cell>
          <cell r="C2926" t="str">
            <v>Ordenes De Compra Aprobadas</v>
          </cell>
        </row>
        <row r="2927">
          <cell r="A2927">
            <v>910109</v>
          </cell>
          <cell r="B2927" t="str">
            <v xml:space="preserve">        9101.09 Ordenes De Servicio Aprobadas               </v>
          </cell>
          <cell r="C2927" t="str">
            <v>Ordenes De Servicio Aprobadas</v>
          </cell>
        </row>
        <row r="2928">
          <cell r="A2928">
            <v>910110</v>
          </cell>
          <cell r="B2928" t="str">
            <v xml:space="preserve">        9101.10 Convenio Marco – Orden de Compra               </v>
          </cell>
          <cell r="C2928" t="str">
            <v>Convenio Marco – Orden de Compra</v>
          </cell>
        </row>
        <row r="2929">
          <cell r="A2929">
            <v>910111</v>
          </cell>
          <cell r="B2929" t="str">
            <v xml:space="preserve">        9101.11 Convenio Marco – Orden de Servicio               </v>
          </cell>
          <cell r="C2929" t="str">
            <v>Convenio Marco – Orden de Servicio</v>
          </cell>
        </row>
        <row r="2930">
          <cell r="A2930">
            <v>9102</v>
          </cell>
          <cell r="B2930" t="str">
            <v xml:space="preserve">9102. CONTRATOS Y COMPROMISOS POR EL CONTRARIO                       </v>
          </cell>
          <cell r="C2930" t="str">
            <v>CONTRATOS Y COMPROMISOS POR EL CONTRARIO</v>
          </cell>
        </row>
        <row r="2931">
          <cell r="A2931">
            <v>910201</v>
          </cell>
          <cell r="B2931" t="str">
            <v xml:space="preserve">        9102.01 Contratos Y Proyectos Por Ejecutar               </v>
          </cell>
          <cell r="C2931" t="str">
            <v>Contratos Y Proyectos Por Ejecutar</v>
          </cell>
        </row>
        <row r="2932">
          <cell r="A2932">
            <v>910202</v>
          </cell>
          <cell r="B2932" t="str">
            <v xml:space="preserve">        9102.02 Contratos De Préstamos Internos Por Utilizar               </v>
          </cell>
          <cell r="C2932" t="str">
            <v>Contratos De Préstamos Internos Por Utilizar</v>
          </cell>
        </row>
        <row r="2933">
          <cell r="A2933">
            <v>910203</v>
          </cell>
          <cell r="B2933" t="str">
            <v xml:space="preserve">        9102.03 Contratos De Préstamos Externos Por Utilizar               </v>
          </cell>
          <cell r="C2933" t="str">
            <v>Contratos De Préstamos Externos Por Utilizar</v>
          </cell>
        </row>
        <row r="2934">
          <cell r="A2934">
            <v>910204</v>
          </cell>
          <cell r="B2934" t="str">
            <v xml:space="preserve">        9102.04 Compromisos De Inversión Por Recibir               </v>
          </cell>
          <cell r="C2934" t="str">
            <v>Compromisos De Inversión Por Recibir</v>
          </cell>
        </row>
        <row r="2935">
          <cell r="A2935">
            <v>910205</v>
          </cell>
          <cell r="B2935" t="str">
            <v xml:space="preserve">        9102.05 Contrato De Arrendamiento En Ejecución               </v>
          </cell>
          <cell r="C2935" t="str">
            <v>Contrato De Arrendamiento En Ejecución</v>
          </cell>
        </row>
        <row r="2936">
          <cell r="A2936">
            <v>910206</v>
          </cell>
          <cell r="B2936" t="str">
            <v xml:space="preserve">        9102.06 Contratos Sobre Instrumentos Financieros Derivados En Ejecución               </v>
          </cell>
          <cell r="C2936" t="str">
            <v>Contratos Sobre Instrumentos Financieros Derivados En Ejecución</v>
          </cell>
        </row>
        <row r="2937">
          <cell r="A2937">
            <v>910207</v>
          </cell>
          <cell r="B2937" t="str">
            <v xml:space="preserve">        9102.07 Convenios Por Ejecutar               </v>
          </cell>
          <cell r="C2937" t="str">
            <v>Convenios Por Ejecutar</v>
          </cell>
        </row>
        <row r="2938">
          <cell r="A2938">
            <v>910208</v>
          </cell>
          <cell r="B2938" t="str">
            <v xml:space="preserve">        9102.08 Ordenes De Compra Por Ejecutar               </v>
          </cell>
          <cell r="C2938" t="str">
            <v>Ordenes De Compra Por Ejecutar</v>
          </cell>
        </row>
        <row r="2939">
          <cell r="A2939">
            <v>910209</v>
          </cell>
          <cell r="B2939" t="str">
            <v xml:space="preserve">        9102.09 Ordenes De Servicio Por Ejecutar               </v>
          </cell>
          <cell r="C2939" t="str">
            <v>Ordenes De Servicio Por Ejecutar</v>
          </cell>
        </row>
        <row r="2940">
          <cell r="A2940">
            <v>910210</v>
          </cell>
          <cell r="B2940" t="str">
            <v xml:space="preserve">        9102.10 Convenio Marco – Orden de Compra por ejecutar               </v>
          </cell>
          <cell r="C2940" t="str">
            <v>Convenio Marco – Orden de Compra por ejecutar</v>
          </cell>
        </row>
        <row r="2941">
          <cell r="A2941">
            <v>910211</v>
          </cell>
          <cell r="B2941" t="str">
            <v xml:space="preserve">        9102.11 Convenio Marco – Orden de Servicio por ejecutar               </v>
          </cell>
          <cell r="C2941" t="str">
            <v>Convenio Marco – Orden de Servicio por ejecutar</v>
          </cell>
        </row>
        <row r="2942">
          <cell r="A2942">
            <v>9103</v>
          </cell>
          <cell r="B2942" t="str">
            <v xml:space="preserve">9103. VALORES Y GARANTÍAS                       </v>
          </cell>
          <cell r="C2942" t="str">
            <v>VALORES Y GARANTÍAS</v>
          </cell>
        </row>
        <row r="2943">
          <cell r="A2943">
            <v>910301</v>
          </cell>
          <cell r="B2943" t="str">
            <v xml:space="preserve">        9103.01 Garantías Otorgadas               </v>
          </cell>
          <cell r="C2943" t="str">
            <v>Garantías Otorgadas</v>
          </cell>
        </row>
        <row r="2944">
          <cell r="A2944">
            <v>910302</v>
          </cell>
          <cell r="B2944" t="str">
            <v xml:space="preserve">        9103.02 Especies Y Documentos Valorados Emitidos               </v>
          </cell>
          <cell r="C2944" t="str">
            <v>Especies Y Documentos Valorados Emitidos</v>
          </cell>
        </row>
        <row r="2945">
          <cell r="A2945">
            <v>910303</v>
          </cell>
          <cell r="B2945" t="str">
            <v xml:space="preserve">        9103.03 Avales Por Deuda Pública               </v>
          </cell>
          <cell r="C2945" t="str">
            <v>Avales Por Deuda Pública</v>
          </cell>
        </row>
        <row r="2946">
          <cell r="A2946">
            <v>91030301</v>
          </cell>
          <cell r="B2946" t="str">
            <v xml:space="preserve">                9103.0301 Deuda Interna       </v>
          </cell>
          <cell r="C2946" t="str">
            <v>Deuda Interna</v>
          </cell>
        </row>
        <row r="2947">
          <cell r="A2947">
            <v>91030302</v>
          </cell>
          <cell r="B2947" t="str">
            <v xml:space="preserve">                9103.0302 Deuda Externa       </v>
          </cell>
          <cell r="C2947" t="str">
            <v>Deuda Externa</v>
          </cell>
        </row>
        <row r="2948">
          <cell r="A2948">
            <v>910304</v>
          </cell>
          <cell r="B2948" t="str">
            <v xml:space="preserve">        9103.04 Garantías Recibidas               </v>
          </cell>
          <cell r="C2948" t="str">
            <v>Garantías Recibidas</v>
          </cell>
        </row>
        <row r="2949">
          <cell r="A2949">
            <v>910305</v>
          </cell>
          <cell r="B2949" t="str">
            <v xml:space="preserve">        9103.05 Valores Y Documentos En Cobranza – Recibidos               </v>
          </cell>
          <cell r="C2949" t="str">
            <v>Valores Y Documentos En Cobranza – Recibidos</v>
          </cell>
        </row>
        <row r="2950">
          <cell r="A2950">
            <v>910306</v>
          </cell>
          <cell r="B2950" t="str">
            <v xml:space="preserve">        9103.06 Valores Y Documentos En Cobranza - Entregados               </v>
          </cell>
          <cell r="C2950" t="str">
            <v>Valores Y Documentos En Cobranza - Entregados</v>
          </cell>
        </row>
        <row r="2951">
          <cell r="A2951">
            <v>910307</v>
          </cell>
          <cell r="B2951" t="str">
            <v xml:space="preserve">        9103.07 Deuda Pública No Avalada               </v>
          </cell>
          <cell r="C2951" t="str">
            <v>Deuda Pública No Avalada</v>
          </cell>
        </row>
        <row r="2952">
          <cell r="A2952">
            <v>91030701</v>
          </cell>
          <cell r="B2952" t="str">
            <v xml:space="preserve">                9103.0701 Deuda Interna       </v>
          </cell>
          <cell r="C2952" t="str">
            <v>Deuda Interna</v>
          </cell>
        </row>
        <row r="2953">
          <cell r="A2953">
            <v>91030702</v>
          </cell>
          <cell r="B2953" t="str">
            <v xml:space="preserve">                9103.0702 Deuda Externa       </v>
          </cell>
          <cell r="C2953" t="str">
            <v>Deuda Externa</v>
          </cell>
        </row>
        <row r="2954">
          <cell r="A2954">
            <v>910308</v>
          </cell>
          <cell r="B2954" t="str">
            <v xml:space="preserve">        9103.08 Cheques Girados               </v>
          </cell>
          <cell r="C2954" t="str">
            <v>Cheques Girados</v>
          </cell>
        </row>
        <row r="2955">
          <cell r="A2955">
            <v>910309</v>
          </cell>
          <cell r="B2955" t="str">
            <v xml:space="preserve">        9103.09 Cartas                </v>
          </cell>
          <cell r="C2955" t="str">
            <v xml:space="preserve">Cartas </v>
          </cell>
        </row>
        <row r="2956">
          <cell r="A2956">
            <v>910310</v>
          </cell>
          <cell r="B2956" t="str">
            <v xml:space="preserve">        9103.10 Intereses por Devengar               </v>
          </cell>
          <cell r="C2956" t="str">
            <v>Intereses por Devengar</v>
          </cell>
        </row>
        <row r="2957">
          <cell r="A2957">
            <v>91031001</v>
          </cell>
          <cell r="B2957" t="str">
            <v xml:space="preserve">                9103.1001 Deuda Interna       </v>
          </cell>
          <cell r="C2957" t="str">
            <v>Deuda Interna</v>
          </cell>
        </row>
        <row r="2958">
          <cell r="A2958">
            <v>91031002</v>
          </cell>
          <cell r="B2958" t="str">
            <v xml:space="preserve">                9103.1002 Deuda Externa       </v>
          </cell>
          <cell r="C2958" t="str">
            <v>Deuda Externa</v>
          </cell>
        </row>
        <row r="2959">
          <cell r="A2959">
            <v>910311</v>
          </cell>
          <cell r="B2959" t="str">
            <v xml:space="preserve">        9103.11 Documentos Emitidos Y/O Recibidos               </v>
          </cell>
          <cell r="C2959" t="str">
            <v>Documentos Emitidos Y/O Recibidos</v>
          </cell>
        </row>
        <row r="2960">
          <cell r="A2960">
            <v>910312</v>
          </cell>
          <cell r="B2960" t="str">
            <v xml:space="preserve">        9103.12 Emisiones de Deuda Interna y Externa               </v>
          </cell>
          <cell r="C2960" t="str">
            <v>Emisiones de Deuda Interna y Externa</v>
          </cell>
        </row>
        <row r="2961">
          <cell r="A2961">
            <v>91031201</v>
          </cell>
          <cell r="B2961" t="str">
            <v xml:space="preserve">                9103.1201 Emisiones deuda interna       </v>
          </cell>
          <cell r="C2961" t="str">
            <v>Emisiones deuda interna</v>
          </cell>
        </row>
        <row r="2962">
          <cell r="A2962">
            <v>9103120101</v>
          </cell>
          <cell r="B2962" t="str">
            <v xml:space="preserve">                       9103.120101 Emisiones Bajo la par</v>
          </cell>
          <cell r="C2962" t="str">
            <v>Emisiones Bajo la par</v>
          </cell>
        </row>
        <row r="2963">
          <cell r="A2963">
            <v>9103120102</v>
          </cell>
          <cell r="B2963" t="str">
            <v xml:space="preserve">                       9103.120102 Emisiones Sobre la par</v>
          </cell>
          <cell r="C2963" t="str">
            <v>Emisiones Sobre la par</v>
          </cell>
        </row>
        <row r="2964">
          <cell r="A2964">
            <v>91031202</v>
          </cell>
          <cell r="B2964" t="str">
            <v xml:space="preserve">                9103.1202 Emisiones deuda externa       </v>
          </cell>
          <cell r="C2964" t="str">
            <v>Emisiones deuda externa</v>
          </cell>
        </row>
        <row r="2965">
          <cell r="A2965">
            <v>9103120201</v>
          </cell>
          <cell r="B2965" t="str">
            <v xml:space="preserve">                       9103.120201 Emisiones Bajo la par</v>
          </cell>
          <cell r="C2965" t="str">
            <v>Emisiones Bajo la par</v>
          </cell>
        </row>
        <row r="2966">
          <cell r="A2966">
            <v>9103120202</v>
          </cell>
          <cell r="B2966" t="str">
            <v xml:space="preserve">                       9103.120202 Emisiones Sobre la par</v>
          </cell>
          <cell r="C2966" t="str">
            <v>Emisiones Sobre la par</v>
          </cell>
        </row>
        <row r="2967">
          <cell r="A2967">
            <v>9104</v>
          </cell>
          <cell r="B2967" t="str">
            <v xml:space="preserve">9104. VALORES Y GARANTÍAS POR CONTRA                       </v>
          </cell>
          <cell r="C2967" t="str">
            <v>VALORES Y GARANTÍAS POR CONTRA</v>
          </cell>
        </row>
        <row r="2968">
          <cell r="A2968">
            <v>910401</v>
          </cell>
          <cell r="B2968" t="str">
            <v xml:space="preserve">        9104.01 Garantías A Favor De Terceros               </v>
          </cell>
          <cell r="C2968" t="str">
            <v>Garantías A Favor De Terceros</v>
          </cell>
        </row>
        <row r="2969">
          <cell r="A2969">
            <v>910402</v>
          </cell>
          <cell r="B2969" t="str">
            <v xml:space="preserve">        9104.02 Especies Y Documentos Valorados En Circulación               </v>
          </cell>
          <cell r="C2969" t="str">
            <v>Especies Y Documentos Valorados En Circulación</v>
          </cell>
        </row>
        <row r="2970">
          <cell r="A2970">
            <v>910403</v>
          </cell>
          <cell r="B2970" t="str">
            <v xml:space="preserve">        9104.03 Deuda Pública Avalada               </v>
          </cell>
          <cell r="C2970" t="str">
            <v>Deuda Pública Avalada</v>
          </cell>
        </row>
        <row r="2971">
          <cell r="A2971">
            <v>91040301</v>
          </cell>
          <cell r="B2971" t="str">
            <v xml:space="preserve">                9104.0301 Deuda Interna       </v>
          </cell>
          <cell r="C2971" t="str">
            <v>Deuda Interna</v>
          </cell>
        </row>
        <row r="2972">
          <cell r="A2972">
            <v>91040302</v>
          </cell>
          <cell r="B2972" t="str">
            <v xml:space="preserve">                9104.0302 Deuda Externa       </v>
          </cell>
          <cell r="C2972" t="str">
            <v>Deuda Externa</v>
          </cell>
        </row>
        <row r="2973">
          <cell r="A2973">
            <v>910404</v>
          </cell>
          <cell r="B2973" t="str">
            <v xml:space="preserve">        9104.04 Control De Garantías De Terceros               </v>
          </cell>
          <cell r="C2973" t="str">
            <v>Control De Garantías De Terceros</v>
          </cell>
        </row>
        <row r="2974">
          <cell r="A2974">
            <v>910405</v>
          </cell>
          <cell r="B2974" t="str">
            <v xml:space="preserve">        9104.05 Cartera De Valores Y Documentos En Cobranza – Recibidos               </v>
          </cell>
          <cell r="C2974" t="str">
            <v>Cartera De Valores Y Documentos En Cobranza – Recibidos</v>
          </cell>
        </row>
        <row r="2975">
          <cell r="A2975">
            <v>910406</v>
          </cell>
          <cell r="B2975" t="str">
            <v xml:space="preserve">        9104.06 Control De Valores Y Documentos En Cobranza - Entregados.               </v>
          </cell>
          <cell r="C2975" t="str">
            <v>Control De Valores Y Documentos En Cobranza - Entregados.</v>
          </cell>
        </row>
        <row r="2976">
          <cell r="A2976">
            <v>910407</v>
          </cell>
          <cell r="B2976" t="str">
            <v xml:space="preserve">        9104.07 Control De Deuda Pública No Avalada               </v>
          </cell>
          <cell r="C2976" t="str">
            <v>Control De Deuda Pública No Avalada</v>
          </cell>
        </row>
        <row r="2977">
          <cell r="A2977">
            <v>91040701</v>
          </cell>
          <cell r="B2977" t="str">
            <v xml:space="preserve">                9104.0701 Deuda Interna       </v>
          </cell>
          <cell r="C2977" t="str">
            <v>Deuda Interna</v>
          </cell>
        </row>
        <row r="2978">
          <cell r="A2978">
            <v>91040702</v>
          </cell>
          <cell r="B2978" t="str">
            <v xml:space="preserve">                9104.0702 Deuda Externa       </v>
          </cell>
          <cell r="C2978" t="str">
            <v>Deuda Externa</v>
          </cell>
        </row>
        <row r="2979">
          <cell r="A2979">
            <v>910408</v>
          </cell>
          <cell r="B2979" t="str">
            <v xml:space="preserve">        9104.08 Cheques Girados por Entregar               </v>
          </cell>
          <cell r="C2979" t="str">
            <v>Cheques Girados por Entregar</v>
          </cell>
        </row>
        <row r="2980">
          <cell r="A2980">
            <v>910409</v>
          </cell>
          <cell r="B2980" t="str">
            <v xml:space="preserve">        9104.09 Control De Cartas                </v>
          </cell>
          <cell r="C2980" t="str">
            <v xml:space="preserve">Control De Cartas </v>
          </cell>
        </row>
        <row r="2981">
          <cell r="A2981">
            <v>910410</v>
          </cell>
          <cell r="B2981" t="str">
            <v xml:space="preserve">        9104.10 Intereses por Devengar por contra               </v>
          </cell>
          <cell r="C2981" t="str">
            <v>Intereses por Devengar por contra</v>
          </cell>
        </row>
        <row r="2982">
          <cell r="A2982">
            <v>91041001</v>
          </cell>
          <cell r="B2982" t="str">
            <v xml:space="preserve">                9104.1001 Deuda Interna       </v>
          </cell>
          <cell r="C2982" t="str">
            <v>Deuda Interna</v>
          </cell>
        </row>
        <row r="2983">
          <cell r="A2983">
            <v>91041002</v>
          </cell>
          <cell r="B2983" t="str">
            <v xml:space="preserve">                9104.1002 Deuda externa       </v>
          </cell>
          <cell r="C2983" t="str">
            <v>Deuda externa</v>
          </cell>
        </row>
        <row r="2984">
          <cell r="A2984">
            <v>910411</v>
          </cell>
          <cell r="B2984" t="str">
            <v xml:space="preserve">        9104.11 Control De Documentos Emitidos Y/O Recibidos               </v>
          </cell>
          <cell r="C2984" t="str">
            <v>Control De Documentos Emitidos Y/O Recibidos</v>
          </cell>
        </row>
        <row r="2985">
          <cell r="A2985">
            <v>910412</v>
          </cell>
          <cell r="B2985" t="str">
            <v xml:space="preserve">        9104.12 Control de Emisión De deuda Interna y Externa               </v>
          </cell>
          <cell r="C2985" t="str">
            <v>Control de Emisión De deuda Interna y Externa</v>
          </cell>
        </row>
        <row r="2986">
          <cell r="A2986">
            <v>91041201</v>
          </cell>
          <cell r="B2986" t="str">
            <v xml:space="preserve">                9104.1201 Emisiones deuda interna       </v>
          </cell>
          <cell r="C2986" t="str">
            <v>Emisiones deuda interna</v>
          </cell>
        </row>
        <row r="2987">
          <cell r="A2987">
            <v>9104120101</v>
          </cell>
          <cell r="B2987" t="str">
            <v xml:space="preserve">                       9104.120101 Emisiones Bajo la par</v>
          </cell>
          <cell r="C2987" t="str">
            <v>Emisiones Bajo la par</v>
          </cell>
        </row>
        <row r="2988">
          <cell r="A2988">
            <v>9104120102</v>
          </cell>
          <cell r="B2988" t="str">
            <v xml:space="preserve">                       9104.120102 Emisiones Sobre la par</v>
          </cell>
          <cell r="C2988" t="str">
            <v>Emisiones Sobre la par</v>
          </cell>
        </row>
        <row r="2989">
          <cell r="A2989">
            <v>91041202</v>
          </cell>
          <cell r="B2989" t="str">
            <v xml:space="preserve">                9104.1202 Emisiones deuda externa       </v>
          </cell>
          <cell r="C2989" t="str">
            <v>Emisiones deuda externa</v>
          </cell>
        </row>
        <row r="2990">
          <cell r="A2990">
            <v>9104120201</v>
          </cell>
          <cell r="B2990" t="str">
            <v xml:space="preserve">                       9104.120201 Emisiones Bajo la par</v>
          </cell>
          <cell r="C2990" t="str">
            <v>Emisiones Bajo la par</v>
          </cell>
        </row>
        <row r="2991">
          <cell r="A2991">
            <v>9104120202</v>
          </cell>
          <cell r="B2991" t="str">
            <v xml:space="preserve">                       9104.120202 Emisiones Sobre la par</v>
          </cell>
          <cell r="C2991" t="str">
            <v>Emisiones Sobre la par</v>
          </cell>
        </row>
        <row r="2992">
          <cell r="A2992">
            <v>9105</v>
          </cell>
          <cell r="B2992" t="str">
            <v xml:space="preserve">9105. BIENES EN PRESTAMO, CUSTODIA Y NO DEPRECIABLES                       </v>
          </cell>
          <cell r="C2992" t="str">
            <v>BIENES EN PRESTAMO, CUSTODIA Y NO DEPRECIABLES</v>
          </cell>
        </row>
        <row r="2993">
          <cell r="A2993">
            <v>910501</v>
          </cell>
          <cell r="B2993" t="str">
            <v xml:space="preserve">        9105.01 Bienes En Préstamo Y Otros               </v>
          </cell>
          <cell r="C2993" t="str">
            <v>Bienes En Préstamo Y Otros</v>
          </cell>
        </row>
        <row r="2994">
          <cell r="A2994">
            <v>910502</v>
          </cell>
          <cell r="B2994" t="str">
            <v xml:space="preserve">        9105.02 Bienes En Custodia               </v>
          </cell>
          <cell r="C2994" t="str">
            <v>Bienes En Custodia</v>
          </cell>
        </row>
        <row r="2995">
          <cell r="A2995">
            <v>910503</v>
          </cell>
          <cell r="B2995" t="str">
            <v xml:space="preserve">        9105.03 Bienes No Depreciables               </v>
          </cell>
          <cell r="C2995" t="str">
            <v>Bienes No Depreciables</v>
          </cell>
        </row>
        <row r="2996">
          <cell r="A2996">
            <v>91050301</v>
          </cell>
          <cell r="B2996" t="str">
            <v xml:space="preserve">                9105.0301 Maquinaria Y Equipo No Depreciable       </v>
          </cell>
          <cell r="C2996" t="str">
            <v>Maquinaria Y Equipo No Depreciable</v>
          </cell>
        </row>
        <row r="2997">
          <cell r="A2997">
            <v>91050302</v>
          </cell>
          <cell r="B2997" t="str">
            <v xml:space="preserve">                9105.0302 Equipo De Transporte No Depreciable       </v>
          </cell>
          <cell r="C2997" t="str">
            <v>Equipo De Transporte No Depreciable</v>
          </cell>
        </row>
        <row r="2998">
          <cell r="A2998">
            <v>91050303</v>
          </cell>
          <cell r="B2998" t="str">
            <v xml:space="preserve">                9105.0303 Muebles Y Enseres No Depreciable       </v>
          </cell>
          <cell r="C2998" t="str">
            <v>Muebles Y Enseres No Depreciable</v>
          </cell>
        </row>
        <row r="2999">
          <cell r="A2999">
            <v>910504</v>
          </cell>
          <cell r="B2999" t="str">
            <v xml:space="preserve">        9105.04 Bienes Monetizables               </v>
          </cell>
          <cell r="C2999" t="str">
            <v>Bienes Monetizables</v>
          </cell>
        </row>
        <row r="3000">
          <cell r="A3000">
            <v>910505</v>
          </cell>
          <cell r="B3000" t="str">
            <v xml:space="preserve">        9105.05 Bienes Menores Entregados en Concesión               </v>
          </cell>
          <cell r="C3000" t="str">
            <v>Bienes Menores Entregados en Concesión</v>
          </cell>
        </row>
        <row r="3001">
          <cell r="A3001">
            <v>9106</v>
          </cell>
          <cell r="B3001" t="str">
            <v xml:space="preserve">9106. CONTROL DE BIENES EN PRESTAMO, CUSTODIA Y NO DEPRECIABLE                       </v>
          </cell>
          <cell r="C3001" t="str">
            <v>CONTROL DE BIENES EN PRESTAMO, CUSTODIA Y NO DEPRECIABLE</v>
          </cell>
        </row>
        <row r="3002">
          <cell r="A3002">
            <v>910601</v>
          </cell>
          <cell r="B3002" t="str">
            <v xml:space="preserve">        9106.01 Bienes En Préstamo Y Otros               </v>
          </cell>
          <cell r="C3002" t="str">
            <v>Bienes En Préstamo Y Otros</v>
          </cell>
        </row>
        <row r="3003">
          <cell r="A3003">
            <v>910602</v>
          </cell>
          <cell r="B3003" t="str">
            <v xml:space="preserve">        9106.02 Bienes En Custodia               </v>
          </cell>
          <cell r="C3003" t="str">
            <v>Bienes En Custodia</v>
          </cell>
        </row>
        <row r="3004">
          <cell r="A3004">
            <v>910603</v>
          </cell>
          <cell r="B3004" t="str">
            <v xml:space="preserve">        9106.03 Bienes No Depreciables               </v>
          </cell>
          <cell r="C3004" t="str">
            <v>Bienes No Depreciables</v>
          </cell>
        </row>
        <row r="3005">
          <cell r="A3005">
            <v>91060301</v>
          </cell>
          <cell r="B3005" t="str">
            <v xml:space="preserve">                9106.0301 Maquinaria Y Equipo No Depreciable       </v>
          </cell>
          <cell r="C3005" t="str">
            <v>Maquinaria Y Equipo No Depreciable</v>
          </cell>
        </row>
        <row r="3006">
          <cell r="A3006">
            <v>91060302</v>
          </cell>
          <cell r="B3006" t="str">
            <v xml:space="preserve">                9106.0302 Equipo De Transporte No Depreciable       </v>
          </cell>
          <cell r="C3006" t="str">
            <v>Equipo De Transporte No Depreciable</v>
          </cell>
        </row>
        <row r="3007">
          <cell r="A3007">
            <v>91060303</v>
          </cell>
          <cell r="B3007" t="str">
            <v xml:space="preserve">                9106.0303 Muebles Y Enseres No Depreciables       </v>
          </cell>
          <cell r="C3007" t="str">
            <v>Muebles Y Enseres No Depreciables</v>
          </cell>
        </row>
        <row r="3008">
          <cell r="A3008">
            <v>910604</v>
          </cell>
          <cell r="B3008" t="str">
            <v xml:space="preserve">        9106.04 Bienes Monetizables               </v>
          </cell>
          <cell r="C3008" t="str">
            <v>Bienes Monetizables</v>
          </cell>
        </row>
        <row r="3009">
          <cell r="A3009">
            <v>910605</v>
          </cell>
          <cell r="B3009" t="str">
            <v xml:space="preserve">        9106.05 Bienes menores entregados en Concesión               </v>
          </cell>
          <cell r="C3009" t="str">
            <v>Bienes menores entregados en Concesión</v>
          </cell>
        </row>
        <row r="3010">
          <cell r="A3010">
            <v>9107</v>
          </cell>
          <cell r="B3010" t="str">
            <v xml:space="preserve">9107. OBLIGACIONES PREVISIONALES                       </v>
          </cell>
          <cell r="C3010" t="str">
            <v>OBLIGACIONES PREVISIONALES</v>
          </cell>
        </row>
        <row r="3011">
          <cell r="A3011">
            <v>910701</v>
          </cell>
          <cell r="B3011" t="str">
            <v xml:space="preserve">        9107.01 Sistema Nacional De Pensiones DL. Nº 19990               </v>
          </cell>
          <cell r="C3011" t="str">
            <v>Sistema Nacional De Pensiones DL. Nº 19990</v>
          </cell>
        </row>
        <row r="3012">
          <cell r="A3012">
            <v>91070101</v>
          </cell>
          <cell r="B3012" t="str">
            <v xml:space="preserve">                9107.0101 Pensionistas       </v>
          </cell>
          <cell r="C3012" t="str">
            <v>Pensionistas</v>
          </cell>
        </row>
        <row r="3013">
          <cell r="A3013">
            <v>91070102</v>
          </cell>
          <cell r="B3013" t="str">
            <v xml:space="preserve">                9107.0102 Trabajadores Activos       </v>
          </cell>
          <cell r="C3013" t="str">
            <v>Trabajadores Activos</v>
          </cell>
        </row>
        <row r="3014">
          <cell r="A3014">
            <v>910702</v>
          </cell>
          <cell r="B3014" t="str">
            <v xml:space="preserve">        9107.02 Régimen De Pensiones DL. Nº 20530               </v>
          </cell>
          <cell r="C3014" t="str">
            <v>Régimen De Pensiones DL. Nº 20530</v>
          </cell>
        </row>
        <row r="3015">
          <cell r="A3015">
            <v>91070201</v>
          </cell>
          <cell r="B3015" t="str">
            <v xml:space="preserve">                9107.0201 Pensionistas       </v>
          </cell>
          <cell r="C3015" t="str">
            <v>Pensionistas</v>
          </cell>
        </row>
        <row r="3016">
          <cell r="A3016">
            <v>91070202</v>
          </cell>
          <cell r="B3016" t="str">
            <v xml:space="preserve">                9107.0202 Trabajadores Activos       </v>
          </cell>
          <cell r="C3016" t="str">
            <v>Trabajadores Activos</v>
          </cell>
        </row>
        <row r="3017">
          <cell r="A3017">
            <v>910703</v>
          </cell>
          <cell r="B3017" t="str">
            <v xml:space="preserve">        9107.03 Otros Regímenes               </v>
          </cell>
          <cell r="C3017" t="str">
            <v>Otros Regímenes</v>
          </cell>
        </row>
        <row r="3018">
          <cell r="A3018">
            <v>9108</v>
          </cell>
          <cell r="B3018" t="str">
            <v xml:space="preserve">9108. CONTROL DE OBLIGACIONES PREVISIONALES                       </v>
          </cell>
          <cell r="C3018" t="str">
            <v>CONTROL DE OBLIGACIONES PREVISIONALES</v>
          </cell>
        </row>
        <row r="3019">
          <cell r="A3019">
            <v>910801</v>
          </cell>
          <cell r="B3019" t="str">
            <v xml:space="preserve">        9108.01 Control Sistema Nacional De Pensiones DL. Nº 19990               </v>
          </cell>
          <cell r="C3019" t="str">
            <v>Control Sistema Nacional De Pensiones DL. Nº 19990</v>
          </cell>
        </row>
        <row r="3020">
          <cell r="A3020">
            <v>91080101</v>
          </cell>
          <cell r="B3020" t="str">
            <v xml:space="preserve">                9108.0101 Pensionistas       </v>
          </cell>
          <cell r="C3020" t="str">
            <v>Pensionistas</v>
          </cell>
        </row>
        <row r="3021">
          <cell r="A3021">
            <v>91080102</v>
          </cell>
          <cell r="B3021" t="str">
            <v xml:space="preserve">                9108.0102 Trabajadores Activos       </v>
          </cell>
          <cell r="C3021" t="str">
            <v>Trabajadores Activos</v>
          </cell>
        </row>
        <row r="3022">
          <cell r="A3022">
            <v>910802</v>
          </cell>
          <cell r="B3022" t="str">
            <v xml:space="preserve">        9108.02 Control Régimen De Pensiones DL. Nº 20530               </v>
          </cell>
          <cell r="C3022" t="str">
            <v>Control Régimen De Pensiones DL. Nº 20530</v>
          </cell>
        </row>
        <row r="3023">
          <cell r="A3023">
            <v>91080201</v>
          </cell>
          <cell r="B3023" t="str">
            <v xml:space="preserve">                9108.0201 Pensionistas       </v>
          </cell>
          <cell r="C3023" t="str">
            <v>Pensionistas</v>
          </cell>
        </row>
        <row r="3024">
          <cell r="A3024">
            <v>91080202</v>
          </cell>
          <cell r="B3024" t="str">
            <v xml:space="preserve">                9108.0202 Trabajadores Activos       </v>
          </cell>
          <cell r="C3024" t="str">
            <v>Trabajadores Activos</v>
          </cell>
        </row>
        <row r="3025">
          <cell r="A3025">
            <v>910803</v>
          </cell>
          <cell r="B3025" t="str">
            <v xml:space="preserve">        9108.03 Otros Regímenes               </v>
          </cell>
          <cell r="C3025" t="str">
            <v>Otros Regímenes</v>
          </cell>
        </row>
        <row r="3026">
          <cell r="A3026">
            <v>9109</v>
          </cell>
          <cell r="B3026" t="str">
            <v xml:space="preserve">9109. CUENTAS DE CONTINGENCIAS                       </v>
          </cell>
          <cell r="C3026" t="str">
            <v>CUENTAS DE CONTINGENCIAS</v>
          </cell>
        </row>
        <row r="3027">
          <cell r="A3027">
            <v>910901</v>
          </cell>
          <cell r="B3027" t="str">
            <v xml:space="preserve">        9109.01 Contingencias               </v>
          </cell>
          <cell r="C3027" t="str">
            <v>Contingencias</v>
          </cell>
        </row>
        <row r="3028">
          <cell r="A3028">
            <v>91090101</v>
          </cell>
          <cell r="B3028" t="str">
            <v xml:space="preserve">                9109.0101 Administrativas       </v>
          </cell>
          <cell r="C3028" t="str">
            <v>Administrativas</v>
          </cell>
        </row>
        <row r="3029">
          <cell r="A3029">
            <v>91090102</v>
          </cell>
          <cell r="B3029" t="str">
            <v xml:space="preserve">                9109.0102 Agrarias       </v>
          </cell>
          <cell r="C3029" t="str">
            <v>Agrarias</v>
          </cell>
        </row>
        <row r="3030">
          <cell r="A3030">
            <v>91090103</v>
          </cell>
          <cell r="B3030" t="str">
            <v xml:space="preserve">                9109.0103 Civiles       </v>
          </cell>
          <cell r="C3030" t="str">
            <v>Civiles</v>
          </cell>
        </row>
        <row r="3031">
          <cell r="A3031">
            <v>91090104</v>
          </cell>
          <cell r="B3031" t="str">
            <v xml:space="preserve">                9109.0104 Laborales       </v>
          </cell>
          <cell r="C3031" t="str">
            <v>Laborales</v>
          </cell>
        </row>
        <row r="3032">
          <cell r="A3032">
            <v>91090105</v>
          </cell>
          <cell r="B3032" t="str">
            <v xml:space="preserve">                9109.0105 Penales       </v>
          </cell>
          <cell r="C3032" t="str">
            <v>Penales</v>
          </cell>
        </row>
        <row r="3033">
          <cell r="A3033">
            <v>91090106</v>
          </cell>
          <cell r="B3033" t="str">
            <v xml:space="preserve">                9109.0106 Tributarias       </v>
          </cell>
          <cell r="C3033" t="str">
            <v>Tributarias</v>
          </cell>
        </row>
        <row r="3034">
          <cell r="A3034">
            <v>91090107</v>
          </cell>
          <cell r="B3034" t="str">
            <v xml:space="preserve">                9109.0107 Contingencias Por Garantías       </v>
          </cell>
          <cell r="C3034" t="str">
            <v>Contingencias Por Garantías</v>
          </cell>
        </row>
        <row r="3035">
          <cell r="A3035">
            <v>91090108</v>
          </cell>
          <cell r="B3035" t="str">
            <v xml:space="preserve">                9109.0108 Contingencias Por Avales       </v>
          </cell>
          <cell r="C3035" t="str">
            <v>Contingencias Por Avales</v>
          </cell>
        </row>
        <row r="3036">
          <cell r="A3036">
            <v>91090109</v>
          </cell>
          <cell r="B3036" t="str">
            <v xml:space="preserve">                9109.0109 Laudos Arbitrales       </v>
          </cell>
          <cell r="C3036" t="str">
            <v>Laudos Arbitrales</v>
          </cell>
        </row>
        <row r="3037">
          <cell r="A3037">
            <v>91090110</v>
          </cell>
          <cell r="B3037" t="str">
            <v xml:space="preserve">                9109.0110 Internacionales       </v>
          </cell>
          <cell r="C3037" t="str">
            <v>Internacionales</v>
          </cell>
        </row>
        <row r="3038">
          <cell r="A3038">
            <v>91090199</v>
          </cell>
          <cell r="B3038" t="str">
            <v xml:space="preserve">                9109.0199 Otras Contingencias       </v>
          </cell>
          <cell r="C3038" t="str">
            <v>Otras Contingencias</v>
          </cell>
        </row>
        <row r="3039">
          <cell r="A3039">
            <v>910902</v>
          </cell>
          <cell r="B3039" t="str">
            <v xml:space="preserve">        9109.02 Contratos de Asociaciones Público Privadas               </v>
          </cell>
          <cell r="C3039" t="str">
            <v>Contratos de Asociaciones Público Privadas</v>
          </cell>
        </row>
        <row r="3040">
          <cell r="A3040">
            <v>91090201</v>
          </cell>
          <cell r="B3040" t="str">
            <v xml:space="preserve">                9109.0201 Garantía Soberana       </v>
          </cell>
          <cell r="C3040" t="str">
            <v>Garantía Soberana</v>
          </cell>
        </row>
        <row r="3041">
          <cell r="A3041">
            <v>91090202</v>
          </cell>
          <cell r="B3041" t="str">
            <v xml:space="preserve">                9109.0202 Garantía de Riesgo Parcial       </v>
          </cell>
          <cell r="C3041" t="str">
            <v>Garantía de Riesgo Parcial</v>
          </cell>
        </row>
        <row r="3042">
          <cell r="A3042">
            <v>91090203</v>
          </cell>
          <cell r="B3042" t="str">
            <v xml:space="preserve">                9109.0203 Ingresos Mínimos Garantizados       </v>
          </cell>
          <cell r="C3042" t="str">
            <v>Ingresos Mínimos Garantizados</v>
          </cell>
        </row>
        <row r="3043">
          <cell r="A3043">
            <v>91090204</v>
          </cell>
          <cell r="B3043" t="str">
            <v xml:space="preserve">                9109.0204 Demanda Mínima Garantizada       </v>
          </cell>
          <cell r="C3043" t="str">
            <v>Demanda Mínima Garantizada</v>
          </cell>
        </row>
        <row r="3044">
          <cell r="A3044">
            <v>91090205</v>
          </cell>
          <cell r="B3044" t="str">
            <v xml:space="preserve">                9109.0205 Garantía al Stock Mínimo de Fondo para Obligaciones Financieras       </v>
          </cell>
          <cell r="C3044" t="str">
            <v>Garantía al Stock Mínimo de Fondo para Obligaciones Financieras</v>
          </cell>
        </row>
        <row r="3045">
          <cell r="A3045">
            <v>91090206</v>
          </cell>
          <cell r="B3045" t="str">
            <v xml:space="preserve">                9109.0206 Otros       </v>
          </cell>
          <cell r="C3045" t="str">
            <v>Otros</v>
          </cell>
        </row>
        <row r="3046">
          <cell r="A3046">
            <v>9110</v>
          </cell>
          <cell r="B3046" t="str">
            <v xml:space="preserve">9110. CUENTAS DE CONTINGENCIAS POR CONTRA                       </v>
          </cell>
          <cell r="C3046" t="str">
            <v>CUENTAS DE CONTINGENCIAS POR CONTRA</v>
          </cell>
        </row>
        <row r="3047">
          <cell r="A3047">
            <v>911001</v>
          </cell>
          <cell r="B3047" t="str">
            <v xml:space="preserve">        9110.01 Contingencias Por el contrario               </v>
          </cell>
          <cell r="C3047" t="str">
            <v>Contingencias Por el contrario</v>
          </cell>
        </row>
        <row r="3048">
          <cell r="A3048">
            <v>91100101</v>
          </cell>
          <cell r="B3048" t="str">
            <v xml:space="preserve">                9110.0101 Administrativas       </v>
          </cell>
          <cell r="C3048" t="str">
            <v>Administrativas</v>
          </cell>
        </row>
        <row r="3049">
          <cell r="A3049">
            <v>91100102</v>
          </cell>
          <cell r="B3049" t="str">
            <v xml:space="preserve">                9110.0102 Agrarias       </v>
          </cell>
          <cell r="C3049" t="str">
            <v>Agrarias</v>
          </cell>
        </row>
        <row r="3050">
          <cell r="A3050">
            <v>91100103</v>
          </cell>
          <cell r="B3050" t="str">
            <v xml:space="preserve">                9110.0103 Civiles       </v>
          </cell>
          <cell r="C3050" t="str">
            <v>Civiles</v>
          </cell>
        </row>
        <row r="3051">
          <cell r="A3051">
            <v>91100104</v>
          </cell>
          <cell r="B3051" t="str">
            <v xml:space="preserve">                9110.0104 Laborales       </v>
          </cell>
          <cell r="C3051" t="str">
            <v>Laborales</v>
          </cell>
        </row>
        <row r="3052">
          <cell r="A3052">
            <v>91100105</v>
          </cell>
          <cell r="B3052" t="str">
            <v xml:space="preserve">                9110.0105 Penales       </v>
          </cell>
          <cell r="C3052" t="str">
            <v>Penales</v>
          </cell>
        </row>
        <row r="3053">
          <cell r="A3053">
            <v>91100106</v>
          </cell>
          <cell r="B3053" t="str">
            <v xml:space="preserve">                9110.0106 Tributarias       </v>
          </cell>
          <cell r="C3053" t="str">
            <v>Tributarias</v>
          </cell>
        </row>
        <row r="3054">
          <cell r="A3054">
            <v>91100107</v>
          </cell>
          <cell r="B3054" t="str">
            <v xml:space="preserve">                9110.0107 Contingencias Por Garantías       </v>
          </cell>
          <cell r="C3054" t="str">
            <v>Contingencias Por Garantías</v>
          </cell>
        </row>
        <row r="3055">
          <cell r="A3055">
            <v>91100108</v>
          </cell>
          <cell r="B3055" t="str">
            <v xml:space="preserve">                9110.0108 Contingencias Por Avales       </v>
          </cell>
          <cell r="C3055" t="str">
            <v>Contingencias Por Avales</v>
          </cell>
        </row>
        <row r="3056">
          <cell r="A3056">
            <v>91100109</v>
          </cell>
          <cell r="B3056" t="str">
            <v xml:space="preserve">                9110.0109 Laudos Arbitrales       </v>
          </cell>
          <cell r="C3056" t="str">
            <v>Laudos Arbitrales</v>
          </cell>
        </row>
        <row r="3057">
          <cell r="A3057">
            <v>91100110</v>
          </cell>
          <cell r="B3057" t="str">
            <v xml:space="preserve">                9110.0110 Internacionales       </v>
          </cell>
          <cell r="C3057" t="str">
            <v>Internacionales</v>
          </cell>
        </row>
        <row r="3058">
          <cell r="A3058">
            <v>91100199</v>
          </cell>
          <cell r="B3058" t="str">
            <v xml:space="preserve">                9110.0199 Otras Contingencias       </v>
          </cell>
          <cell r="C3058" t="str">
            <v>Otras Contingencias</v>
          </cell>
        </row>
        <row r="3059">
          <cell r="A3059">
            <v>911002</v>
          </cell>
          <cell r="B3059" t="str">
            <v xml:space="preserve">        9110.02 Contratos de Asociaciones Público Privadas               </v>
          </cell>
          <cell r="C3059" t="str">
            <v>Contratos de Asociaciones Público Privadas</v>
          </cell>
        </row>
        <row r="3060">
          <cell r="A3060">
            <v>91100201</v>
          </cell>
          <cell r="B3060" t="str">
            <v xml:space="preserve">                9110.0201 Garantía Soberana       </v>
          </cell>
          <cell r="C3060" t="str">
            <v>Garantía Soberana</v>
          </cell>
        </row>
        <row r="3061">
          <cell r="A3061">
            <v>91100202</v>
          </cell>
          <cell r="B3061" t="str">
            <v xml:space="preserve">                9110.0202 Garantía de Riesgo Parcial       </v>
          </cell>
          <cell r="C3061" t="str">
            <v>Garantía de Riesgo Parcial</v>
          </cell>
        </row>
        <row r="3062">
          <cell r="A3062">
            <v>91100203</v>
          </cell>
          <cell r="B3062" t="str">
            <v xml:space="preserve">                9110.0203 Ingresos Mínimos Garantizados       </v>
          </cell>
          <cell r="C3062" t="str">
            <v>Ingresos Mínimos Garantizados</v>
          </cell>
        </row>
        <row r="3063">
          <cell r="A3063">
            <v>91100204</v>
          </cell>
          <cell r="B3063" t="str">
            <v xml:space="preserve">                9110.0204 Demanda Mínima Garantizada       </v>
          </cell>
          <cell r="C3063" t="str">
            <v>Demanda Mínima Garantizada</v>
          </cell>
        </row>
        <row r="3064">
          <cell r="A3064">
            <v>91100205</v>
          </cell>
          <cell r="B3064" t="str">
            <v xml:space="preserve">                9110.0205 Garantía al Stock Mínimo de Fondo para Obligaciones Financieras       </v>
          </cell>
          <cell r="C3064" t="str">
            <v>Garantía al Stock Mínimo de Fondo para Obligaciones Financieras</v>
          </cell>
        </row>
        <row r="3065">
          <cell r="A3065">
            <v>91100206</v>
          </cell>
          <cell r="B3065" t="str">
            <v xml:space="preserve">                9110.0206 Otros       </v>
          </cell>
          <cell r="C3065" t="str">
            <v>Otros</v>
          </cell>
        </row>
        <row r="3066">
          <cell r="A3066">
            <v>9111</v>
          </cell>
          <cell r="B3066" t="str">
            <v xml:space="preserve">9111. SANEAMIENTO DEL ACTIVO                       </v>
          </cell>
          <cell r="C3066" t="str">
            <v>SANEAMIENTO DEL ACTIVO</v>
          </cell>
        </row>
        <row r="3067">
          <cell r="A3067">
            <v>911101</v>
          </cell>
          <cell r="B3067" t="str">
            <v xml:space="preserve">        9111.01 Caja Y Bancos               </v>
          </cell>
          <cell r="C3067" t="str">
            <v>Caja Y Bancos</v>
          </cell>
        </row>
        <row r="3068">
          <cell r="A3068">
            <v>911102</v>
          </cell>
          <cell r="B3068" t="str">
            <v xml:space="preserve">        9111.02 Inversiones Disponibles               </v>
          </cell>
          <cell r="C3068" t="str">
            <v>Inversiones Disponibles</v>
          </cell>
        </row>
        <row r="3069">
          <cell r="A3069">
            <v>911103</v>
          </cell>
          <cell r="B3069" t="str">
            <v xml:space="preserve">        9111.03 Cuentas Por Cobrar               </v>
          </cell>
          <cell r="C3069" t="str">
            <v>Cuentas Por Cobrar</v>
          </cell>
        </row>
        <row r="3070">
          <cell r="A3070">
            <v>911104</v>
          </cell>
          <cell r="B3070" t="str">
            <v xml:space="preserve">        9111.04 Cuentas Por Cobrar Diversas               </v>
          </cell>
          <cell r="C3070" t="str">
            <v>Cuentas Por Cobrar Diversas</v>
          </cell>
        </row>
        <row r="3071">
          <cell r="A3071">
            <v>911105</v>
          </cell>
          <cell r="B3071" t="str">
            <v xml:space="preserve">        9111.05 Préstamos               </v>
          </cell>
          <cell r="C3071" t="str">
            <v>Préstamos</v>
          </cell>
        </row>
        <row r="3072">
          <cell r="A3072">
            <v>911106</v>
          </cell>
          <cell r="B3072" t="str">
            <v xml:space="preserve">        9111.06 Fideicomiso, Comisiones de Confianza y Otras Modalidades               </v>
          </cell>
          <cell r="C3072" t="str">
            <v>Fideicomiso, Comisiones de Confianza y Otras Modalidades</v>
          </cell>
        </row>
        <row r="3073">
          <cell r="A3073">
            <v>911107</v>
          </cell>
          <cell r="B3073" t="str">
            <v xml:space="preserve">        9111.07 Servicios Y Otros Contratados Por Anticipado               </v>
          </cell>
          <cell r="C3073" t="str">
            <v>Servicios Y Otros Contratados Por Anticipado</v>
          </cell>
        </row>
        <row r="3074">
          <cell r="A3074">
            <v>911108</v>
          </cell>
          <cell r="B3074" t="str">
            <v xml:space="preserve">        9111.08 Bienes Y Suministros De Funcionamiento               </v>
          </cell>
          <cell r="C3074" t="str">
            <v>Bienes Y Suministros De Funcionamiento</v>
          </cell>
        </row>
        <row r="3075">
          <cell r="A3075">
            <v>911109</v>
          </cell>
          <cell r="B3075" t="str">
            <v xml:space="preserve">        9111.09 Bienes Para La Venta               </v>
          </cell>
          <cell r="C3075" t="str">
            <v>Bienes Para La Venta</v>
          </cell>
        </row>
        <row r="3076">
          <cell r="A3076">
            <v>911110</v>
          </cell>
          <cell r="B3076" t="str">
            <v xml:space="preserve">        9111.10 Bienes De Asistencia Social               </v>
          </cell>
          <cell r="C3076" t="str">
            <v>Bienes De Asistencia Social</v>
          </cell>
        </row>
        <row r="3077">
          <cell r="A3077">
            <v>911111</v>
          </cell>
          <cell r="B3077" t="str">
            <v xml:space="preserve">        9111.11 Materias Primas               </v>
          </cell>
          <cell r="C3077" t="str">
            <v>Materias Primas</v>
          </cell>
        </row>
        <row r="3078">
          <cell r="A3078">
            <v>911112</v>
          </cell>
          <cell r="B3078" t="str">
            <v xml:space="preserve">        9111.12 Materiales Auxiliares, Suministros Y Repuestos               </v>
          </cell>
          <cell r="C3078" t="str">
            <v>Materiales Auxiliares, Suministros Y Repuestos</v>
          </cell>
        </row>
        <row r="3079">
          <cell r="A3079">
            <v>911113</v>
          </cell>
          <cell r="B3079" t="str">
            <v xml:space="preserve">        9111.13 Envases Y Embalajes               </v>
          </cell>
          <cell r="C3079" t="str">
            <v>Envases Y Embalajes</v>
          </cell>
        </row>
        <row r="3080">
          <cell r="A3080">
            <v>911114</v>
          </cell>
          <cell r="B3080" t="str">
            <v xml:space="preserve">        9111.14 Productos En Proceso               </v>
          </cell>
          <cell r="C3080" t="str">
            <v>Productos En Proceso</v>
          </cell>
        </row>
        <row r="3081">
          <cell r="A3081">
            <v>911115</v>
          </cell>
          <cell r="B3081" t="str">
            <v xml:space="preserve">        9111.15 Productos Terminados               </v>
          </cell>
          <cell r="C3081" t="str">
            <v>Productos Terminados</v>
          </cell>
        </row>
        <row r="3082">
          <cell r="A3082">
            <v>911116</v>
          </cell>
          <cell r="B3082" t="str">
            <v xml:space="preserve">        9111.16 Bienes En Tránsito               </v>
          </cell>
          <cell r="C3082" t="str">
            <v>Bienes En Tránsito</v>
          </cell>
        </row>
        <row r="3083">
          <cell r="A3083">
            <v>911117</v>
          </cell>
          <cell r="B3083" t="str">
            <v xml:space="preserve">        9111.17 Inversión En Títulos Y Valores               </v>
          </cell>
          <cell r="C3083" t="str">
            <v>Inversión En Títulos Y Valores</v>
          </cell>
        </row>
        <row r="3084">
          <cell r="A3084">
            <v>911118</v>
          </cell>
          <cell r="B3084" t="str">
            <v xml:space="preserve">        9111.18 Acciones Y Participaciones De Capital               </v>
          </cell>
          <cell r="C3084" t="str">
            <v>Acciones Y Participaciones De Capital</v>
          </cell>
        </row>
        <row r="3085">
          <cell r="A3085">
            <v>911119</v>
          </cell>
          <cell r="B3085" t="str">
            <v xml:space="preserve">        9111.19 Edificios Y Estructuras               </v>
          </cell>
          <cell r="C3085" t="str">
            <v>Edificios Y Estructuras</v>
          </cell>
        </row>
        <row r="3086">
          <cell r="A3086">
            <v>911120</v>
          </cell>
          <cell r="B3086" t="str">
            <v xml:space="preserve">        9111.20 Activos No Producidos               </v>
          </cell>
          <cell r="C3086" t="str">
            <v>Activos No Producidos</v>
          </cell>
        </row>
        <row r="3087">
          <cell r="A3087">
            <v>911121</v>
          </cell>
          <cell r="B3087" t="str">
            <v xml:space="preserve">        9111.21 Vehículos, Maquinarias y Otros               </v>
          </cell>
          <cell r="C3087" t="str">
            <v>Vehículos, Maquinarias y Otros</v>
          </cell>
        </row>
        <row r="3088">
          <cell r="A3088">
            <v>911122</v>
          </cell>
          <cell r="B3088" t="str">
            <v xml:space="preserve">        9111.22 Inversiones Intangibles               </v>
          </cell>
          <cell r="C3088" t="str">
            <v>Inversiones Intangibles</v>
          </cell>
        </row>
        <row r="3089">
          <cell r="A3089">
            <v>911123</v>
          </cell>
          <cell r="B3089" t="str">
            <v xml:space="preserve">        9111.23 Estudios Y Proyectos               </v>
          </cell>
          <cell r="C3089" t="str">
            <v>Estudios Y Proyectos</v>
          </cell>
        </row>
        <row r="3090">
          <cell r="A3090">
            <v>911124</v>
          </cell>
          <cell r="B3090" t="str">
            <v xml:space="preserve">        9111.24 Objetos De Valor               </v>
          </cell>
          <cell r="C3090" t="str">
            <v>Objetos De Valor</v>
          </cell>
        </row>
        <row r="3091">
          <cell r="A3091">
            <v>911125</v>
          </cell>
          <cell r="B3091" t="str">
            <v xml:space="preserve">        9111.25 Otros Activos               </v>
          </cell>
          <cell r="C3091" t="str">
            <v>Otros Activos</v>
          </cell>
        </row>
        <row r="3092">
          <cell r="A3092">
            <v>9112</v>
          </cell>
          <cell r="B3092" t="str">
            <v xml:space="preserve">9112. CONTROL DE SANEAMIENTO DEL ACTIVO                       </v>
          </cell>
          <cell r="C3092" t="str">
            <v>CONTROL DE SANEAMIENTO DEL ACTIVO</v>
          </cell>
        </row>
        <row r="3093">
          <cell r="A3093">
            <v>911201</v>
          </cell>
          <cell r="B3093" t="str">
            <v xml:space="preserve">        9112.01 Caja Y Bancos               </v>
          </cell>
          <cell r="C3093" t="str">
            <v>Caja Y Bancos</v>
          </cell>
        </row>
        <row r="3094">
          <cell r="A3094">
            <v>911202</v>
          </cell>
          <cell r="B3094" t="str">
            <v xml:space="preserve">        9112.02 Inversiones Disponibles               </v>
          </cell>
          <cell r="C3094" t="str">
            <v>Inversiones Disponibles</v>
          </cell>
        </row>
        <row r="3095">
          <cell r="A3095">
            <v>911203</v>
          </cell>
          <cell r="B3095" t="str">
            <v xml:space="preserve">        9112.03 Cuentas Por Cobrar               </v>
          </cell>
          <cell r="C3095" t="str">
            <v>Cuentas Por Cobrar</v>
          </cell>
        </row>
        <row r="3096">
          <cell r="A3096">
            <v>911204</v>
          </cell>
          <cell r="B3096" t="str">
            <v xml:space="preserve">        9112.04 Cuentas Por Cobrar Diversas               </v>
          </cell>
          <cell r="C3096" t="str">
            <v>Cuentas Por Cobrar Diversas</v>
          </cell>
        </row>
        <row r="3097">
          <cell r="A3097">
            <v>911205</v>
          </cell>
          <cell r="B3097" t="str">
            <v xml:space="preserve">        9112.05 Préstamos               </v>
          </cell>
          <cell r="C3097" t="str">
            <v>Préstamos</v>
          </cell>
        </row>
        <row r="3098">
          <cell r="A3098">
            <v>911206</v>
          </cell>
          <cell r="B3098" t="str">
            <v xml:space="preserve">        9112.06 Fideicomiso, Comisiones de Confianza y Otras Modalidades               </v>
          </cell>
          <cell r="C3098" t="str">
            <v>Fideicomiso, Comisiones de Confianza y Otras Modalidades</v>
          </cell>
        </row>
        <row r="3099">
          <cell r="A3099">
            <v>911207</v>
          </cell>
          <cell r="B3099" t="str">
            <v xml:space="preserve">        9112.07 Servicios Y Otros Contratados Por Anticipado               </v>
          </cell>
          <cell r="C3099" t="str">
            <v>Servicios Y Otros Contratados Por Anticipado</v>
          </cell>
        </row>
        <row r="3100">
          <cell r="A3100">
            <v>911208</v>
          </cell>
          <cell r="B3100" t="str">
            <v xml:space="preserve">        9112.08 Bienes Y Suministros De Funcionamiento               </v>
          </cell>
          <cell r="C3100" t="str">
            <v>Bienes Y Suministros De Funcionamiento</v>
          </cell>
        </row>
        <row r="3101">
          <cell r="A3101">
            <v>911209</v>
          </cell>
          <cell r="B3101" t="str">
            <v xml:space="preserve">        9112.09 Bienes Para La Venta               </v>
          </cell>
          <cell r="C3101" t="str">
            <v>Bienes Para La Venta</v>
          </cell>
        </row>
        <row r="3102">
          <cell r="A3102">
            <v>911210</v>
          </cell>
          <cell r="B3102" t="str">
            <v xml:space="preserve">        9112.10 Bienes De Asistencia Social               </v>
          </cell>
          <cell r="C3102" t="str">
            <v>Bienes De Asistencia Social</v>
          </cell>
        </row>
        <row r="3103">
          <cell r="A3103">
            <v>911211</v>
          </cell>
          <cell r="B3103" t="str">
            <v xml:space="preserve">        9112.11 Materias Primas               </v>
          </cell>
          <cell r="C3103" t="str">
            <v>Materias Primas</v>
          </cell>
        </row>
        <row r="3104">
          <cell r="A3104">
            <v>911212</v>
          </cell>
          <cell r="B3104" t="str">
            <v xml:space="preserve">        9112.12 Materiales Auxiliares, Suministros Y Repuestos               </v>
          </cell>
          <cell r="C3104" t="str">
            <v>Materiales Auxiliares, Suministros Y Repuestos</v>
          </cell>
        </row>
        <row r="3105">
          <cell r="A3105">
            <v>911213</v>
          </cell>
          <cell r="B3105" t="str">
            <v xml:space="preserve">        9112.13 Envases Y Embalajes               </v>
          </cell>
          <cell r="C3105" t="str">
            <v>Envases Y Embalajes</v>
          </cell>
        </row>
        <row r="3106">
          <cell r="A3106">
            <v>911214</v>
          </cell>
          <cell r="B3106" t="str">
            <v xml:space="preserve">        9112.14 Productos En Proceso               </v>
          </cell>
          <cell r="C3106" t="str">
            <v>Productos En Proceso</v>
          </cell>
        </row>
        <row r="3107">
          <cell r="A3107">
            <v>911215</v>
          </cell>
          <cell r="B3107" t="str">
            <v xml:space="preserve">        9112.15 Productos Terminados               </v>
          </cell>
          <cell r="C3107" t="str">
            <v>Productos Terminados</v>
          </cell>
        </row>
        <row r="3108">
          <cell r="A3108">
            <v>911216</v>
          </cell>
          <cell r="B3108" t="str">
            <v xml:space="preserve">        9112.16 Bienes En Tránsito               </v>
          </cell>
          <cell r="C3108" t="str">
            <v>Bienes En Tránsito</v>
          </cell>
        </row>
        <row r="3109">
          <cell r="A3109">
            <v>911217</v>
          </cell>
          <cell r="B3109" t="str">
            <v xml:space="preserve">        9112.17 Inversión En Títulos Y Valores               </v>
          </cell>
          <cell r="C3109" t="str">
            <v>Inversión En Títulos Y Valores</v>
          </cell>
        </row>
        <row r="3110">
          <cell r="A3110">
            <v>911218</v>
          </cell>
          <cell r="B3110" t="str">
            <v xml:space="preserve">        9112.18 Acciones Y Participaciones De Capital               </v>
          </cell>
          <cell r="C3110" t="str">
            <v>Acciones Y Participaciones De Capital</v>
          </cell>
        </row>
        <row r="3111">
          <cell r="A3111">
            <v>911219</v>
          </cell>
          <cell r="B3111" t="str">
            <v xml:space="preserve">        9112.19 Edificios Y Estructuras               </v>
          </cell>
          <cell r="C3111" t="str">
            <v>Edificios Y Estructuras</v>
          </cell>
        </row>
        <row r="3112">
          <cell r="A3112">
            <v>911220</v>
          </cell>
          <cell r="B3112" t="str">
            <v xml:space="preserve">        9112.20 Activos No Producidos               </v>
          </cell>
          <cell r="C3112" t="str">
            <v>Activos No Producidos</v>
          </cell>
        </row>
        <row r="3113">
          <cell r="A3113">
            <v>911221</v>
          </cell>
          <cell r="B3113" t="str">
            <v xml:space="preserve">        9112.21 Vehículos, Maquinarias Y Otros               </v>
          </cell>
          <cell r="C3113" t="str">
            <v>Vehículos, Maquinarias Y Otros</v>
          </cell>
        </row>
        <row r="3114">
          <cell r="A3114">
            <v>911222</v>
          </cell>
          <cell r="B3114" t="str">
            <v xml:space="preserve">        9112.22 Inversiones Intangibles               </v>
          </cell>
          <cell r="C3114" t="str">
            <v>Inversiones Intangibles</v>
          </cell>
        </row>
        <row r="3115">
          <cell r="A3115">
            <v>911223</v>
          </cell>
          <cell r="B3115" t="str">
            <v xml:space="preserve">        9112.23 Estudios Y Proyectos               </v>
          </cell>
          <cell r="C3115" t="str">
            <v>Estudios Y Proyectos</v>
          </cell>
        </row>
        <row r="3116">
          <cell r="A3116">
            <v>911224</v>
          </cell>
          <cell r="B3116" t="str">
            <v xml:space="preserve">        9112.24 Objetos De Valor               </v>
          </cell>
          <cell r="C3116" t="str">
            <v>Objetos De Valor</v>
          </cell>
        </row>
        <row r="3117">
          <cell r="A3117">
            <v>911225</v>
          </cell>
          <cell r="B3117" t="str">
            <v xml:space="preserve">        9112.25 Otros Activos               </v>
          </cell>
          <cell r="C3117" t="str">
            <v>Otros Activos</v>
          </cell>
        </row>
        <row r="3118">
          <cell r="A3118">
            <v>9113</v>
          </cell>
          <cell r="B3118" t="str">
            <v xml:space="preserve">9113. SANEAMIENTO DEL PASIVO                       </v>
          </cell>
          <cell r="C3118" t="str">
            <v>SANEAMIENTO DEL PASIVO</v>
          </cell>
        </row>
        <row r="3119">
          <cell r="A3119">
            <v>911301</v>
          </cell>
          <cell r="B3119" t="str">
            <v xml:space="preserve">        9113.01 Impuestos, Contribuciones Y Otros               </v>
          </cell>
          <cell r="C3119" t="str">
            <v>Impuestos, Contribuciones Y Otros</v>
          </cell>
        </row>
        <row r="3120">
          <cell r="A3120">
            <v>911302</v>
          </cell>
          <cell r="B3120" t="str">
            <v xml:space="preserve">        9113.02 Remuneraciones, Pensiones Y Beneficios Por Pagar               </v>
          </cell>
          <cell r="C3120" t="str">
            <v>Remuneraciones, Pensiones Y Beneficios Por Pagar</v>
          </cell>
        </row>
        <row r="3121">
          <cell r="A3121">
            <v>911303</v>
          </cell>
          <cell r="B3121" t="str">
            <v xml:space="preserve">        9113.03 Cuentas Por Pagar               </v>
          </cell>
          <cell r="C3121" t="str">
            <v>Cuentas Por Pagar</v>
          </cell>
        </row>
        <row r="3122">
          <cell r="A3122">
            <v>911304</v>
          </cell>
          <cell r="B3122" t="str">
            <v xml:space="preserve">        9113.04 Intermediación De Recursos Monetarios               </v>
          </cell>
          <cell r="C3122" t="str">
            <v>Intermediación De Recursos Monetarios</v>
          </cell>
        </row>
        <row r="3123">
          <cell r="A3123">
            <v>911305</v>
          </cell>
          <cell r="B3123" t="str">
            <v xml:space="preserve">        9113.05 Obligaciones Tesoro Público               </v>
          </cell>
          <cell r="C3123" t="str">
            <v>Obligaciones Tesoro Público</v>
          </cell>
        </row>
        <row r="3124">
          <cell r="A3124">
            <v>911306</v>
          </cell>
          <cell r="B3124" t="str">
            <v xml:space="preserve">        9113.06 Operaciones De Crédito               </v>
          </cell>
          <cell r="C3124" t="str">
            <v>Operaciones De Crédito</v>
          </cell>
        </row>
        <row r="3125">
          <cell r="A3125">
            <v>911307</v>
          </cell>
          <cell r="B3125" t="str">
            <v xml:space="preserve">        9113.07 Deuda Pública               </v>
          </cell>
          <cell r="C3125" t="str">
            <v>Deuda Pública</v>
          </cell>
        </row>
        <row r="3126">
          <cell r="A3126">
            <v>911308</v>
          </cell>
          <cell r="B3126" t="str">
            <v xml:space="preserve">        9113.08 Deudas Directas A Largo Plazo               </v>
          </cell>
          <cell r="C3126" t="str">
            <v>Deudas Directas A Largo Plazo</v>
          </cell>
        </row>
        <row r="3127">
          <cell r="A3127">
            <v>911309</v>
          </cell>
          <cell r="B3127" t="str">
            <v xml:space="preserve">        9113.09 Provisiones               </v>
          </cell>
          <cell r="C3127" t="str">
            <v>Provisiones</v>
          </cell>
        </row>
        <row r="3128">
          <cell r="A3128">
            <v>911310</v>
          </cell>
          <cell r="B3128" t="str">
            <v xml:space="preserve">        9113.10 Ingresos Diferidos               </v>
          </cell>
          <cell r="C3128" t="str">
            <v>Ingresos Diferidos</v>
          </cell>
        </row>
        <row r="3129">
          <cell r="A3129">
            <v>9114</v>
          </cell>
          <cell r="B3129" t="str">
            <v xml:space="preserve">9114. CONTROL DE SANEAMIENTO DEL PASIVO                       </v>
          </cell>
          <cell r="C3129" t="str">
            <v>CONTROL DE SANEAMIENTO DEL PASIVO</v>
          </cell>
        </row>
        <row r="3130">
          <cell r="A3130">
            <v>911401</v>
          </cell>
          <cell r="B3130" t="str">
            <v xml:space="preserve">        9114.01 Impuestos, Contribuciones Y Otros               </v>
          </cell>
          <cell r="C3130" t="str">
            <v>Impuestos, Contribuciones Y Otros</v>
          </cell>
        </row>
        <row r="3131">
          <cell r="A3131">
            <v>911402</v>
          </cell>
          <cell r="B3131" t="str">
            <v xml:space="preserve">        9114.02 Remuneraciones, Pensiones Y Beneficios Por Pagar               </v>
          </cell>
          <cell r="C3131" t="str">
            <v>Remuneraciones, Pensiones Y Beneficios Por Pagar</v>
          </cell>
        </row>
        <row r="3132">
          <cell r="A3132">
            <v>911403</v>
          </cell>
          <cell r="B3132" t="str">
            <v xml:space="preserve">        9114.03 Cuentas Por Pagar               </v>
          </cell>
          <cell r="C3132" t="str">
            <v>Cuentas Por Pagar</v>
          </cell>
        </row>
        <row r="3133">
          <cell r="A3133">
            <v>911404</v>
          </cell>
          <cell r="B3133" t="str">
            <v xml:space="preserve">        9114.04 Intermediación De Recursos Monetarios               </v>
          </cell>
          <cell r="C3133" t="str">
            <v>Intermediación De Recursos Monetarios</v>
          </cell>
        </row>
        <row r="3134">
          <cell r="A3134">
            <v>911405</v>
          </cell>
          <cell r="B3134" t="str">
            <v xml:space="preserve">        9114.05 Obligaciones Tesoro Público               </v>
          </cell>
          <cell r="C3134" t="str">
            <v>Obligaciones Tesoro Público</v>
          </cell>
        </row>
        <row r="3135">
          <cell r="A3135">
            <v>911406</v>
          </cell>
          <cell r="B3135" t="str">
            <v xml:space="preserve">        9114.06 Operaciones De Crédito               </v>
          </cell>
          <cell r="C3135" t="str">
            <v>Operaciones De Crédito</v>
          </cell>
        </row>
        <row r="3136">
          <cell r="A3136">
            <v>911407</v>
          </cell>
          <cell r="B3136" t="str">
            <v xml:space="preserve">        9114.07 Deuda Pública               </v>
          </cell>
          <cell r="C3136" t="str">
            <v>Deuda Pública</v>
          </cell>
        </row>
        <row r="3137">
          <cell r="A3137">
            <v>911408</v>
          </cell>
          <cell r="B3137" t="str">
            <v xml:space="preserve">        9114.08 Deudas Directas A Largo Plazo               </v>
          </cell>
          <cell r="C3137" t="str">
            <v>Deudas Directas A Largo Plazo</v>
          </cell>
        </row>
        <row r="3138">
          <cell r="A3138">
            <v>911409</v>
          </cell>
          <cell r="B3138" t="str">
            <v xml:space="preserve">        9114.09 Provisiones               </v>
          </cell>
          <cell r="C3138" t="str">
            <v>Provisiones</v>
          </cell>
        </row>
        <row r="3139">
          <cell r="A3139">
            <v>911410</v>
          </cell>
          <cell r="B3139" t="str">
            <v xml:space="preserve">        9114.10 Ingresos Diferidos               </v>
          </cell>
          <cell r="C3139" t="str">
            <v>Ingresos Diferidos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ratula"/>
      <sheetName val="Asientos"/>
      <sheetName val="plan"/>
      <sheetName val="Apertura"/>
      <sheetName val="Diario"/>
      <sheetName val="Mayor"/>
      <sheetName val="Balance Comprob"/>
      <sheetName val="Balance Comprob P"/>
      <sheetName val="Balance Constructivo"/>
      <sheetName val="Balance Constructivo P"/>
      <sheetName val="ESF-SP"/>
      <sheetName val="EG-SP"/>
      <sheetName val="PN-SP"/>
      <sheetName val="FE-SP"/>
    </sheetNames>
    <sheetDataSet>
      <sheetData sheetId="0" refreshError="1"/>
      <sheetData sheetId="1" refreshError="1"/>
      <sheetData sheetId="2">
        <row r="2">
          <cell r="A2">
            <v>1</v>
          </cell>
          <cell r="B2" t="str">
            <v xml:space="preserve">BALANCE                       </v>
          </cell>
          <cell r="C2" t="str">
            <v>BALANCE</v>
          </cell>
        </row>
        <row r="3">
          <cell r="A3">
            <v>1</v>
          </cell>
          <cell r="B3" t="str">
            <v xml:space="preserve">ACTIVO                       </v>
          </cell>
          <cell r="C3" t="str">
            <v>ACTIVO</v>
          </cell>
        </row>
        <row r="4">
          <cell r="A4">
            <v>1101</v>
          </cell>
          <cell r="B4" t="str">
            <v xml:space="preserve">1101. CAJA Y BANCOS                       </v>
          </cell>
          <cell r="C4" t="str">
            <v>CAJA Y BANCOS</v>
          </cell>
        </row>
        <row r="5">
          <cell r="A5">
            <v>110101</v>
          </cell>
          <cell r="B5" t="str">
            <v xml:space="preserve">        1101.01 Caja               </v>
          </cell>
          <cell r="C5" t="str">
            <v>Caja</v>
          </cell>
        </row>
        <row r="6">
          <cell r="A6">
            <v>11010101</v>
          </cell>
          <cell r="B6" t="str">
            <v xml:space="preserve">                1101.0101 Caja M/N       </v>
          </cell>
          <cell r="C6" t="str">
            <v>Caja M/N</v>
          </cell>
        </row>
        <row r="7">
          <cell r="A7">
            <v>11010102</v>
          </cell>
          <cell r="B7" t="str">
            <v xml:space="preserve">                1101.0102 Caja M/E       </v>
          </cell>
          <cell r="C7" t="str">
            <v>Caja M/E</v>
          </cell>
        </row>
        <row r="8">
          <cell r="A8">
            <v>110102</v>
          </cell>
          <cell r="B8" t="str">
            <v xml:space="preserve">        1101.02 Caja Chica               </v>
          </cell>
          <cell r="C8" t="str">
            <v>Caja Chica</v>
          </cell>
        </row>
        <row r="9">
          <cell r="A9">
            <v>11010202</v>
          </cell>
          <cell r="B9" t="str">
            <v xml:space="preserve">                1101.0202 Fondos De Caja Chica       </v>
          </cell>
          <cell r="C9" t="str">
            <v>Fondos De Caja Chica</v>
          </cell>
        </row>
        <row r="10">
          <cell r="A10">
            <v>11010203</v>
          </cell>
          <cell r="B10" t="str">
            <v xml:space="preserve">                1101.0203 Fondo de Devoluciones en Efectivo       </v>
          </cell>
          <cell r="C10" t="str">
            <v>Fondo de Devoluciones en Efectivo</v>
          </cell>
        </row>
        <row r="11">
          <cell r="A11">
            <v>11010204</v>
          </cell>
          <cell r="B11" t="str">
            <v xml:space="preserve">                1101.0204 Fondo de Sencillo       </v>
          </cell>
          <cell r="C11" t="str">
            <v>Fondo de Sencillo</v>
          </cell>
        </row>
        <row r="12">
          <cell r="A12">
            <v>110103</v>
          </cell>
          <cell r="B12" t="str">
            <v xml:space="preserve">        1101.03 Depósitos En Instituciones Financieras Públicas               </v>
          </cell>
          <cell r="C12" t="str">
            <v>Depósitos En Instituciones Financieras Públicas</v>
          </cell>
        </row>
        <row r="13">
          <cell r="A13">
            <v>11010301</v>
          </cell>
          <cell r="B13" t="str">
            <v xml:space="preserve">                1101.0301 Cuentas Corrientes       </v>
          </cell>
          <cell r="C13" t="str">
            <v>Cuentas Corrientes</v>
          </cell>
        </row>
        <row r="14">
          <cell r="A14">
            <v>1101030101</v>
          </cell>
          <cell r="B14" t="str">
            <v xml:space="preserve">                       1101.030101 Tesoro Público</v>
          </cell>
          <cell r="C14" t="str">
            <v>Tesoro Público</v>
          </cell>
        </row>
        <row r="15">
          <cell r="A15">
            <v>1101030102</v>
          </cell>
          <cell r="B15" t="str">
            <v xml:space="preserve">                       1101.030102 Recursos Directamente Recaudados</v>
          </cell>
          <cell r="C15" t="str">
            <v>Recursos Directamente Recaudados</v>
          </cell>
        </row>
        <row r="16">
          <cell r="A16">
            <v>1101030103</v>
          </cell>
          <cell r="B16" t="str">
            <v xml:space="preserve">                       1101.030103 Endeudamiento Interno</v>
          </cell>
          <cell r="C16" t="str">
            <v>Endeudamiento Interno</v>
          </cell>
        </row>
        <row r="17">
          <cell r="A17">
            <v>1101030104</v>
          </cell>
          <cell r="B17" t="str">
            <v xml:space="preserve">                       1101.030104 Endeudamiento Externo</v>
          </cell>
          <cell r="C17" t="str">
            <v>Endeudamiento Externo</v>
          </cell>
        </row>
        <row r="18">
          <cell r="A18">
            <v>1101030105</v>
          </cell>
          <cell r="B18" t="str">
            <v xml:space="preserve">                       1101.030105 Donaciones</v>
          </cell>
          <cell r="C18" t="str">
            <v>Donaciones</v>
          </cell>
        </row>
        <row r="19">
          <cell r="A19">
            <v>1101030106</v>
          </cell>
          <cell r="B19" t="str">
            <v xml:space="preserve">                       1101.030106 Transferencias</v>
          </cell>
          <cell r="C19" t="str">
            <v>Transferencias</v>
          </cell>
        </row>
        <row r="20">
          <cell r="A20">
            <v>1101030107</v>
          </cell>
          <cell r="B20" t="str">
            <v xml:space="preserve">                       1101.030107 Recursos Determinados - Contribuciones A Fondos</v>
          </cell>
          <cell r="C20" t="str">
            <v>Recursos Determinados - Contribuciones A Fondos</v>
          </cell>
        </row>
        <row r="21">
          <cell r="A21">
            <v>1101030108</v>
          </cell>
          <cell r="B21" t="str">
            <v xml:space="preserve">                       1101.030108 Recursos Determinados – FONCOMUN</v>
          </cell>
          <cell r="C21" t="str">
            <v>Recursos Determinados – FONCOMUN</v>
          </cell>
        </row>
        <row r="22">
          <cell r="A22">
            <v>1101030109</v>
          </cell>
          <cell r="B22" t="str">
            <v xml:space="preserve">                       1101.030109 Recursos Determinados - Otros Impuestos Municipales</v>
          </cell>
          <cell r="C22" t="str">
            <v>Recursos Determinados - Otros Impuestos Municipales</v>
          </cell>
        </row>
        <row r="23">
          <cell r="A23">
            <v>1101030110</v>
          </cell>
          <cell r="B23" t="str">
            <v xml:space="preserve">                       1101.030110 Recursos Determinados - Canon, Sobre Canon, Regalías, Rentas De Aduanas Y Participaciones</v>
          </cell>
          <cell r="C23" t="str">
            <v>Recursos Determinados - Canon, Sobre Canon, Regalías, Rentas De Aduanas Y Participaciones</v>
          </cell>
        </row>
        <row r="24">
          <cell r="A24">
            <v>1101030111</v>
          </cell>
          <cell r="B24" t="str">
            <v xml:space="preserve">                       1101.030111 Otros</v>
          </cell>
          <cell r="C24" t="str">
            <v>Otros</v>
          </cell>
        </row>
        <row r="25">
          <cell r="A25">
            <v>11010302</v>
          </cell>
          <cell r="B25" t="str">
            <v xml:space="preserve">                1101.0302 Cuentas De Ahorro       </v>
          </cell>
          <cell r="C25" t="str">
            <v>Cuentas De Ahorro</v>
          </cell>
        </row>
        <row r="26">
          <cell r="A26">
            <v>11010303</v>
          </cell>
          <cell r="B26" t="str">
            <v xml:space="preserve">                1101.0303 Cuentas A Plazo       </v>
          </cell>
          <cell r="C26" t="str">
            <v>Cuentas A Plazo</v>
          </cell>
        </row>
        <row r="27">
          <cell r="A27">
            <v>11010304</v>
          </cell>
          <cell r="B27" t="str">
            <v xml:space="preserve">                1101.0304 Otros Depósitos       </v>
          </cell>
          <cell r="C27" t="str">
            <v>Otros Depósitos</v>
          </cell>
        </row>
        <row r="28">
          <cell r="A28">
            <v>110104</v>
          </cell>
          <cell r="B28" t="str">
            <v xml:space="preserve">        1101.04 Depósitos En Instituciones Financieras Privadas               </v>
          </cell>
          <cell r="C28" t="str">
            <v>Depósitos En Instituciones Financieras Privadas</v>
          </cell>
        </row>
        <row r="29">
          <cell r="A29">
            <v>11010401</v>
          </cell>
          <cell r="B29" t="str">
            <v xml:space="preserve">                1101.0401 Cuentas Corrientes       </v>
          </cell>
          <cell r="C29" t="str">
            <v>Cuentas Corrientes</v>
          </cell>
        </row>
        <row r="30">
          <cell r="A30">
            <v>1101040101</v>
          </cell>
          <cell r="B30" t="str">
            <v xml:space="preserve">                       1101.040101 Recursos Directamente Recaudados</v>
          </cell>
          <cell r="C30" t="str">
            <v>Recursos Directamente Recaudados</v>
          </cell>
        </row>
        <row r="31">
          <cell r="A31">
            <v>1101040102</v>
          </cell>
          <cell r="B31" t="str">
            <v xml:space="preserve">                       1101.040102 Endeudamiento Interno</v>
          </cell>
          <cell r="C31" t="str">
            <v>Endeudamiento Interno</v>
          </cell>
        </row>
        <row r="32">
          <cell r="A32">
            <v>1101040103</v>
          </cell>
          <cell r="B32" t="str">
            <v xml:space="preserve">                       1101.040103 Donaciones</v>
          </cell>
          <cell r="C32" t="str">
            <v>Donaciones</v>
          </cell>
        </row>
        <row r="33">
          <cell r="A33">
            <v>1101040104</v>
          </cell>
          <cell r="B33" t="str">
            <v xml:space="preserve">                       1101.040104 Transferencias</v>
          </cell>
          <cell r="C33" t="str">
            <v>Transferencias</v>
          </cell>
        </row>
        <row r="34">
          <cell r="A34">
            <v>1101040105</v>
          </cell>
          <cell r="B34" t="str">
            <v xml:space="preserve">                       1101.040105 Recursos Determinados - Otros Impuestos Municipales</v>
          </cell>
          <cell r="C34" t="str">
            <v>Recursos Determinados - Otros Impuestos Municipales</v>
          </cell>
        </row>
        <row r="35">
          <cell r="A35">
            <v>1101040106</v>
          </cell>
          <cell r="B35" t="str">
            <v xml:space="preserve">                       1101.040106 Recursos Determinados - Contribuciones A Fondos</v>
          </cell>
          <cell r="C35" t="str">
            <v>Recursos Determinados - Contribuciones A Fondos</v>
          </cell>
        </row>
        <row r="36">
          <cell r="A36">
            <v>1101040107</v>
          </cell>
          <cell r="B36" t="str">
            <v xml:space="preserve">                       1101.040107 Endeudamiento Externo</v>
          </cell>
          <cell r="C36" t="str">
            <v>Endeudamiento Externo</v>
          </cell>
        </row>
        <row r="37">
          <cell r="A37">
            <v>11010402</v>
          </cell>
          <cell r="B37" t="str">
            <v xml:space="preserve">                1101.0402 Cuentas De Ahorro       </v>
          </cell>
          <cell r="C37" t="str">
            <v>Cuentas De Ahorro</v>
          </cell>
        </row>
        <row r="38">
          <cell r="A38">
            <v>11010403</v>
          </cell>
          <cell r="B38" t="str">
            <v xml:space="preserve">                1101.0403 Cuentas A Plazo       </v>
          </cell>
          <cell r="C38" t="str">
            <v>Cuentas A Plazo</v>
          </cell>
        </row>
        <row r="39">
          <cell r="A39">
            <v>11010404</v>
          </cell>
          <cell r="B39" t="str">
            <v xml:space="preserve">                1101.0404 Otros Depósitos       </v>
          </cell>
          <cell r="C39" t="str">
            <v>Otros Depósitos</v>
          </cell>
        </row>
        <row r="40">
          <cell r="A40">
            <v>110105</v>
          </cell>
          <cell r="B40" t="str">
            <v xml:space="preserve">        1101.05 Fondos Sujetos A Restricción               </v>
          </cell>
          <cell r="C40" t="str">
            <v>Fondos Sujetos A Restricción</v>
          </cell>
        </row>
        <row r="41">
          <cell r="A41">
            <v>11010501</v>
          </cell>
          <cell r="B41" t="str">
            <v xml:space="preserve">                1101.0501 En Instituciones Financieras Públicas       </v>
          </cell>
          <cell r="C41" t="str">
            <v>En Instituciones Financieras Públicas</v>
          </cell>
        </row>
        <row r="42">
          <cell r="A42">
            <v>11010502</v>
          </cell>
          <cell r="B42" t="str">
            <v xml:space="preserve">                1101.0502 En Instituciones Financieras Privadas       </v>
          </cell>
          <cell r="C42" t="str">
            <v>En Instituciones Financieras Privadas</v>
          </cell>
        </row>
        <row r="43">
          <cell r="A43">
            <v>110106</v>
          </cell>
          <cell r="B43" t="str">
            <v xml:space="preserve">        1101.06 Encargos               </v>
          </cell>
          <cell r="C43" t="str">
            <v>Encargos</v>
          </cell>
        </row>
        <row r="44">
          <cell r="A44">
            <v>110107</v>
          </cell>
          <cell r="B44" t="str">
            <v xml:space="preserve">        1101.07 Depósitos En Instituciones Financieras No Recuperados               </v>
          </cell>
          <cell r="C44" t="str">
            <v>Depósitos En Instituciones Financieras No Recuperados</v>
          </cell>
        </row>
        <row r="45">
          <cell r="A45">
            <v>110108</v>
          </cell>
          <cell r="B45" t="str">
            <v xml:space="preserve">        1101.08 Ingresos en Tránsito del Exterior               </v>
          </cell>
          <cell r="C45" t="str">
            <v>Ingresos en Tránsito del Exterior</v>
          </cell>
        </row>
        <row r="46">
          <cell r="A46">
            <v>110109</v>
          </cell>
          <cell r="B46" t="str">
            <v xml:space="preserve">        1101.09 Recursos Administrados por Tesoro Público               </v>
          </cell>
          <cell r="C46" t="str">
            <v>Recursos Administrados por Tesoro Público</v>
          </cell>
        </row>
        <row r="47">
          <cell r="A47">
            <v>11010901</v>
          </cell>
          <cell r="B47" t="str">
            <v xml:space="preserve">                1101.0901 Fondo de Estabilización Fiscal       </v>
          </cell>
          <cell r="C47" t="str">
            <v>Fondo de Estabilización Fiscal</v>
          </cell>
        </row>
        <row r="48">
          <cell r="A48">
            <v>1101090101</v>
          </cell>
          <cell r="B48" t="str">
            <v xml:space="preserve">                       1101.090101 En Instituciones Financieras Públicas</v>
          </cell>
          <cell r="C48" t="str">
            <v>En Instituciones Financieras Públicas</v>
          </cell>
        </row>
        <row r="49">
          <cell r="A49">
            <v>1101090102</v>
          </cell>
          <cell r="B49" t="str">
            <v xml:space="preserve">                       1101.090102 En Instituciones Financieras Privadas</v>
          </cell>
          <cell r="C49" t="str">
            <v>En Instituciones Financieras Privadas</v>
          </cell>
        </row>
        <row r="50">
          <cell r="A50">
            <v>11010902</v>
          </cell>
          <cell r="B50" t="str">
            <v xml:space="preserve">                1101.0902 Otros Fondos Administrados por Encargos       </v>
          </cell>
          <cell r="C50" t="str">
            <v>Otros Fondos Administrados por Encargos</v>
          </cell>
        </row>
        <row r="51">
          <cell r="A51">
            <v>110111</v>
          </cell>
          <cell r="B51" t="str">
            <v xml:space="preserve">        1101.11 Entidad Cuenta de Enlace               </v>
          </cell>
          <cell r="C51" t="str">
            <v>Entidad Cuenta de Enlace</v>
          </cell>
        </row>
        <row r="52">
          <cell r="A52">
            <v>11011101</v>
          </cell>
          <cell r="B52" t="str">
            <v xml:space="preserve">                1101.1101 Recursos Directamente Recaudados – Cuenta de Enlace       </v>
          </cell>
          <cell r="C52" t="str">
            <v>Recursos Directamente Recaudados – Cuenta de Enlace</v>
          </cell>
        </row>
        <row r="53">
          <cell r="A53">
            <v>11011102</v>
          </cell>
          <cell r="B53" t="str">
            <v xml:space="preserve">                1101.1102 Endeudamiento Interno – Cuenta de Enlace       </v>
          </cell>
          <cell r="C53" t="str">
            <v>Endeudamiento Interno – Cuenta de Enlace</v>
          </cell>
        </row>
        <row r="54">
          <cell r="A54">
            <v>11011104</v>
          </cell>
          <cell r="B54" t="str">
            <v xml:space="preserve">                1101.1104 Donaciones – Cuenta de Enlace       </v>
          </cell>
          <cell r="C54" t="str">
            <v>Donaciones – Cuenta de Enlace</v>
          </cell>
        </row>
        <row r="55">
          <cell r="A55">
            <v>11011105</v>
          </cell>
          <cell r="B55" t="str">
            <v xml:space="preserve">                1101.1105 Transferencias – Cuenta de Enlace       </v>
          </cell>
          <cell r="C55" t="str">
            <v>Transferencias – Cuenta de Enlace</v>
          </cell>
        </row>
        <row r="56">
          <cell r="A56">
            <v>11011106</v>
          </cell>
          <cell r="B56" t="str">
            <v xml:space="preserve">                1101.1106 Contribuciones A Fondos – Cuenta de Enlace       </v>
          </cell>
          <cell r="C56" t="str">
            <v>Contribuciones A Fondos – Cuenta de Enlace</v>
          </cell>
        </row>
        <row r="57">
          <cell r="A57">
            <v>11011107</v>
          </cell>
          <cell r="B57" t="str">
            <v xml:space="preserve">                1101.1107 FONCOMUN – Cuenta de Enlace       </v>
          </cell>
          <cell r="C57" t="str">
            <v>FONCOMUN – Cuenta de Enlace</v>
          </cell>
        </row>
        <row r="58">
          <cell r="A58">
            <v>11011109</v>
          </cell>
          <cell r="B58" t="str">
            <v xml:space="preserve">                1101.1109 Canon y Sobrecanon, Regalías, Renta de Aduanas y Participaciones – Cuenta de Enlace       </v>
          </cell>
          <cell r="C58" t="str">
            <v>Canon y Sobrecanon, Regalías, Renta de Aduanas y Participaciones – Cuenta de Enlace</v>
          </cell>
        </row>
        <row r="59">
          <cell r="A59">
            <v>110112</v>
          </cell>
          <cell r="B59" t="str">
            <v xml:space="preserve">        1101.12 Recursos Centralizados en la Cuenta Única de Tesoro – CUT               </v>
          </cell>
          <cell r="C59" t="str">
            <v>Recursos Centralizados en la Cuenta Única de Tesoro – CUT</v>
          </cell>
        </row>
        <row r="60">
          <cell r="A60">
            <v>11011201</v>
          </cell>
          <cell r="B60" t="str">
            <v xml:space="preserve">                1101.1201 Recursos Directamente Recaudados - CUT       </v>
          </cell>
          <cell r="C60" t="str">
            <v>Recursos Directamente Recaudados - CUT</v>
          </cell>
        </row>
        <row r="61">
          <cell r="A61">
            <v>11011202</v>
          </cell>
          <cell r="B61" t="str">
            <v xml:space="preserve">                1101.1202 Endeudamiento Interno - CUT       </v>
          </cell>
          <cell r="C61" t="str">
            <v>Endeudamiento Interno - CUT</v>
          </cell>
        </row>
        <row r="62">
          <cell r="A62">
            <v>11011203</v>
          </cell>
          <cell r="B62" t="str">
            <v xml:space="preserve">                1101.1203 Endeudamiento Externo - CUT       </v>
          </cell>
          <cell r="C62" t="str">
            <v>Endeudamiento Externo - CUT</v>
          </cell>
        </row>
        <row r="63">
          <cell r="A63">
            <v>11011204</v>
          </cell>
          <cell r="B63" t="str">
            <v xml:space="preserve">                1101.1204 Donaciones - CUT       </v>
          </cell>
          <cell r="C63" t="str">
            <v>Donaciones - CUT</v>
          </cell>
        </row>
        <row r="64">
          <cell r="A64">
            <v>11011205</v>
          </cell>
          <cell r="B64" t="str">
            <v xml:space="preserve">                1101.1205 Transferencias - CUT       </v>
          </cell>
          <cell r="C64" t="str">
            <v>Transferencias - CUT</v>
          </cell>
        </row>
        <row r="65">
          <cell r="A65">
            <v>11011206</v>
          </cell>
          <cell r="B65" t="str">
            <v xml:space="preserve">                1101.1206 Contribuciones a Fondos – Recursos Determinados - CUT       </v>
          </cell>
          <cell r="C65" t="str">
            <v>Contribuciones a Fondos – Recursos Determinados - CUT</v>
          </cell>
        </row>
        <row r="66">
          <cell r="A66">
            <v>11011207</v>
          </cell>
          <cell r="B66" t="str">
            <v xml:space="preserve">                1101.1207 FONCOMUN – Recursos Determinados - CUT       </v>
          </cell>
          <cell r="C66" t="str">
            <v>FONCOMUN – Recursos Determinados - CUT</v>
          </cell>
        </row>
        <row r="67">
          <cell r="A67">
            <v>11011208</v>
          </cell>
          <cell r="B67" t="str">
            <v xml:space="preserve">                1101.1208 Otros Impuestos Municipales – Recursos Determinados - CUT       </v>
          </cell>
          <cell r="C67" t="str">
            <v>Otros Impuestos Municipales – Recursos Determinados - CUT</v>
          </cell>
        </row>
        <row r="68">
          <cell r="A68">
            <v>11011209</v>
          </cell>
          <cell r="B68" t="str">
            <v xml:space="preserve">                1101.1209 Canon, Sobre Canon, Regalías, Renta de Aduanas y Participaciones – Recursos Determinados - CUT       </v>
          </cell>
          <cell r="C68" t="str">
            <v>Canon, Sobre Canon, Regalías, Renta de Aduanas y Participaciones – Recursos Determinados - CUT</v>
          </cell>
        </row>
        <row r="69">
          <cell r="A69">
            <v>1102</v>
          </cell>
          <cell r="B69" t="str">
            <v xml:space="preserve">1102. INVERSIONES DISPONIBLES                       </v>
          </cell>
          <cell r="C69" t="str">
            <v>INVERSIONES DISPONIBLES</v>
          </cell>
        </row>
        <row r="70">
          <cell r="A70">
            <v>110201</v>
          </cell>
          <cell r="B70" t="str">
            <v xml:space="preserve">        1102.01 Bonos               </v>
          </cell>
          <cell r="C70" t="str">
            <v>Bonos</v>
          </cell>
        </row>
        <row r="71">
          <cell r="A71">
            <v>110202</v>
          </cell>
          <cell r="B71" t="str">
            <v xml:space="preserve">        1102.02 Pagarés               </v>
          </cell>
          <cell r="C71" t="str">
            <v>Pagarés</v>
          </cell>
        </row>
        <row r="72">
          <cell r="A72">
            <v>110203</v>
          </cell>
          <cell r="B72" t="str">
            <v xml:space="preserve">        1102.03 Letras               </v>
          </cell>
          <cell r="C72" t="str">
            <v>Letras</v>
          </cell>
        </row>
        <row r="73">
          <cell r="A73">
            <v>110204</v>
          </cell>
          <cell r="B73" t="str">
            <v xml:space="preserve">        1102.04 Derivados Financieros               </v>
          </cell>
          <cell r="C73" t="str">
            <v>Derivados Financieros</v>
          </cell>
        </row>
        <row r="74">
          <cell r="A74">
            <v>110298</v>
          </cell>
          <cell r="B74" t="str">
            <v xml:space="preserve">        1102.98 Otros               </v>
          </cell>
          <cell r="C74" t="str">
            <v>Otros</v>
          </cell>
        </row>
        <row r="75">
          <cell r="A75">
            <v>110299</v>
          </cell>
          <cell r="B75" t="str">
            <v xml:space="preserve">        1102.99 Inversiones Disponibles No Recuperadas               </v>
          </cell>
          <cell r="C75" t="str">
            <v>Inversiones Disponibles No Recuperadas</v>
          </cell>
        </row>
        <row r="76">
          <cell r="A76">
            <v>1201</v>
          </cell>
          <cell r="B76" t="str">
            <v xml:space="preserve">1201. CUENTAS POR COBRAR                       </v>
          </cell>
          <cell r="C76" t="str">
            <v>CUENTAS POR COBRAR</v>
          </cell>
        </row>
        <row r="77">
          <cell r="A77">
            <v>120101</v>
          </cell>
          <cell r="B77" t="str">
            <v xml:space="preserve">        1201.01 Impuestos Y Contribuciones Obligatorias               </v>
          </cell>
          <cell r="C77" t="str">
            <v>Impuestos Y Contribuciones Obligatorias</v>
          </cell>
        </row>
        <row r="78">
          <cell r="A78">
            <v>12010101</v>
          </cell>
          <cell r="B78" t="str">
            <v xml:space="preserve">                1201.0101 Impuestos       </v>
          </cell>
          <cell r="C78" t="str">
            <v>Impuestos</v>
          </cell>
        </row>
        <row r="79">
          <cell r="A79">
            <v>1201010101</v>
          </cell>
          <cell r="B79" t="str">
            <v xml:space="preserve">                       1201.010101 Impuestos Vigentes</v>
          </cell>
          <cell r="C79" t="str">
            <v>Impuestos Vigentes</v>
          </cell>
        </row>
        <row r="80">
          <cell r="A80">
            <v>1201010102</v>
          </cell>
          <cell r="B80" t="str">
            <v xml:space="preserve">                       1201.010102 Impuestos Vencidos</v>
          </cell>
          <cell r="C80" t="str">
            <v>Impuestos Vencidos</v>
          </cell>
        </row>
        <row r="81">
          <cell r="A81">
            <v>1201010103</v>
          </cell>
          <cell r="B81" t="str">
            <v xml:space="preserve">                       1201.010103 Impuestos Recargos</v>
          </cell>
          <cell r="C81" t="str">
            <v>Impuestos Recargos</v>
          </cell>
        </row>
        <row r="82">
          <cell r="A82">
            <v>12010102</v>
          </cell>
          <cell r="B82" t="str">
            <v xml:space="preserve">                1201.0102 Contribuciones Obligatorias       </v>
          </cell>
          <cell r="C82" t="str">
            <v>Contribuciones Obligatorias</v>
          </cell>
        </row>
        <row r="83">
          <cell r="A83">
            <v>1201010201</v>
          </cell>
          <cell r="B83" t="str">
            <v xml:space="preserve">                       1201.010201 Contribuciones Vigentes</v>
          </cell>
          <cell r="C83" t="str">
            <v>Contribuciones Vigentes</v>
          </cell>
        </row>
        <row r="84">
          <cell r="A84">
            <v>1201010202</v>
          </cell>
          <cell r="B84" t="str">
            <v xml:space="preserve">                       1201.010202 Contribuciones Vencidas</v>
          </cell>
          <cell r="C84" t="str">
            <v>Contribuciones Vencidas</v>
          </cell>
        </row>
        <row r="85">
          <cell r="A85">
            <v>1201010203</v>
          </cell>
          <cell r="B85" t="str">
            <v xml:space="preserve">                       1201.010203 Contribuciones Recargos</v>
          </cell>
          <cell r="C85" t="str">
            <v>Contribuciones Recargos</v>
          </cell>
        </row>
        <row r="86">
          <cell r="A86">
            <v>120102</v>
          </cell>
          <cell r="B86" t="str">
            <v xml:space="preserve">        1201.02 Contribuciones Sociales               </v>
          </cell>
          <cell r="C86" t="str">
            <v>Contribuciones Sociales</v>
          </cell>
        </row>
        <row r="87">
          <cell r="A87">
            <v>12010201</v>
          </cell>
          <cell r="B87" t="str">
            <v xml:space="preserve">                1201.0201 Contribuciones Sociales Vigentes       </v>
          </cell>
          <cell r="C87" t="str">
            <v>Contribuciones Sociales Vigentes</v>
          </cell>
        </row>
        <row r="88">
          <cell r="A88">
            <v>12010202</v>
          </cell>
          <cell r="B88" t="str">
            <v xml:space="preserve">                1201.0202 Contribuciones Sociales Vencidas       </v>
          </cell>
          <cell r="C88" t="str">
            <v>Contribuciones Sociales Vencidas</v>
          </cell>
        </row>
        <row r="89">
          <cell r="A89">
            <v>12010203</v>
          </cell>
          <cell r="B89" t="str">
            <v xml:space="preserve">                1201.0203 Contribuciones Sociales Recargos       </v>
          </cell>
          <cell r="C89" t="str">
            <v>Contribuciones Sociales Recargos</v>
          </cell>
        </row>
        <row r="90">
          <cell r="A90">
            <v>120103</v>
          </cell>
          <cell r="B90" t="str">
            <v xml:space="preserve">        1201.03 Venta De Bienes Y Servicios Y Derechos Administrativos               </v>
          </cell>
          <cell r="C90" t="str">
            <v>Venta De Bienes Y Servicios Y Derechos Administrativos</v>
          </cell>
        </row>
        <row r="91">
          <cell r="A91">
            <v>12010301</v>
          </cell>
          <cell r="B91" t="str">
            <v xml:space="preserve">                1201.0301 Venta De Bienes       </v>
          </cell>
          <cell r="C91" t="str">
            <v>Venta De Bienes</v>
          </cell>
        </row>
        <row r="92">
          <cell r="A92">
            <v>12010302</v>
          </cell>
          <cell r="B92" t="str">
            <v xml:space="preserve">                1201.0302 Derechos Y Tasas Administrativos       </v>
          </cell>
          <cell r="C92" t="str">
            <v>Derechos Y Tasas Administrativos</v>
          </cell>
        </row>
        <row r="93">
          <cell r="A93">
            <v>12010303</v>
          </cell>
          <cell r="B93" t="str">
            <v xml:space="preserve">                1201.0303 Venta De Servicios       </v>
          </cell>
          <cell r="C93" t="str">
            <v>Venta De Servicios</v>
          </cell>
        </row>
        <row r="94">
          <cell r="A94">
            <v>12010304</v>
          </cell>
          <cell r="B94" t="str">
            <v xml:space="preserve">                1201.0304 Anticipos De Clientes       </v>
          </cell>
          <cell r="C94" t="str">
            <v>Anticipos De Clientes</v>
          </cell>
        </row>
        <row r="95">
          <cell r="A95">
            <v>120104</v>
          </cell>
          <cell r="B95" t="str">
            <v xml:space="preserve">        1201.04 Rentas De La Propiedad               </v>
          </cell>
          <cell r="C95" t="str">
            <v>Rentas De La Propiedad</v>
          </cell>
        </row>
        <row r="96">
          <cell r="A96">
            <v>12010401</v>
          </cell>
          <cell r="B96" t="str">
            <v xml:space="preserve">                1201.0401 Rentas De La Propiedad Financiera       </v>
          </cell>
          <cell r="C96" t="str">
            <v>Rentas De La Propiedad Financiera</v>
          </cell>
        </row>
        <row r="97">
          <cell r="A97">
            <v>12010402</v>
          </cell>
          <cell r="B97" t="str">
            <v xml:space="preserve">                1201.0402 Rentas De La Propiedad Real       </v>
          </cell>
          <cell r="C97" t="str">
            <v>Rentas De La Propiedad Real</v>
          </cell>
        </row>
        <row r="98">
          <cell r="A98">
            <v>12010403</v>
          </cell>
          <cell r="B98" t="str">
            <v xml:space="preserve">                1201.0403 Otras Rentas De La Propiedad       </v>
          </cell>
          <cell r="C98" t="str">
            <v>Otras Rentas De La Propiedad</v>
          </cell>
        </row>
        <row r="99">
          <cell r="A99">
            <v>120105</v>
          </cell>
          <cell r="B99" t="str">
            <v xml:space="preserve">        1201.05 Derivados Financieros               </v>
          </cell>
          <cell r="C99" t="str">
            <v>Derivados Financieros</v>
          </cell>
        </row>
        <row r="100">
          <cell r="A100">
            <v>120106</v>
          </cell>
          <cell r="B100" t="str">
            <v xml:space="preserve">        1201.06 Cuentas por Cobrar – Promoción de la Inversión Privada               </v>
          </cell>
          <cell r="C100" t="str">
            <v>Cuentas por Cobrar – Promoción de la Inversión Privada</v>
          </cell>
        </row>
        <row r="101">
          <cell r="A101">
            <v>120198</v>
          </cell>
          <cell r="B101" t="str">
            <v xml:space="preserve">        1201.98 Otras Cuentas Por Cobrar               </v>
          </cell>
          <cell r="C101" t="str">
            <v>Otras Cuentas Por Cobrar</v>
          </cell>
        </row>
        <row r="102">
          <cell r="A102">
            <v>120199</v>
          </cell>
          <cell r="B102" t="str">
            <v xml:space="preserve">        1201.99 Cuentas Por Cobrar De Dudosa Recuperación               </v>
          </cell>
          <cell r="C102" t="str">
            <v>Cuentas Por Cobrar De Dudosa Recuperación</v>
          </cell>
        </row>
        <row r="103">
          <cell r="A103">
            <v>1202</v>
          </cell>
          <cell r="B103" t="str">
            <v xml:space="preserve">1202. CUENTAS POR COBRAR DIVERSAS                       </v>
          </cell>
          <cell r="C103" t="str">
            <v>CUENTAS POR COBRAR DIVERSAS</v>
          </cell>
        </row>
        <row r="104">
          <cell r="A104">
            <v>120201</v>
          </cell>
          <cell r="B104" t="str">
            <v xml:space="preserve">        1202.01 Venta De Activos No Financieros Por Cobrar               </v>
          </cell>
          <cell r="C104" t="str">
            <v>Venta De Activos No Financieros Por Cobrar</v>
          </cell>
        </row>
        <row r="105">
          <cell r="A105">
            <v>12020101</v>
          </cell>
          <cell r="B105" t="str">
            <v xml:space="preserve">                1202.0101 Facturas por Cobrar       </v>
          </cell>
          <cell r="C105" t="str">
            <v>Facturas por Cobrar</v>
          </cell>
        </row>
        <row r="106">
          <cell r="A106">
            <v>12020102</v>
          </cell>
          <cell r="B106" t="str">
            <v xml:space="preserve">                1202.0102 Letras por Cobrar       </v>
          </cell>
          <cell r="C106" t="str">
            <v>Letras por Cobrar</v>
          </cell>
        </row>
        <row r="107">
          <cell r="A107">
            <v>120202</v>
          </cell>
          <cell r="B107" t="str">
            <v xml:space="preserve">        1202.02 Subsidios –Essalud               </v>
          </cell>
          <cell r="C107" t="str">
            <v>Subsidios –Essalud</v>
          </cell>
        </row>
        <row r="108">
          <cell r="A108">
            <v>12020201</v>
          </cell>
          <cell r="B108" t="str">
            <v xml:space="preserve">                1202.0201 Certificados De Reembolso Por Reclamar- Essalud       </v>
          </cell>
          <cell r="C108" t="str">
            <v>Certificados De Reembolso Por Reclamar- Essalud</v>
          </cell>
        </row>
        <row r="109">
          <cell r="A109">
            <v>12020202</v>
          </cell>
          <cell r="B109" t="str">
            <v xml:space="preserve">                1202.0202 Certificados De Reembolso –Essalud       </v>
          </cell>
          <cell r="C109" t="str">
            <v>Certificados De Reembolso –Essalud</v>
          </cell>
        </row>
        <row r="110">
          <cell r="A110">
            <v>120203</v>
          </cell>
          <cell r="B110" t="str">
            <v xml:space="preserve">        1202.03 Documentos Cancelatorios               </v>
          </cell>
          <cell r="C110" t="str">
            <v>Documentos Cancelatorios</v>
          </cell>
        </row>
        <row r="111">
          <cell r="A111">
            <v>120204</v>
          </cell>
          <cell r="B111" t="str">
            <v xml:space="preserve">        1202.04 Depósitos Entregados En Garantía               </v>
          </cell>
          <cell r="C111" t="str">
            <v>Depósitos Entregados En Garantía</v>
          </cell>
        </row>
        <row r="112">
          <cell r="A112">
            <v>120205</v>
          </cell>
          <cell r="B112" t="str">
            <v xml:space="preserve">        1202.05 Por Deuda Asumida               </v>
          </cell>
          <cell r="C112" t="str">
            <v>Por Deuda Asumida</v>
          </cell>
        </row>
        <row r="113">
          <cell r="A113">
            <v>120206</v>
          </cell>
          <cell r="B113" t="str">
            <v xml:space="preserve">        1202.06 Honras De Aval U Otras Garantías               </v>
          </cell>
          <cell r="C113" t="str">
            <v>Honras De Aval U Otras Garantías</v>
          </cell>
        </row>
        <row r="114">
          <cell r="A114">
            <v>120207</v>
          </cell>
          <cell r="B114" t="str">
            <v xml:space="preserve">        1202.07 Convenios Por Endeudamiento               </v>
          </cell>
          <cell r="C114" t="str">
            <v>Convenios Por Endeudamiento</v>
          </cell>
        </row>
        <row r="115">
          <cell r="A115">
            <v>120208</v>
          </cell>
          <cell r="B115" t="str">
            <v xml:space="preserve">        1202.08 Al Personal               </v>
          </cell>
          <cell r="C115" t="str">
            <v>Al Personal</v>
          </cell>
        </row>
        <row r="116">
          <cell r="A116">
            <v>12020801</v>
          </cell>
          <cell r="B116" t="str">
            <v xml:space="preserve">                1202.0801 Préstamos Concedidos       </v>
          </cell>
          <cell r="C116" t="str">
            <v>Préstamos Concedidos</v>
          </cell>
        </row>
        <row r="117">
          <cell r="A117">
            <v>12020802</v>
          </cell>
          <cell r="B117" t="str">
            <v xml:space="preserve">                1202.0802 Responsabilidad Fiscal       </v>
          </cell>
          <cell r="C117" t="str">
            <v>Responsabilidad Fiscal</v>
          </cell>
        </row>
        <row r="118">
          <cell r="A118">
            <v>12020803</v>
          </cell>
          <cell r="B118" t="str">
            <v xml:space="preserve">                1202.0803 Adelanto Por Tiempo De Servicios       </v>
          </cell>
          <cell r="C118" t="str">
            <v>Adelanto Por Tiempo De Servicios</v>
          </cell>
        </row>
        <row r="119">
          <cell r="A119">
            <v>12020804</v>
          </cell>
          <cell r="B119" t="str">
            <v xml:space="preserve">                1202.0804 Otros       </v>
          </cell>
          <cell r="C119" t="str">
            <v>Otros</v>
          </cell>
        </row>
        <row r="120">
          <cell r="A120">
            <v>120209</v>
          </cell>
          <cell r="B120" t="str">
            <v xml:space="preserve">        1202.09 Multas Y Sanciones               </v>
          </cell>
          <cell r="C120" t="str">
            <v>Multas Y Sanciones</v>
          </cell>
        </row>
        <row r="121">
          <cell r="A121">
            <v>12020901</v>
          </cell>
          <cell r="B121" t="str">
            <v xml:space="preserve">                1202.0901 Multas       </v>
          </cell>
          <cell r="C121" t="str">
            <v>Multas</v>
          </cell>
        </row>
        <row r="122">
          <cell r="A122">
            <v>12020902</v>
          </cell>
          <cell r="B122" t="str">
            <v xml:space="preserve">                1202.0902 Sanciones       </v>
          </cell>
          <cell r="C122" t="str">
            <v>Sanciones</v>
          </cell>
        </row>
        <row r="123">
          <cell r="A123">
            <v>120210</v>
          </cell>
          <cell r="B123" t="str">
            <v xml:space="preserve">        1202.10 Intereses               </v>
          </cell>
          <cell r="C123" t="str">
            <v>Intereses</v>
          </cell>
        </row>
        <row r="124">
          <cell r="A124">
            <v>120298</v>
          </cell>
          <cell r="B124" t="str">
            <v xml:space="preserve">        1202.98 Otras Cuentas Por Cobrar Diversas               </v>
          </cell>
          <cell r="C124" t="str">
            <v>Otras Cuentas Por Cobrar Diversas</v>
          </cell>
        </row>
        <row r="125">
          <cell r="A125">
            <v>120299</v>
          </cell>
          <cell r="B125" t="str">
            <v xml:space="preserve">        1202.99 Cuentas Por Cobrar Diversas De Dudosa Recuperación               </v>
          </cell>
          <cell r="C125" t="str">
            <v>Cuentas Por Cobrar Diversas De Dudosa Recuperación</v>
          </cell>
        </row>
        <row r="126">
          <cell r="A126">
            <v>1203</v>
          </cell>
          <cell r="B126" t="str">
            <v xml:space="preserve">1203. PRÉSTAMOS                       </v>
          </cell>
          <cell r="C126" t="str">
            <v>PRÉSTAMOS</v>
          </cell>
        </row>
        <row r="127">
          <cell r="A127">
            <v>120301</v>
          </cell>
          <cell r="B127" t="str">
            <v xml:space="preserve">        1203.01 Para Fines Educativos               </v>
          </cell>
          <cell r="C127" t="str">
            <v>Para Fines Educativos</v>
          </cell>
        </row>
        <row r="128">
          <cell r="A128">
            <v>120302</v>
          </cell>
          <cell r="B128" t="str">
            <v xml:space="preserve">        1203.02 Para Fines Agropecuarios               </v>
          </cell>
          <cell r="C128" t="str">
            <v>Para Fines Agropecuarios</v>
          </cell>
        </row>
        <row r="129">
          <cell r="A129">
            <v>120303</v>
          </cell>
          <cell r="B129" t="str">
            <v xml:space="preserve">        1203.03 Para Fines De Vivienda               </v>
          </cell>
          <cell r="C129" t="str">
            <v>Para Fines De Vivienda</v>
          </cell>
        </row>
        <row r="130">
          <cell r="A130">
            <v>120398</v>
          </cell>
          <cell r="B130" t="str">
            <v xml:space="preserve">        1203.98 Otros Préstamos               </v>
          </cell>
          <cell r="C130" t="str">
            <v>Otros Préstamos</v>
          </cell>
        </row>
        <row r="131">
          <cell r="A131">
            <v>120399</v>
          </cell>
          <cell r="B131" t="str">
            <v xml:space="preserve">        1203.99 Préstamos De Dudosa Recuperación               </v>
          </cell>
          <cell r="C131" t="str">
            <v>Préstamos De Dudosa Recuperación</v>
          </cell>
        </row>
        <row r="132">
          <cell r="A132">
            <v>1204</v>
          </cell>
          <cell r="B132" t="str">
            <v xml:space="preserve">1204. FIDEICOMISO, COMISIONES DE CONFIANZA Y OTRAS MODALIDADES                       </v>
          </cell>
          <cell r="C132" t="str">
            <v>FIDEICOMISO, COMISIONES DE CONFIANZA Y OTRAS MODALIDADES</v>
          </cell>
        </row>
        <row r="133">
          <cell r="A133">
            <v>120401</v>
          </cell>
          <cell r="B133" t="str">
            <v xml:space="preserve">        1204.01 Fideicomiso               </v>
          </cell>
          <cell r="C133" t="str">
            <v>Fideicomiso</v>
          </cell>
        </row>
        <row r="134">
          <cell r="A134">
            <v>120402</v>
          </cell>
          <cell r="B134" t="str">
            <v xml:space="preserve">        1204.02 Comisiones de Confianza               </v>
          </cell>
          <cell r="C134" t="str">
            <v>Comisiones de Confianza</v>
          </cell>
        </row>
        <row r="135">
          <cell r="A135">
            <v>120403</v>
          </cell>
          <cell r="B135" t="str">
            <v xml:space="preserve">        1204.03 Otras Modalidades               </v>
          </cell>
          <cell r="C135" t="str">
            <v>Otras Modalidades</v>
          </cell>
        </row>
        <row r="136">
          <cell r="A136">
            <v>1205</v>
          </cell>
          <cell r="B136" t="str">
            <v xml:space="preserve">1205. SERVICIOS Y OTROS CONTRATADOS POR ANTICIPADO                       </v>
          </cell>
          <cell r="C136" t="str">
            <v>SERVICIOS Y OTROS CONTRATADOS POR ANTICIPADO</v>
          </cell>
        </row>
        <row r="137">
          <cell r="A137">
            <v>120501</v>
          </cell>
          <cell r="B137" t="str">
            <v xml:space="preserve">        1205.01 Seguros Pagados Por Anticipado               </v>
          </cell>
          <cell r="C137" t="str">
            <v>Seguros Pagados Por Anticipado</v>
          </cell>
        </row>
        <row r="138">
          <cell r="A138">
            <v>120502</v>
          </cell>
          <cell r="B138" t="str">
            <v xml:space="preserve">        1205.02 Alquileres Pagados Por Anticipado               </v>
          </cell>
          <cell r="C138" t="str">
            <v>Alquileres Pagados Por Anticipado</v>
          </cell>
        </row>
        <row r="139">
          <cell r="A139">
            <v>120503</v>
          </cell>
          <cell r="B139" t="str">
            <v xml:space="preserve">        1205.03 Primas Pagadas Por Opciones               </v>
          </cell>
          <cell r="C139" t="str">
            <v>Primas Pagadas Por Opciones</v>
          </cell>
        </row>
        <row r="140">
          <cell r="A140">
            <v>120504</v>
          </cell>
          <cell r="B140" t="str">
            <v xml:space="preserve">        1205.04 Anticipo A Contratistas Y Proveedores               </v>
          </cell>
          <cell r="C140" t="str">
            <v>Anticipo A Contratistas Y Proveedores</v>
          </cell>
        </row>
        <row r="141">
          <cell r="A141">
            <v>12050401</v>
          </cell>
          <cell r="B141" t="str">
            <v xml:space="preserve">                1205.0401 Contratistas       </v>
          </cell>
          <cell r="C141" t="str">
            <v>Contratistas</v>
          </cell>
        </row>
        <row r="142">
          <cell r="A142">
            <v>12050402</v>
          </cell>
          <cell r="B142" t="str">
            <v xml:space="preserve">                1205.0402 Proveedores       </v>
          </cell>
          <cell r="C142" t="str">
            <v>Proveedores</v>
          </cell>
        </row>
        <row r="143">
          <cell r="A143">
            <v>12050403</v>
          </cell>
          <cell r="B143" t="str">
            <v xml:space="preserve">                1205.0403 Contratos de Concesión       </v>
          </cell>
          <cell r="C143" t="str">
            <v>Contratos de Concesión</v>
          </cell>
        </row>
        <row r="144">
          <cell r="A144">
            <v>120505</v>
          </cell>
          <cell r="B144" t="str">
            <v xml:space="preserve">        1205.05 Entregas A Rendir Cuenta               </v>
          </cell>
          <cell r="C144" t="str">
            <v>Entregas A Rendir Cuenta</v>
          </cell>
        </row>
        <row r="145">
          <cell r="A145">
            <v>12050501</v>
          </cell>
          <cell r="B145" t="str">
            <v xml:space="preserve">                1205.0501 Viáticos       </v>
          </cell>
          <cell r="C145" t="str">
            <v>Viáticos</v>
          </cell>
        </row>
        <row r="146">
          <cell r="A146">
            <v>12050502</v>
          </cell>
          <cell r="B146" t="str">
            <v xml:space="preserve">                1205.0502 Otras Entregas A Rendir Cuenta       </v>
          </cell>
          <cell r="C146" t="str">
            <v>Otras Entregas A Rendir Cuenta</v>
          </cell>
        </row>
        <row r="147">
          <cell r="A147">
            <v>120506</v>
          </cell>
          <cell r="B147" t="str">
            <v xml:space="preserve">        1205.06 Encargos Generales               </v>
          </cell>
          <cell r="C147" t="str">
            <v>Encargos Generales</v>
          </cell>
        </row>
        <row r="148">
          <cell r="A148">
            <v>12050601</v>
          </cell>
          <cell r="B148" t="str">
            <v xml:space="preserve">                1205.0601 Encargos Generales Otorgados       </v>
          </cell>
          <cell r="C148" t="str">
            <v>Encargos Generales Otorgados</v>
          </cell>
        </row>
        <row r="149">
          <cell r="A149">
            <v>12050602</v>
          </cell>
          <cell r="B149" t="str">
            <v xml:space="preserve">                1205.0602 Ejecución de Encargos Recibidos       </v>
          </cell>
          <cell r="C149" t="str">
            <v>Ejecución de Encargos Recibidos</v>
          </cell>
        </row>
        <row r="150">
          <cell r="A150">
            <v>120507</v>
          </cell>
          <cell r="B150" t="str">
            <v xml:space="preserve">        1205.07 Fiduciarios De La Deuda Pública               </v>
          </cell>
          <cell r="C150" t="str">
            <v>Fiduciarios De La Deuda Pública</v>
          </cell>
        </row>
        <row r="151">
          <cell r="A151">
            <v>120508</v>
          </cell>
          <cell r="B151" t="str">
            <v xml:space="preserve">        1205.08 Administración De Recursos Para Terceros               </v>
          </cell>
          <cell r="C151" t="str">
            <v>Administración De Recursos Para Terceros</v>
          </cell>
        </row>
        <row r="152">
          <cell r="A152">
            <v>120598</v>
          </cell>
          <cell r="B152" t="str">
            <v xml:space="preserve">        1205.98 Otros               </v>
          </cell>
          <cell r="C152" t="str">
            <v>Otros</v>
          </cell>
        </row>
        <row r="153">
          <cell r="A153">
            <v>120599</v>
          </cell>
          <cell r="B153" t="str">
            <v xml:space="preserve">        1205.99 Anticipos Por Servicios Y Otros No Recuperados               </v>
          </cell>
          <cell r="C153" t="str">
            <v>Anticipos Por Servicios Y Otros No Recuperados</v>
          </cell>
        </row>
        <row r="154">
          <cell r="A154">
            <v>1206</v>
          </cell>
          <cell r="B154" t="str">
            <v xml:space="preserve">1206. RECURSOS - TESORO PÚBLICO                       </v>
          </cell>
          <cell r="C154" t="str">
            <v>RECURSOS - TESORO PÚBLICO</v>
          </cell>
        </row>
        <row r="155">
          <cell r="A155">
            <v>120601</v>
          </cell>
          <cell r="B155" t="str">
            <v xml:space="preserve">        1206.01 Tesoro Público               </v>
          </cell>
          <cell r="C155" t="str">
            <v>Tesoro Público</v>
          </cell>
        </row>
        <row r="156">
          <cell r="A156">
            <v>1209</v>
          </cell>
          <cell r="B156" t="str">
            <v xml:space="preserve">1209. Estimación de Cuentas de Cobranza Dudosa (CR)                       </v>
          </cell>
          <cell r="C156" t="str">
            <v>Estimación de Cuentas de Cobranza Dudosa (CR)</v>
          </cell>
        </row>
        <row r="157">
          <cell r="A157">
            <v>120901</v>
          </cell>
          <cell r="B157" t="str">
            <v xml:space="preserve">        1209.01 Cuentas Por Cobrar               </v>
          </cell>
          <cell r="C157" t="str">
            <v>Cuentas Por Cobrar</v>
          </cell>
        </row>
        <row r="158">
          <cell r="A158">
            <v>120902</v>
          </cell>
          <cell r="B158" t="str">
            <v xml:space="preserve">        1209.02 Cuentas Por Cobrar Diversas               </v>
          </cell>
          <cell r="C158" t="str">
            <v>Cuentas Por Cobrar Diversas</v>
          </cell>
        </row>
        <row r="159">
          <cell r="A159">
            <v>120903</v>
          </cell>
          <cell r="B159" t="str">
            <v xml:space="preserve">        1209.03 Reclamaciones Impositivas               </v>
          </cell>
          <cell r="C159" t="str">
            <v>Reclamaciones Impositivas</v>
          </cell>
        </row>
        <row r="160">
          <cell r="A160">
            <v>12090301</v>
          </cell>
          <cell r="B160" t="str">
            <v xml:space="preserve">                1209.0301 Reclamaciones Impositivas De Cuentas Por Cobrar       </v>
          </cell>
          <cell r="C160" t="str">
            <v>Reclamaciones Impositivas De Cuentas Por Cobrar</v>
          </cell>
        </row>
        <row r="161">
          <cell r="A161">
            <v>12090302</v>
          </cell>
          <cell r="B161" t="str">
            <v xml:space="preserve">                1209.0302 Reclamaciones Impositivas De Cuentas Por Cobrar Diversas       </v>
          </cell>
          <cell r="C161" t="str">
            <v>Reclamaciones Impositivas De Cuentas Por Cobrar Diversas</v>
          </cell>
        </row>
        <row r="162">
          <cell r="A162">
            <v>120904</v>
          </cell>
          <cell r="B162" t="str">
            <v xml:space="preserve">        1209.04 Préstamos               </v>
          </cell>
          <cell r="C162" t="str">
            <v>Préstamos</v>
          </cell>
        </row>
        <row r="163">
          <cell r="A163">
            <v>1301</v>
          </cell>
          <cell r="B163" t="str">
            <v xml:space="preserve">1301. BIENES Y SUMINISTROS DE FUNCIONAMIENTO                       </v>
          </cell>
          <cell r="C163" t="str">
            <v>BIENES Y SUMINISTROS DE FUNCIONAMIENTO</v>
          </cell>
        </row>
        <row r="164">
          <cell r="A164">
            <v>130101</v>
          </cell>
          <cell r="B164" t="str">
            <v xml:space="preserve">        1301.01 Alimentos Y Bebidas               </v>
          </cell>
          <cell r="C164" t="str">
            <v>Alimentos Y Bebidas</v>
          </cell>
        </row>
        <row r="165">
          <cell r="A165">
            <v>13010101</v>
          </cell>
          <cell r="B165" t="str">
            <v xml:space="preserve">                1301.0101 Alimentos Y Bebidas Para Consumo Humano       </v>
          </cell>
          <cell r="C165" t="str">
            <v>Alimentos Y Bebidas Para Consumo Humano</v>
          </cell>
        </row>
        <row r="166">
          <cell r="A166">
            <v>13010102</v>
          </cell>
          <cell r="B166" t="str">
            <v xml:space="preserve">                1301.0102 Alimentos Y Bebidas Para Consumo Animal       </v>
          </cell>
          <cell r="C166" t="str">
            <v>Alimentos Y Bebidas Para Consumo Animal</v>
          </cell>
        </row>
        <row r="167">
          <cell r="A167">
            <v>130102</v>
          </cell>
          <cell r="B167" t="str">
            <v xml:space="preserve">        1301.02 Vestuarios Y Textiles               </v>
          </cell>
          <cell r="C167" t="str">
            <v>Vestuarios Y Textiles</v>
          </cell>
        </row>
        <row r="168">
          <cell r="A168">
            <v>13010201</v>
          </cell>
          <cell r="B168" t="str">
            <v xml:space="preserve">                1301.0201 Vestuario, Zapatería Y Accesorios, Talabartería Y Materiales Textiles       </v>
          </cell>
          <cell r="C168" t="str">
            <v>Vestuario, Zapatería Y Accesorios, Talabartería Y Materiales Textiles</v>
          </cell>
        </row>
        <row r="169">
          <cell r="A169">
            <v>1301020101</v>
          </cell>
          <cell r="B169" t="str">
            <v xml:space="preserve">                       1301.020101 Vestuario, Accesorios Y Prendas Diversas</v>
          </cell>
          <cell r="C169" t="str">
            <v>Vestuario, Accesorios Y Prendas Diversas</v>
          </cell>
        </row>
        <row r="170">
          <cell r="A170">
            <v>1301020102</v>
          </cell>
          <cell r="B170" t="str">
            <v xml:space="preserve">                       1301.020102 Textiles Y Acabados Textiles</v>
          </cell>
          <cell r="C170" t="str">
            <v>Textiles Y Acabados Textiles</v>
          </cell>
        </row>
        <row r="171">
          <cell r="A171">
            <v>1301020103</v>
          </cell>
          <cell r="B171" t="str">
            <v xml:space="preserve">                       1301.020103 Calzado</v>
          </cell>
          <cell r="C171" t="str">
            <v>Calzado</v>
          </cell>
        </row>
        <row r="172">
          <cell r="A172">
            <v>130103</v>
          </cell>
          <cell r="B172" t="str">
            <v xml:space="preserve">        1301.03 Combustibles, Carburantes, Lubricantes Y Afines               </v>
          </cell>
          <cell r="C172" t="str">
            <v>Combustibles, Carburantes, Lubricantes Y Afines</v>
          </cell>
        </row>
        <row r="173">
          <cell r="A173">
            <v>13010301</v>
          </cell>
          <cell r="B173" t="str">
            <v xml:space="preserve">                1301.0301 Combustibles Y Carburantes       </v>
          </cell>
          <cell r="C173" t="str">
            <v>Combustibles Y Carburantes</v>
          </cell>
        </row>
        <row r="174">
          <cell r="A174">
            <v>13010302</v>
          </cell>
          <cell r="B174" t="str">
            <v xml:space="preserve">                1301.0302 Gases       </v>
          </cell>
          <cell r="C174" t="str">
            <v>Gases</v>
          </cell>
        </row>
        <row r="175">
          <cell r="A175">
            <v>13010303</v>
          </cell>
          <cell r="B175" t="str">
            <v xml:space="preserve">                1301.0303 Lubricantes, Grasas Y Afines       </v>
          </cell>
          <cell r="C175" t="str">
            <v>Lubricantes, Grasas Y Afines</v>
          </cell>
        </row>
        <row r="176">
          <cell r="A176">
            <v>130104</v>
          </cell>
          <cell r="B176" t="str">
            <v xml:space="preserve">        1301.04 Municiones, Explosivos Y Similares               </v>
          </cell>
          <cell r="C176" t="str">
            <v>Municiones, Explosivos Y Similares</v>
          </cell>
        </row>
        <row r="177">
          <cell r="A177">
            <v>13010401</v>
          </cell>
          <cell r="B177" t="str">
            <v xml:space="preserve">                1301.0401 Municiones, Explosivos Y Similares       </v>
          </cell>
          <cell r="C177" t="str">
            <v>Municiones, Explosivos Y Similares</v>
          </cell>
        </row>
        <row r="178">
          <cell r="A178">
            <v>130105</v>
          </cell>
          <cell r="B178" t="str">
            <v xml:space="preserve">        1301.05 Materiales Y Útiles               </v>
          </cell>
          <cell r="C178" t="str">
            <v>Materiales Y Útiles</v>
          </cell>
        </row>
        <row r="179">
          <cell r="A179">
            <v>13010501</v>
          </cell>
          <cell r="B179" t="str">
            <v xml:space="preserve">                1301.0501 De Oficina       </v>
          </cell>
          <cell r="C179" t="str">
            <v>De Oficina</v>
          </cell>
        </row>
        <row r="180">
          <cell r="A180">
            <v>1301050101</v>
          </cell>
          <cell r="B180" t="str">
            <v xml:space="preserve">                       1301.050101 Repuestos Y Accesorios</v>
          </cell>
          <cell r="C180" t="str">
            <v>Repuestos Y Accesorios</v>
          </cell>
        </row>
        <row r="181">
          <cell r="A181">
            <v>1301050102</v>
          </cell>
          <cell r="B181" t="str">
            <v xml:space="preserve">                       1301.050102 Papelería En General, Útiles Y Materiales De Oficina</v>
          </cell>
          <cell r="C181" t="str">
            <v>Papelería En General, Útiles Y Materiales De Oficina</v>
          </cell>
        </row>
        <row r="182">
          <cell r="A182">
            <v>13010502</v>
          </cell>
          <cell r="B182" t="str">
            <v xml:space="preserve">                1301.0502 Agropecuario, Ganadero Y De Jardinería       </v>
          </cell>
          <cell r="C182" t="str">
            <v>Agropecuario, Ganadero Y De Jardinería</v>
          </cell>
        </row>
        <row r="183">
          <cell r="A183">
            <v>1301050201</v>
          </cell>
          <cell r="B183" t="str">
            <v xml:space="preserve">                       1301.050201 Agropecuario, Ganadero Y De Jardinería</v>
          </cell>
          <cell r="C183" t="str">
            <v>Agropecuario, Ganadero Y De Jardinería</v>
          </cell>
        </row>
        <row r="184">
          <cell r="A184">
            <v>13010503</v>
          </cell>
          <cell r="B184" t="str">
            <v xml:space="preserve">                1301.0503 Aseo, Limpieza Y Cocina       </v>
          </cell>
          <cell r="C184" t="str">
            <v>Aseo, Limpieza Y Cocina</v>
          </cell>
        </row>
        <row r="185">
          <cell r="A185">
            <v>1301050301</v>
          </cell>
          <cell r="B185" t="str">
            <v xml:space="preserve">                       1301.050301 Aseo, Limpieza Y Tocador</v>
          </cell>
          <cell r="C185" t="str">
            <v>Aseo, Limpieza Y Tocador</v>
          </cell>
        </row>
        <row r="186">
          <cell r="A186">
            <v>1301050302</v>
          </cell>
          <cell r="B186" t="str">
            <v xml:space="preserve">                       1301.050302 De Cocina, Comedor Y Cafetería</v>
          </cell>
          <cell r="C186" t="str">
            <v>De Cocina, Comedor Y Cafetería</v>
          </cell>
        </row>
        <row r="187">
          <cell r="A187">
            <v>13010504</v>
          </cell>
          <cell r="B187" t="str">
            <v xml:space="preserve">                1301.0504 Electricidad, Iluminación Y Electrónica       </v>
          </cell>
          <cell r="C187" t="str">
            <v>Electricidad, Iluminación Y Electrónica</v>
          </cell>
        </row>
        <row r="188">
          <cell r="A188">
            <v>1301050401</v>
          </cell>
          <cell r="B188" t="str">
            <v xml:space="preserve">                       1301.050401 Electricidad, Iluminación Y Electrónica</v>
          </cell>
          <cell r="C188" t="str">
            <v>Electricidad, Iluminación Y Electrónica</v>
          </cell>
        </row>
        <row r="189">
          <cell r="A189">
            <v>13010599</v>
          </cell>
          <cell r="B189" t="str">
            <v xml:space="preserve">                1301.0599 Otros       </v>
          </cell>
          <cell r="C189" t="str">
            <v>Otros</v>
          </cell>
        </row>
        <row r="190">
          <cell r="A190">
            <v>1301059999</v>
          </cell>
          <cell r="B190" t="str">
            <v xml:space="preserve">                       1301.059999 Otros</v>
          </cell>
          <cell r="C190" t="str">
            <v>Otros</v>
          </cell>
        </row>
        <row r="191">
          <cell r="A191">
            <v>130106</v>
          </cell>
          <cell r="B191" t="str">
            <v xml:space="preserve">        1301.06 Repuestos Y Accesorios               </v>
          </cell>
          <cell r="C191" t="str">
            <v>Repuestos Y Accesorios</v>
          </cell>
        </row>
        <row r="192">
          <cell r="A192">
            <v>13010601</v>
          </cell>
          <cell r="B192" t="str">
            <v xml:space="preserve">                1301.0601 De Vehículos       </v>
          </cell>
          <cell r="C192" t="str">
            <v>De Vehículos</v>
          </cell>
        </row>
        <row r="193">
          <cell r="A193">
            <v>13010602</v>
          </cell>
          <cell r="B193" t="str">
            <v xml:space="preserve">                1301.0602 De Comunicaciones Y Telecomunicaciones       </v>
          </cell>
          <cell r="C193" t="str">
            <v>De Comunicaciones Y Telecomunicaciones</v>
          </cell>
        </row>
        <row r="194">
          <cell r="A194">
            <v>13010603</v>
          </cell>
          <cell r="B194" t="str">
            <v xml:space="preserve">                1301.0603 De Construcción Y Máquinas       </v>
          </cell>
          <cell r="C194" t="str">
            <v>De Construcción Y Máquinas</v>
          </cell>
        </row>
        <row r="195">
          <cell r="A195">
            <v>13010604</v>
          </cell>
          <cell r="B195" t="str">
            <v xml:space="preserve">                1301.0604 De Seguridad       </v>
          </cell>
          <cell r="C195" t="str">
            <v>De Seguridad</v>
          </cell>
        </row>
        <row r="196">
          <cell r="A196">
            <v>13010699</v>
          </cell>
          <cell r="B196" t="str">
            <v xml:space="preserve">                1301.0699 Otros Accesorios Y Repuestos       </v>
          </cell>
          <cell r="C196" t="str">
            <v>Otros Accesorios Y Repuestos</v>
          </cell>
        </row>
        <row r="197">
          <cell r="A197">
            <v>130107</v>
          </cell>
          <cell r="B197" t="str">
            <v xml:space="preserve">        1301.07 Enseres               </v>
          </cell>
          <cell r="C197" t="str">
            <v>Enseres</v>
          </cell>
        </row>
        <row r="198">
          <cell r="A198">
            <v>13010701</v>
          </cell>
          <cell r="B198" t="str">
            <v xml:space="preserve">                1301.0701 Enseres       </v>
          </cell>
          <cell r="C198" t="str">
            <v>Enseres</v>
          </cell>
        </row>
        <row r="199">
          <cell r="A199">
            <v>130108</v>
          </cell>
          <cell r="B199" t="str">
            <v xml:space="preserve">        1301.08 Suministros Médicos               </v>
          </cell>
          <cell r="C199" t="str">
            <v>Suministros Médicos</v>
          </cell>
        </row>
        <row r="200">
          <cell r="A200">
            <v>13010801</v>
          </cell>
          <cell r="B200" t="str">
            <v xml:space="preserve">                1301.0801 Productos Farmacéuticos       </v>
          </cell>
          <cell r="C200" t="str">
            <v>Productos Farmacéuticos</v>
          </cell>
        </row>
        <row r="201">
          <cell r="A201">
            <v>1301080101</v>
          </cell>
          <cell r="B201" t="str">
            <v xml:space="preserve">                       1301.080101 Vacunas</v>
          </cell>
          <cell r="C201" t="str">
            <v>Vacunas</v>
          </cell>
        </row>
        <row r="202">
          <cell r="A202">
            <v>1301080102</v>
          </cell>
          <cell r="B202" t="str">
            <v xml:space="preserve">                       1301.080102 Medicamentos</v>
          </cell>
          <cell r="C202" t="str">
            <v>Medicamentos</v>
          </cell>
        </row>
        <row r="203">
          <cell r="A203">
            <v>1301080199</v>
          </cell>
          <cell r="B203" t="str">
            <v xml:space="preserve">                       1301.080199 Otros Productos Similares</v>
          </cell>
          <cell r="C203" t="str">
            <v>Otros Productos Similares</v>
          </cell>
        </row>
        <row r="204">
          <cell r="A204">
            <v>13010802</v>
          </cell>
          <cell r="B204" t="str">
            <v xml:space="preserve">                1301.0802 Materiales, Insumos, Instrumental Y Accesorios Médicos, Quirúrgicos, Odontológicos Y De Laboratorio       </v>
          </cell>
          <cell r="C204" t="str">
            <v>Materiales, Insumos, Instrumental Y Accesorios Médicos, Quirúrgicos, Odontológicos Y De Laboratorio</v>
          </cell>
        </row>
        <row r="205">
          <cell r="A205">
            <v>1301080201</v>
          </cell>
          <cell r="B205" t="str">
            <v xml:space="preserve">                       1301.080201 Materiales, Insumos, Instrumental Y Accesorios Médicos, Quirúrgicos, Odontológicos Y De Laboratorio</v>
          </cell>
          <cell r="C205" t="str">
            <v>Materiales, Insumos, Instrumental Y Accesorios Médicos, Quirúrgicos, Odontológicos Y De Laboratorio</v>
          </cell>
        </row>
        <row r="206">
          <cell r="A206">
            <v>130109</v>
          </cell>
          <cell r="B206" t="str">
            <v xml:space="preserve">        1301.09 Materiales Y Útiles De Enseñanza               </v>
          </cell>
          <cell r="C206" t="str">
            <v>Materiales Y Útiles De Enseñanza</v>
          </cell>
        </row>
        <row r="207">
          <cell r="A207">
            <v>13010901</v>
          </cell>
          <cell r="B207" t="str">
            <v xml:space="preserve">                1301.0901 Libros, Textos Y Otros Materiales Impresos       </v>
          </cell>
          <cell r="C207" t="str">
            <v>Libros, Textos Y Otros Materiales Impresos</v>
          </cell>
        </row>
        <row r="208">
          <cell r="A208">
            <v>13010902</v>
          </cell>
          <cell r="B208" t="str">
            <v xml:space="preserve">                1301.0902 Material Didáctico, Accesorios Y Útiles De Enseñanza       </v>
          </cell>
          <cell r="C208" t="str">
            <v>Material Didáctico, Accesorios Y Útiles De Enseñanza</v>
          </cell>
        </row>
        <row r="209">
          <cell r="A209">
            <v>13010999</v>
          </cell>
          <cell r="B209" t="str">
            <v xml:space="preserve">                1301.0999 Otros Materiales Diversos De Enseñanza       </v>
          </cell>
          <cell r="C209" t="str">
            <v>Otros Materiales Diversos De Enseñanza</v>
          </cell>
        </row>
        <row r="210">
          <cell r="A210">
            <v>130110</v>
          </cell>
          <cell r="B210" t="str">
            <v xml:space="preserve">        1301.10 Suministros Para Uso Agropecuario, Forestal Y Veterinario               </v>
          </cell>
          <cell r="C210" t="str">
            <v>Suministros Para Uso Agropecuario, Forestal Y Veterinario</v>
          </cell>
        </row>
        <row r="211">
          <cell r="A211">
            <v>13011001</v>
          </cell>
          <cell r="B211" t="str">
            <v xml:space="preserve">                1301.1001 Suministros De Uso Zootécnico       </v>
          </cell>
          <cell r="C211" t="str">
            <v>Suministros De Uso Zootécnico</v>
          </cell>
        </row>
        <row r="212">
          <cell r="A212">
            <v>13011002</v>
          </cell>
          <cell r="B212" t="str">
            <v xml:space="preserve">                1301.1002 Material Biológico       </v>
          </cell>
          <cell r="C212" t="str">
            <v>Material Biológico</v>
          </cell>
        </row>
        <row r="213">
          <cell r="A213">
            <v>13011003</v>
          </cell>
          <cell r="B213" t="str">
            <v xml:space="preserve">                1301.1003 Animales Para Estudio       </v>
          </cell>
          <cell r="C213" t="str">
            <v>Animales Para Estudio</v>
          </cell>
        </row>
        <row r="214">
          <cell r="A214">
            <v>13011004</v>
          </cell>
          <cell r="B214" t="str">
            <v xml:space="preserve">                1301.1004 Fertilizantes, Insecticidas, Fungicidas Y Similares       </v>
          </cell>
          <cell r="C214" t="str">
            <v>Fertilizantes, Insecticidas, Fungicidas Y Similares</v>
          </cell>
        </row>
        <row r="215">
          <cell r="A215">
            <v>13011005</v>
          </cell>
          <cell r="B215" t="str">
            <v xml:space="preserve">                1301.1005 Suministros, Accesorios Y/O materiales De Uso Forestal       </v>
          </cell>
          <cell r="C215" t="str">
            <v>Suministros, Accesorios Y/O materiales De Uso Forestal</v>
          </cell>
        </row>
        <row r="216">
          <cell r="A216">
            <v>13011006</v>
          </cell>
          <cell r="B216" t="str">
            <v xml:space="preserve">                1301.1006 Productos Farmacéuticos De Uso Animal       </v>
          </cell>
          <cell r="C216" t="str">
            <v>Productos Farmacéuticos De Uso Animal</v>
          </cell>
        </row>
        <row r="217">
          <cell r="A217">
            <v>130111</v>
          </cell>
          <cell r="B217" t="str">
            <v xml:space="preserve">        1301.11 Suministros Para Mantenimiento Y Reparación               </v>
          </cell>
          <cell r="C217" t="str">
            <v>Suministros Para Mantenimiento Y Reparación</v>
          </cell>
        </row>
        <row r="218">
          <cell r="A218">
            <v>13011101</v>
          </cell>
          <cell r="B218" t="str">
            <v xml:space="preserve">                1301.1101 Para Edificios Y Estructuras       </v>
          </cell>
          <cell r="C218" t="str">
            <v>Para Edificios Y Estructuras</v>
          </cell>
        </row>
        <row r="219">
          <cell r="A219">
            <v>13011102</v>
          </cell>
          <cell r="B219" t="str">
            <v xml:space="preserve">                1301.1102 Para Vehículos       </v>
          </cell>
          <cell r="C219" t="str">
            <v>Para Vehículos</v>
          </cell>
        </row>
        <row r="220">
          <cell r="A220">
            <v>13011103</v>
          </cell>
          <cell r="B220" t="str">
            <v xml:space="preserve">                1301.1103 Para Mobiliario Y Similares       </v>
          </cell>
          <cell r="C220" t="str">
            <v>Para Mobiliario Y Similares</v>
          </cell>
        </row>
        <row r="221">
          <cell r="A221">
            <v>13011104</v>
          </cell>
          <cell r="B221" t="str">
            <v xml:space="preserve">                1301.1104 Para Maquinarias Y Equipos       </v>
          </cell>
          <cell r="C221" t="str">
            <v>Para Maquinarias Y Equipos</v>
          </cell>
        </row>
        <row r="222">
          <cell r="A222">
            <v>13011105</v>
          </cell>
          <cell r="B222" t="str">
            <v xml:space="preserve">                1301.1105 Otros Materiales De Mantenimiento       </v>
          </cell>
          <cell r="C222" t="str">
            <v>Otros Materiales De Mantenimiento</v>
          </cell>
        </row>
        <row r="223">
          <cell r="A223">
            <v>13011106</v>
          </cell>
          <cell r="B223" t="str">
            <v xml:space="preserve">                1301.1106 Materiales De Acondicionamiento       </v>
          </cell>
          <cell r="C223" t="str">
            <v>Materiales De Acondicionamiento</v>
          </cell>
        </row>
        <row r="224">
          <cell r="A224">
            <v>130112</v>
          </cell>
          <cell r="B224" t="str">
            <v xml:space="preserve">        1301.12 Bienes y Suministros de Funcionamiento por Distribuir               </v>
          </cell>
          <cell r="C224" t="str">
            <v>Bienes y Suministros de Funcionamiento por Distribuir</v>
          </cell>
        </row>
        <row r="225">
          <cell r="A225">
            <v>130198</v>
          </cell>
          <cell r="B225" t="str">
            <v xml:space="preserve">        1301.98 Bienes Y Suministros De Funcionamiento Desvalorizados               </v>
          </cell>
          <cell r="C225" t="str">
            <v>Bienes Y Suministros De Funcionamiento Desvalorizados</v>
          </cell>
        </row>
        <row r="226">
          <cell r="A226">
            <v>130199</v>
          </cell>
          <cell r="B226" t="str">
            <v xml:space="preserve">        1301.99 Otros Bienes               </v>
          </cell>
          <cell r="C226" t="str">
            <v>Otros Bienes</v>
          </cell>
        </row>
        <row r="227">
          <cell r="A227">
            <v>13019901</v>
          </cell>
          <cell r="B227" t="str">
            <v xml:space="preserve">                1301.9901 Herramientas       </v>
          </cell>
          <cell r="C227" t="str">
            <v>Herramientas</v>
          </cell>
        </row>
        <row r="228">
          <cell r="A228">
            <v>13019902</v>
          </cell>
          <cell r="B228" t="str">
            <v xml:space="preserve">                1301.9902 Productos Químicos       </v>
          </cell>
          <cell r="C228" t="str">
            <v>Productos Químicos</v>
          </cell>
        </row>
        <row r="229">
          <cell r="A229">
            <v>13019903</v>
          </cell>
          <cell r="B229" t="str">
            <v xml:space="preserve">                1301.9903 Libros, Diarios, Revistas Y Otros Bienes Impresos No Vinculados A Enseñanza       </v>
          </cell>
          <cell r="C229" t="str">
            <v>Libros, Diarios, Revistas Y Otros Bienes Impresos No Vinculados A Enseñanza</v>
          </cell>
        </row>
        <row r="230">
          <cell r="A230">
            <v>13019904</v>
          </cell>
          <cell r="B230" t="str">
            <v xml:space="preserve">                1301.9904 Símbolos, Distintivos Y Condecoraciones       </v>
          </cell>
          <cell r="C230" t="str">
            <v>Símbolos, Distintivos Y Condecoraciones</v>
          </cell>
        </row>
        <row r="231">
          <cell r="A231">
            <v>13019999</v>
          </cell>
          <cell r="B231" t="str">
            <v xml:space="preserve">                1301.9999 Otros Bienes       </v>
          </cell>
          <cell r="C231" t="str">
            <v>Otros Bienes</v>
          </cell>
        </row>
        <row r="232">
          <cell r="A232">
            <v>1302</v>
          </cell>
          <cell r="B232" t="str">
            <v xml:space="preserve">1302. BIENES PARA LA VENTA                       </v>
          </cell>
          <cell r="C232" t="str">
            <v>BIENES PARA LA VENTA</v>
          </cell>
        </row>
        <row r="233">
          <cell r="A233">
            <v>130201</v>
          </cell>
          <cell r="B233" t="str">
            <v xml:space="preserve">        1302.01 Mercaderías               </v>
          </cell>
          <cell r="C233" t="str">
            <v>Mercaderías</v>
          </cell>
        </row>
        <row r="234">
          <cell r="A234">
            <v>130202</v>
          </cell>
          <cell r="B234" t="str">
            <v xml:space="preserve">        1302.02 Edificios, Vehículos, Maquinaria Y Equipo               </v>
          </cell>
          <cell r="C234" t="str">
            <v>Edificios, Vehículos, Maquinaria Y Equipo</v>
          </cell>
        </row>
        <row r="235">
          <cell r="A235">
            <v>130203</v>
          </cell>
          <cell r="B235" t="str">
            <v xml:space="preserve">        1302.03 Objetos De Valor               </v>
          </cell>
          <cell r="C235" t="str">
            <v>Objetos De Valor</v>
          </cell>
        </row>
        <row r="236">
          <cell r="A236">
            <v>13020301</v>
          </cell>
          <cell r="B236" t="str">
            <v xml:space="preserve">                1302.0301 Piedras y Metales Preciosos       </v>
          </cell>
          <cell r="C236" t="str">
            <v>Piedras y Metales Preciosos</v>
          </cell>
        </row>
        <row r="237">
          <cell r="A237">
            <v>13020302</v>
          </cell>
          <cell r="B237" t="str">
            <v xml:space="preserve">                1302.0302 Pinturas y Esculturas       </v>
          </cell>
          <cell r="C237" t="str">
            <v>Pinturas y Esculturas</v>
          </cell>
        </row>
        <row r="238">
          <cell r="A238">
            <v>13020303</v>
          </cell>
          <cell r="B238" t="str">
            <v xml:space="preserve">                1302.0303 Joyas y Antiguedades       </v>
          </cell>
          <cell r="C238" t="str">
            <v>Joyas y Antiguedades</v>
          </cell>
        </row>
        <row r="239">
          <cell r="A239">
            <v>13020309</v>
          </cell>
          <cell r="B239" t="str">
            <v xml:space="preserve">                1302.0309 Otros Objetos de Valor       </v>
          </cell>
          <cell r="C239" t="str">
            <v>Otros Objetos de Valor</v>
          </cell>
        </row>
        <row r="240">
          <cell r="A240">
            <v>130204</v>
          </cell>
          <cell r="B240" t="str">
            <v xml:space="preserve">        1302.04 Activos No Producidos               </v>
          </cell>
          <cell r="C240" t="str">
            <v>Activos No Producidos</v>
          </cell>
        </row>
        <row r="241">
          <cell r="A241">
            <v>13020401</v>
          </cell>
          <cell r="B241" t="str">
            <v xml:space="preserve">                1302.0401 Terrenos Urbanos       </v>
          </cell>
          <cell r="C241" t="str">
            <v>Terrenos Urbanos</v>
          </cell>
        </row>
        <row r="242">
          <cell r="A242">
            <v>13020402</v>
          </cell>
          <cell r="B242" t="str">
            <v xml:space="preserve">                1302.0402 Terrenos Rurales       </v>
          </cell>
          <cell r="C242" t="str">
            <v>Terrenos Rurales</v>
          </cell>
        </row>
        <row r="243">
          <cell r="A243">
            <v>13020403</v>
          </cell>
          <cell r="B243" t="str">
            <v xml:space="preserve">                1302.0403 Terrenos Eriazos       </v>
          </cell>
          <cell r="C243" t="str">
            <v>Terrenos Eriazos</v>
          </cell>
        </row>
        <row r="244">
          <cell r="A244">
            <v>130205</v>
          </cell>
          <cell r="B244" t="str">
            <v xml:space="preserve">        1302.05 Otros Activos               </v>
          </cell>
          <cell r="C244" t="str">
            <v>Otros Activos</v>
          </cell>
        </row>
        <row r="245">
          <cell r="A245">
            <v>130298</v>
          </cell>
          <cell r="B245" t="str">
            <v xml:space="preserve">        1302.98 Bienes Para La Venta Desvalorizados               </v>
          </cell>
          <cell r="C245" t="str">
            <v>Bienes Para La Venta Desvalorizados</v>
          </cell>
        </row>
        <row r="246">
          <cell r="A246">
            <v>1303</v>
          </cell>
          <cell r="B246" t="str">
            <v xml:space="preserve">1303. BIENES DE ASISTENCIA SOCIAL                       </v>
          </cell>
          <cell r="C246" t="str">
            <v>BIENES DE ASISTENCIA SOCIAL</v>
          </cell>
        </row>
        <row r="247">
          <cell r="A247">
            <v>130301</v>
          </cell>
          <cell r="B247" t="str">
            <v xml:space="preserve">        1303.01 Bienes de Asistencia Social               </v>
          </cell>
          <cell r="C247" t="str">
            <v>Bienes de Asistencia Social</v>
          </cell>
        </row>
        <row r="248">
          <cell r="A248">
            <v>13030101</v>
          </cell>
          <cell r="B248" t="str">
            <v xml:space="preserve">                1303.0101 Apoyo Alimentario       </v>
          </cell>
          <cell r="C248" t="str">
            <v>Apoyo Alimentario</v>
          </cell>
        </row>
        <row r="249">
          <cell r="A249">
            <v>1303010101</v>
          </cell>
          <cell r="B249" t="str">
            <v xml:space="preserve">                       1303.010101 Alimentos Para Programas Sociales</v>
          </cell>
          <cell r="C249" t="str">
            <v>Alimentos Para Programas Sociales</v>
          </cell>
        </row>
        <row r="250">
          <cell r="A250">
            <v>1303010199</v>
          </cell>
          <cell r="B250" t="str">
            <v xml:space="preserve">                       1303.010199 Otros Bienes De Apoyo Alimentario</v>
          </cell>
          <cell r="C250" t="str">
            <v>Otros Bienes De Apoyo Alimentario</v>
          </cell>
        </row>
        <row r="251">
          <cell r="A251">
            <v>13030102</v>
          </cell>
          <cell r="B251" t="str">
            <v xml:space="preserve">                1303.0102 Apoyo Escolar       </v>
          </cell>
          <cell r="C251" t="str">
            <v>Apoyo Escolar</v>
          </cell>
        </row>
        <row r="252">
          <cell r="A252">
            <v>1303010201</v>
          </cell>
          <cell r="B252" t="str">
            <v xml:space="preserve">                       1303.010201 Textos Escolares</v>
          </cell>
          <cell r="C252" t="str">
            <v>Textos Escolares</v>
          </cell>
        </row>
        <row r="253">
          <cell r="A253">
            <v>1303010202</v>
          </cell>
          <cell r="B253" t="str">
            <v xml:space="preserve">                       1303.010202 Equipos Informáticos</v>
          </cell>
          <cell r="C253" t="str">
            <v>Equipos Informáticos</v>
          </cell>
        </row>
        <row r="254">
          <cell r="A254">
            <v>1303010299</v>
          </cell>
          <cell r="B254" t="str">
            <v xml:space="preserve">                       1303.010299 Otros Bienes De Apoyo Escolar</v>
          </cell>
          <cell r="C254" t="str">
            <v>Otros Bienes De Apoyo Escolar</v>
          </cell>
        </row>
        <row r="255">
          <cell r="A255">
            <v>13030103</v>
          </cell>
          <cell r="B255" t="str">
            <v xml:space="preserve">                1303.0103 Asistencia Médica       </v>
          </cell>
          <cell r="C255" t="str">
            <v>Asistencia Médica</v>
          </cell>
        </row>
        <row r="256">
          <cell r="A256">
            <v>1303010301</v>
          </cell>
          <cell r="B256" t="str">
            <v xml:space="preserve">                       1303.010301 Medicamentos para Asistencia Social</v>
          </cell>
          <cell r="C256" t="str">
            <v>Medicamentos para Asistencia Social</v>
          </cell>
        </row>
        <row r="257">
          <cell r="A257">
            <v>1303010399</v>
          </cell>
          <cell r="B257" t="str">
            <v xml:space="preserve">                       1303.010399 Otros Bienes De Asistencia Médica</v>
          </cell>
          <cell r="C257" t="str">
            <v>Otros Bienes De Asistencia Médica</v>
          </cell>
        </row>
        <row r="258">
          <cell r="A258">
            <v>13030199</v>
          </cell>
          <cell r="B258" t="str">
            <v xml:space="preserve">                1303.0199 Otros Bienes De Asistencia Social       </v>
          </cell>
          <cell r="C258" t="str">
            <v>Otros Bienes De Asistencia Social</v>
          </cell>
        </row>
        <row r="259">
          <cell r="A259">
            <v>1304</v>
          </cell>
          <cell r="B259" t="str">
            <v xml:space="preserve">1304. MATERIAS PRIMAS                       </v>
          </cell>
          <cell r="C259" t="str">
            <v>MATERIAS PRIMAS</v>
          </cell>
        </row>
        <row r="260">
          <cell r="A260">
            <v>130401</v>
          </cell>
          <cell r="B260" t="str">
            <v xml:space="preserve">        1304.01 Materias Primas Para Productos Manufacturados               </v>
          </cell>
          <cell r="C260" t="str">
            <v>Materias Primas Para Productos Manufacturados</v>
          </cell>
        </row>
        <row r="261">
          <cell r="A261">
            <v>130498</v>
          </cell>
          <cell r="B261" t="str">
            <v xml:space="preserve">        1304.98 Materias Primas Desvalorizadas               </v>
          </cell>
          <cell r="C261" t="str">
            <v>Materias Primas Desvalorizadas</v>
          </cell>
        </row>
        <row r="262">
          <cell r="A262">
            <v>130499</v>
          </cell>
          <cell r="B262" t="str">
            <v xml:space="preserve">        1304.99 Otras Materias Primas               </v>
          </cell>
          <cell r="C262" t="str">
            <v>Otras Materias Primas</v>
          </cell>
        </row>
        <row r="263">
          <cell r="A263">
            <v>1305</v>
          </cell>
          <cell r="B263" t="str">
            <v xml:space="preserve">1305. MATERIALES AUXILIARES, SUMINISTROS Y REPUESTOS                       </v>
          </cell>
          <cell r="C263" t="str">
            <v>MATERIALES AUXILIARES, SUMINISTROS Y REPUESTOS</v>
          </cell>
        </row>
        <row r="264">
          <cell r="A264">
            <v>130501</v>
          </cell>
          <cell r="B264" t="str">
            <v xml:space="preserve">        1305.01 Materiales Auxiliares               </v>
          </cell>
          <cell r="C264" t="str">
            <v>Materiales Auxiliares</v>
          </cell>
        </row>
        <row r="265">
          <cell r="A265">
            <v>130502</v>
          </cell>
          <cell r="B265" t="str">
            <v xml:space="preserve">        1305.02 Suministros Diversos               </v>
          </cell>
          <cell r="C265" t="str">
            <v>Suministros Diversos</v>
          </cell>
        </row>
        <row r="266">
          <cell r="A266">
            <v>130503</v>
          </cell>
          <cell r="B266" t="str">
            <v xml:space="preserve">        1305.03 Repuestos               </v>
          </cell>
          <cell r="C266" t="str">
            <v>Repuestos</v>
          </cell>
        </row>
        <row r="267">
          <cell r="A267">
            <v>130598</v>
          </cell>
          <cell r="B267" t="str">
            <v xml:space="preserve">        1305.98 Materiales Auxiliares, Suministros Y Repuestos Desvalorizados               </v>
          </cell>
          <cell r="C267" t="str">
            <v>Materiales Auxiliares, Suministros Y Repuestos Desvalorizados</v>
          </cell>
        </row>
        <row r="268">
          <cell r="A268">
            <v>1306</v>
          </cell>
          <cell r="B268" t="str">
            <v xml:space="preserve">1306. ENVASES Y EMBALAJES                       </v>
          </cell>
          <cell r="C268" t="str">
            <v>ENVASES Y EMBALAJES</v>
          </cell>
        </row>
        <row r="269">
          <cell r="A269">
            <v>130601</v>
          </cell>
          <cell r="B269" t="str">
            <v xml:space="preserve">        1306.01 Envases               </v>
          </cell>
          <cell r="C269" t="str">
            <v>Envases</v>
          </cell>
        </row>
        <row r="270">
          <cell r="A270">
            <v>130602</v>
          </cell>
          <cell r="B270" t="str">
            <v xml:space="preserve">        1306.02 Embalajes               </v>
          </cell>
          <cell r="C270" t="str">
            <v>Embalajes</v>
          </cell>
        </row>
        <row r="271">
          <cell r="A271">
            <v>130698</v>
          </cell>
          <cell r="B271" t="str">
            <v xml:space="preserve">        1306.98 Envases Y Embalajes Desvalorizados               </v>
          </cell>
          <cell r="C271" t="str">
            <v>Envases Y Embalajes Desvalorizados</v>
          </cell>
        </row>
        <row r="272">
          <cell r="A272">
            <v>1307</v>
          </cell>
          <cell r="B272" t="str">
            <v xml:space="preserve">1307. PRODUCTOS EN PROCESO                       </v>
          </cell>
          <cell r="C272" t="str">
            <v>PRODUCTOS EN PROCESO</v>
          </cell>
        </row>
        <row r="273">
          <cell r="A273">
            <v>130701</v>
          </cell>
          <cell r="B273" t="str">
            <v xml:space="preserve">        1307.01 Productos De Salud               </v>
          </cell>
          <cell r="C273" t="str">
            <v>Productos De Salud</v>
          </cell>
        </row>
        <row r="274">
          <cell r="A274">
            <v>130702</v>
          </cell>
          <cell r="B274" t="str">
            <v xml:space="preserve">        1307.02 Productos Industriales               </v>
          </cell>
          <cell r="C274" t="str">
            <v>Productos Industriales</v>
          </cell>
        </row>
        <row r="275">
          <cell r="A275">
            <v>130703</v>
          </cell>
          <cell r="B275" t="str">
            <v xml:space="preserve">        1307.03 Productos Agrarios               </v>
          </cell>
          <cell r="C275" t="str">
            <v>Productos Agrarios</v>
          </cell>
        </row>
        <row r="276">
          <cell r="A276">
            <v>130704</v>
          </cell>
          <cell r="B276" t="str">
            <v xml:space="preserve">        1307.04 Productos Pecuarios               </v>
          </cell>
          <cell r="C276" t="str">
            <v>Productos Pecuarios</v>
          </cell>
        </row>
        <row r="277">
          <cell r="A277">
            <v>130705</v>
          </cell>
          <cell r="B277" t="str">
            <v xml:space="preserve">        1307.05 Productos Pesqueros               </v>
          </cell>
          <cell r="C277" t="str">
            <v>Productos Pesqueros</v>
          </cell>
        </row>
        <row r="278">
          <cell r="A278">
            <v>130706</v>
          </cell>
          <cell r="B278" t="str">
            <v xml:space="preserve">        1307.06 Productos Mineros               </v>
          </cell>
          <cell r="C278" t="str">
            <v>Productos Mineros</v>
          </cell>
        </row>
        <row r="279">
          <cell r="A279">
            <v>130707</v>
          </cell>
          <cell r="B279" t="str">
            <v xml:space="preserve">        1307.07 Plantaciones Permanentes en Crecimiento               </v>
          </cell>
          <cell r="C279" t="str">
            <v>Plantaciones Permanentes en Crecimiento</v>
          </cell>
        </row>
        <row r="280">
          <cell r="A280">
            <v>130708</v>
          </cell>
          <cell r="B280" t="str">
            <v xml:space="preserve">        1307.08 Ganado Reproductor Y De Tiro En Desarrollo               </v>
          </cell>
          <cell r="C280" t="str">
            <v>Ganado Reproductor Y De Tiro En Desarrollo</v>
          </cell>
        </row>
        <row r="281">
          <cell r="A281">
            <v>130799</v>
          </cell>
          <cell r="B281" t="str">
            <v xml:space="preserve">        1307.99 Otros Productos En Proceso               </v>
          </cell>
          <cell r="C281" t="str">
            <v>Otros Productos En Proceso</v>
          </cell>
        </row>
        <row r="282">
          <cell r="A282">
            <v>1308</v>
          </cell>
          <cell r="B282" t="str">
            <v xml:space="preserve">1308. PRODUCTOS TERMINADOS                       </v>
          </cell>
          <cell r="C282" t="str">
            <v>PRODUCTOS TERMINADOS</v>
          </cell>
        </row>
        <row r="283">
          <cell r="A283">
            <v>130801</v>
          </cell>
          <cell r="B283" t="str">
            <v xml:space="preserve">        1308.01 Productos De Salud               </v>
          </cell>
          <cell r="C283" t="str">
            <v>Productos De Salud</v>
          </cell>
        </row>
        <row r="284">
          <cell r="A284">
            <v>130802</v>
          </cell>
          <cell r="B284" t="str">
            <v xml:space="preserve">        1308.02 Productos Industriales               </v>
          </cell>
          <cell r="C284" t="str">
            <v>Productos Industriales</v>
          </cell>
        </row>
        <row r="285">
          <cell r="A285">
            <v>130803</v>
          </cell>
          <cell r="B285" t="str">
            <v xml:space="preserve">        1308.03 Productos Agrarios               </v>
          </cell>
          <cell r="C285" t="str">
            <v>Productos Agrarios</v>
          </cell>
        </row>
        <row r="286">
          <cell r="A286">
            <v>130804</v>
          </cell>
          <cell r="B286" t="str">
            <v xml:space="preserve">        1308.04 Productos Pecuarios               </v>
          </cell>
          <cell r="C286" t="str">
            <v>Productos Pecuarios</v>
          </cell>
        </row>
        <row r="287">
          <cell r="A287">
            <v>130805</v>
          </cell>
          <cell r="B287" t="str">
            <v xml:space="preserve">        1308.05 Productos Pesqueros               </v>
          </cell>
          <cell r="C287" t="str">
            <v>Productos Pesqueros</v>
          </cell>
        </row>
        <row r="288">
          <cell r="A288">
            <v>130806</v>
          </cell>
          <cell r="B288" t="str">
            <v xml:space="preserve">        1308.06 Productos Mineros               </v>
          </cell>
          <cell r="C288" t="str">
            <v>Productos Mineros</v>
          </cell>
        </row>
        <row r="289">
          <cell r="A289">
            <v>130898</v>
          </cell>
          <cell r="B289" t="str">
            <v xml:space="preserve">        1308.98 Productos Terminados Desvalorizados               </v>
          </cell>
          <cell r="C289" t="str">
            <v>Productos Terminados Desvalorizados</v>
          </cell>
        </row>
        <row r="290">
          <cell r="A290">
            <v>130899</v>
          </cell>
          <cell r="B290" t="str">
            <v xml:space="preserve">        1308.99 Otros Productos Terminados               </v>
          </cell>
          <cell r="C290" t="str">
            <v>Otros Productos Terminados</v>
          </cell>
        </row>
        <row r="291">
          <cell r="A291">
            <v>1309</v>
          </cell>
          <cell r="B291" t="str">
            <v xml:space="preserve">1309. BIENES EN TRANSITO                       </v>
          </cell>
          <cell r="C291" t="str">
            <v>BIENES EN TRANSITO</v>
          </cell>
        </row>
        <row r="292">
          <cell r="A292">
            <v>130901</v>
          </cell>
          <cell r="B292" t="str">
            <v xml:space="preserve">        1309.01 Bienes Y Suministros De Funcionamiento               </v>
          </cell>
          <cell r="C292" t="str">
            <v>Bienes Y Suministros De Funcionamiento</v>
          </cell>
        </row>
        <row r="293">
          <cell r="A293">
            <v>130902</v>
          </cell>
          <cell r="B293" t="str">
            <v xml:space="preserve">        1309.02 Mercaderías               </v>
          </cell>
          <cell r="C293" t="str">
            <v>Mercaderías</v>
          </cell>
        </row>
        <row r="294">
          <cell r="A294">
            <v>130903</v>
          </cell>
          <cell r="B294" t="str">
            <v xml:space="preserve">        1309.03 Materias Primas               </v>
          </cell>
          <cell r="C294" t="str">
            <v>Materias Primas</v>
          </cell>
        </row>
        <row r="295">
          <cell r="A295">
            <v>130904</v>
          </cell>
          <cell r="B295" t="str">
            <v xml:space="preserve">        1309.04 Materiales Auxiliares, Suministros Y Repuestos               </v>
          </cell>
          <cell r="C295" t="str">
            <v>Materiales Auxiliares, Suministros Y Repuestos</v>
          </cell>
        </row>
        <row r="296">
          <cell r="A296">
            <v>130905</v>
          </cell>
          <cell r="B296" t="str">
            <v xml:space="preserve">        1309.05 Envases Y Embalajes               </v>
          </cell>
          <cell r="C296" t="str">
            <v>Envases Y Embalajes</v>
          </cell>
        </row>
        <row r="297">
          <cell r="A297">
            <v>1310</v>
          </cell>
          <cell r="B297" t="str">
            <v xml:space="preserve">1310. DESVALORIZACIÓN DE BIENES CORRIENTES                       </v>
          </cell>
          <cell r="C297" t="str">
            <v>DESVALORIZACIÓN DE BIENES CORRIENTES</v>
          </cell>
        </row>
        <row r="298">
          <cell r="A298">
            <v>131001</v>
          </cell>
          <cell r="B298" t="str">
            <v xml:space="preserve">        1310.01 Desvalorización De Bienes Corrientes               </v>
          </cell>
          <cell r="C298" t="str">
            <v>Desvalorización De Bienes Corrientes</v>
          </cell>
        </row>
        <row r="299">
          <cell r="A299">
            <v>13100101</v>
          </cell>
          <cell r="B299" t="str">
            <v xml:space="preserve">                1310.0101 Desvalorización De Bienes Y Suministros De Funcionamiento       </v>
          </cell>
          <cell r="C299" t="str">
            <v>Desvalorización De Bienes Y Suministros De Funcionamiento</v>
          </cell>
        </row>
        <row r="300">
          <cell r="A300">
            <v>13100102</v>
          </cell>
          <cell r="B300" t="str">
            <v xml:space="preserve">                1310.0102 Desvalorización Bienes Para La Venta       </v>
          </cell>
          <cell r="C300" t="str">
            <v>Desvalorización Bienes Para La Venta</v>
          </cell>
        </row>
        <row r="301">
          <cell r="A301">
            <v>13100103</v>
          </cell>
          <cell r="B301" t="str">
            <v xml:space="preserve">                1310.0103 Desvalorización De Materias Primas       </v>
          </cell>
          <cell r="C301" t="str">
            <v>Desvalorización De Materias Primas</v>
          </cell>
        </row>
        <row r="302">
          <cell r="A302">
            <v>13100104</v>
          </cell>
          <cell r="B302" t="str">
            <v xml:space="preserve">                1310.0104 Desvalorización De Materiales Auxiliares, Suministros Y Repuestos       </v>
          </cell>
          <cell r="C302" t="str">
            <v>Desvalorización De Materiales Auxiliares, Suministros Y Repuestos</v>
          </cell>
        </row>
        <row r="303">
          <cell r="A303">
            <v>13100105</v>
          </cell>
          <cell r="B303" t="str">
            <v xml:space="preserve">                1310.0105 Desvalorización De Envases Y Embalajes       </v>
          </cell>
          <cell r="C303" t="str">
            <v>Desvalorización De Envases Y Embalajes</v>
          </cell>
        </row>
        <row r="304">
          <cell r="A304">
            <v>13100106</v>
          </cell>
          <cell r="B304" t="str">
            <v xml:space="preserve">                1310.0106 Desvalorización Productos Terminados       </v>
          </cell>
          <cell r="C304" t="str">
            <v>Desvalorización Productos Terminados</v>
          </cell>
        </row>
        <row r="305">
          <cell r="A305">
            <v>1401</v>
          </cell>
          <cell r="B305" t="str">
            <v xml:space="preserve">1401. INVERSIÓN EN TITULOS Y VALORES                       </v>
          </cell>
          <cell r="C305" t="str">
            <v>INVERSIÓN EN TITULOS Y VALORES</v>
          </cell>
        </row>
        <row r="306">
          <cell r="A306">
            <v>140101</v>
          </cell>
          <cell r="B306" t="str">
            <v xml:space="preserve">        1401.01 Bonos               </v>
          </cell>
          <cell r="C306" t="str">
            <v>Bonos</v>
          </cell>
        </row>
        <row r="307">
          <cell r="A307">
            <v>140102</v>
          </cell>
          <cell r="B307" t="str">
            <v xml:space="preserve">        1401.02 Pagarés               </v>
          </cell>
          <cell r="C307" t="str">
            <v>Pagarés</v>
          </cell>
        </row>
        <row r="308">
          <cell r="A308">
            <v>140103</v>
          </cell>
          <cell r="B308" t="str">
            <v xml:space="preserve">        1401.03 Letras               </v>
          </cell>
          <cell r="C308" t="str">
            <v>Letras</v>
          </cell>
        </row>
        <row r="309">
          <cell r="A309">
            <v>140197</v>
          </cell>
          <cell r="B309" t="str">
            <v xml:space="preserve">        1401.97 Otros Títulos Y Valores               </v>
          </cell>
          <cell r="C309" t="str">
            <v>Otros Títulos Y Valores</v>
          </cell>
        </row>
        <row r="310">
          <cell r="A310">
            <v>140198</v>
          </cell>
          <cell r="B310" t="str">
            <v xml:space="preserve">        1401.98 Títulos Y Valores De Dudosa Recuperación               </v>
          </cell>
          <cell r="C310" t="str">
            <v>Títulos Y Valores De Dudosa Recuperación</v>
          </cell>
        </row>
        <row r="311">
          <cell r="A311">
            <v>140199</v>
          </cell>
          <cell r="B311" t="str">
            <v xml:space="preserve">        1401.99 Fluctuación de Inversión en Títulos Y Valores               </v>
          </cell>
          <cell r="C311" t="str">
            <v>Fluctuación de Inversión en Títulos Y Valores</v>
          </cell>
        </row>
        <row r="312">
          <cell r="A312">
            <v>1402</v>
          </cell>
          <cell r="B312" t="str">
            <v xml:space="preserve">1402. ACCIONES Y PARTICIPACIONES DE CAPITAL                       </v>
          </cell>
          <cell r="C312" t="str">
            <v>ACCIONES Y PARTICIPACIONES DE CAPITAL</v>
          </cell>
        </row>
        <row r="313">
          <cell r="A313">
            <v>140201</v>
          </cell>
          <cell r="B313" t="str">
            <v xml:space="preserve">        1402.01 En Empresas               </v>
          </cell>
          <cell r="C313" t="str">
            <v>En Empresas</v>
          </cell>
        </row>
        <row r="314">
          <cell r="A314">
            <v>140202</v>
          </cell>
          <cell r="B314" t="str">
            <v xml:space="preserve">        1402.02 En Organismos Internacionales               </v>
          </cell>
          <cell r="C314" t="str">
            <v>En Organismos Internacionales</v>
          </cell>
        </row>
        <row r="315">
          <cell r="A315">
            <v>140203</v>
          </cell>
          <cell r="B315" t="str">
            <v xml:space="preserve">        1402.03 Constitución O Aumento De Capital De Empresas               </v>
          </cell>
          <cell r="C315" t="str">
            <v>Constitución O Aumento De Capital De Empresas</v>
          </cell>
        </row>
        <row r="316">
          <cell r="A316">
            <v>140297</v>
          </cell>
          <cell r="B316" t="str">
            <v xml:space="preserve">        1402.97 En Otros               </v>
          </cell>
          <cell r="C316" t="str">
            <v>En Otros</v>
          </cell>
        </row>
        <row r="317">
          <cell r="A317">
            <v>140298</v>
          </cell>
          <cell r="B317" t="str">
            <v xml:space="preserve">        1402.98 Acciones Y Participaciones De Capital De Dudosa Recuperación               </v>
          </cell>
          <cell r="C317" t="str">
            <v>Acciones Y Participaciones De Capital De Dudosa Recuperación</v>
          </cell>
        </row>
        <row r="318">
          <cell r="A318">
            <v>140299</v>
          </cell>
          <cell r="B318" t="str">
            <v xml:space="preserve">        1402.99 Fluctuación En Acciones Y Participación De Capital               </v>
          </cell>
          <cell r="C318" t="str">
            <v>Fluctuación En Acciones Y Participación De Capital</v>
          </cell>
        </row>
        <row r="319">
          <cell r="A319">
            <v>1501</v>
          </cell>
          <cell r="B319" t="str">
            <v xml:space="preserve">1501. EDIFICIOS Y ESTRUCTURAS                       </v>
          </cell>
          <cell r="C319" t="str">
            <v>EDIFICIOS Y ESTRUCTURAS</v>
          </cell>
        </row>
        <row r="320">
          <cell r="A320">
            <v>150101</v>
          </cell>
          <cell r="B320" t="str">
            <v xml:space="preserve">        1501.01 Edificios Residenciales               </v>
          </cell>
          <cell r="C320" t="str">
            <v>Edificios Residenciales</v>
          </cell>
        </row>
        <row r="321">
          <cell r="A321">
            <v>15010101</v>
          </cell>
          <cell r="B321" t="str">
            <v xml:space="preserve">                1501.0101 Viviendas Residenciales       </v>
          </cell>
          <cell r="C321" t="str">
            <v>Viviendas Residenciales</v>
          </cell>
        </row>
        <row r="322">
          <cell r="A322">
            <v>1501010101</v>
          </cell>
          <cell r="B322" t="str">
            <v xml:space="preserve">                       1501.010101 Viviendas Residenciales – Costo</v>
          </cell>
          <cell r="C322" t="str">
            <v>Viviendas Residenciales – Costo</v>
          </cell>
        </row>
        <row r="323">
          <cell r="A323">
            <v>1501010197</v>
          </cell>
          <cell r="B323" t="str">
            <v xml:space="preserve">                       1501.010197 Viviendas Residenciales – Ajuste por Revaluación</v>
          </cell>
          <cell r="C323" t="str">
            <v>Viviendas Residenciales – Ajuste por Revaluación</v>
          </cell>
        </row>
        <row r="324">
          <cell r="A324">
            <v>15010102</v>
          </cell>
          <cell r="B324" t="str">
            <v xml:space="preserve">                1501.0102 Viviendas Residenciales por Administración Funcional       </v>
          </cell>
          <cell r="C324" t="str">
            <v>Viviendas Residenciales por Administración Funcional</v>
          </cell>
        </row>
        <row r="325">
          <cell r="A325">
            <v>1501010201</v>
          </cell>
          <cell r="B325" t="str">
            <v xml:space="preserve">                       1501.010201 Viviendas Residenciales por Administración Funcional – Costo</v>
          </cell>
          <cell r="C325" t="str">
            <v>Viviendas Residenciales por Administración Funcional – Costo</v>
          </cell>
        </row>
        <row r="326">
          <cell r="A326">
            <v>1501010297</v>
          </cell>
          <cell r="B326" t="str">
            <v xml:space="preserve">                       1501.010297 Viviendas Residenciales por Administración Funcional – Ajuste por Revaluación</v>
          </cell>
          <cell r="C326" t="str">
            <v>Viviendas Residenciales por Administración Funcional – Ajuste por Revaluación</v>
          </cell>
        </row>
        <row r="327">
          <cell r="A327">
            <v>150102</v>
          </cell>
          <cell r="B327" t="str">
            <v xml:space="preserve">        1501.02 Edificios O Unidades No Residenciales               </v>
          </cell>
          <cell r="C327" t="str">
            <v>Edificios O Unidades No Residenciales</v>
          </cell>
        </row>
        <row r="328">
          <cell r="A328">
            <v>15010201</v>
          </cell>
          <cell r="B328" t="str">
            <v xml:space="preserve">                1501.0201 Edificios Administrativos       </v>
          </cell>
          <cell r="C328" t="str">
            <v>Edificios Administrativos</v>
          </cell>
        </row>
        <row r="329">
          <cell r="A329">
            <v>1501020101</v>
          </cell>
          <cell r="B329" t="str">
            <v xml:space="preserve">                       1501.020101 Edificios Administrativos – Costo</v>
          </cell>
          <cell r="C329" t="str">
            <v>Edificios Administrativos – Costo</v>
          </cell>
        </row>
        <row r="330">
          <cell r="A330">
            <v>1501020197</v>
          </cell>
          <cell r="B330" t="str">
            <v xml:space="preserve">                       1501.020197 Edificios Administrativos – Ajuste por Revaluación</v>
          </cell>
          <cell r="C330" t="str">
            <v>Edificios Administrativos – Ajuste por Revaluación</v>
          </cell>
        </row>
        <row r="331">
          <cell r="A331">
            <v>15010202</v>
          </cell>
          <cell r="B331" t="str">
            <v xml:space="preserve">                1501.0202 Instalaciones Educativas       </v>
          </cell>
          <cell r="C331" t="str">
            <v>Instalaciones Educativas</v>
          </cell>
        </row>
        <row r="332">
          <cell r="A332">
            <v>1501020201</v>
          </cell>
          <cell r="B332" t="str">
            <v xml:space="preserve">                       1501.020201 Instalaciones Educativas – Costo</v>
          </cell>
          <cell r="C332" t="str">
            <v>Instalaciones Educativas – Costo</v>
          </cell>
        </row>
        <row r="333">
          <cell r="A333">
            <v>1501020297</v>
          </cell>
          <cell r="B333" t="str">
            <v xml:space="preserve">                       1501.020297 Instalaciones Educativas – Ajuste por Revaluación</v>
          </cell>
          <cell r="C333" t="str">
            <v>Instalaciones Educativas – Ajuste por Revaluación</v>
          </cell>
        </row>
        <row r="334">
          <cell r="A334">
            <v>15010203</v>
          </cell>
          <cell r="B334" t="str">
            <v xml:space="preserve">                1501.0203 Instalaciones Médicas       </v>
          </cell>
          <cell r="C334" t="str">
            <v>Instalaciones Médicas</v>
          </cell>
        </row>
        <row r="335">
          <cell r="A335">
            <v>1501020301</v>
          </cell>
          <cell r="B335" t="str">
            <v xml:space="preserve">                       1501.020301 Instalaciones Médicas – Costo</v>
          </cell>
          <cell r="C335" t="str">
            <v>Instalaciones Médicas – Costo</v>
          </cell>
        </row>
        <row r="336">
          <cell r="A336">
            <v>1501020397</v>
          </cell>
          <cell r="B336" t="str">
            <v xml:space="preserve">                       1501.020397 Instalaciones Médicas – Ajuste por Revaluación</v>
          </cell>
          <cell r="C336" t="str">
            <v>Instalaciones Médicas – Ajuste por Revaluación</v>
          </cell>
        </row>
        <row r="337">
          <cell r="A337">
            <v>15010204</v>
          </cell>
          <cell r="B337" t="str">
            <v xml:space="preserve">                1501.0204 Instalaciones Sociales Y Culturales       </v>
          </cell>
          <cell r="C337" t="str">
            <v>Instalaciones Sociales Y Culturales</v>
          </cell>
        </row>
        <row r="338">
          <cell r="A338">
            <v>1501020401</v>
          </cell>
          <cell r="B338" t="str">
            <v xml:space="preserve">                       1501.020401 Instalaciones Sociales Y Culturales – Costo</v>
          </cell>
          <cell r="C338" t="str">
            <v>Instalaciones Sociales Y Culturales – Costo</v>
          </cell>
        </row>
        <row r="339">
          <cell r="A339">
            <v>1501020497</v>
          </cell>
          <cell r="B339" t="str">
            <v xml:space="preserve">                       1501.020497 Instalaciones Sociales Y Culturales – Ajuste por Revaluación</v>
          </cell>
          <cell r="C339" t="str">
            <v>Instalaciones Sociales Y Culturales – Ajuste por Revaluación</v>
          </cell>
        </row>
        <row r="340">
          <cell r="A340">
            <v>15010205</v>
          </cell>
          <cell r="B340" t="str">
            <v xml:space="preserve">                1501.0205 Centros De Reclusión       </v>
          </cell>
          <cell r="C340" t="str">
            <v>Centros De Reclusión</v>
          </cell>
        </row>
        <row r="341">
          <cell r="A341">
            <v>1501020501</v>
          </cell>
          <cell r="B341" t="str">
            <v xml:space="preserve">                       1501.020501 Centros De Reclusión – Costo</v>
          </cell>
          <cell r="C341" t="str">
            <v>Centros De Reclusión – Costo</v>
          </cell>
        </row>
        <row r="342">
          <cell r="A342">
            <v>1501020597</v>
          </cell>
          <cell r="B342" t="str">
            <v xml:space="preserve">                       1501.020597 Centros De Reclusión – Ajuste por Revaluación</v>
          </cell>
          <cell r="C342" t="str">
            <v>Centros De Reclusión – Ajuste por Revaluación</v>
          </cell>
        </row>
        <row r="343">
          <cell r="A343">
            <v>15010298</v>
          </cell>
          <cell r="B343" t="str">
            <v xml:space="preserve">                1501.0298 Edificios No Residenciales por Administración Funcional       </v>
          </cell>
          <cell r="C343" t="str">
            <v>Edificios No Residenciales por Administración Funcional</v>
          </cell>
        </row>
        <row r="344">
          <cell r="A344">
            <v>1501029801</v>
          </cell>
          <cell r="B344" t="str">
            <v xml:space="preserve">                       1501.029801 Edificios No Residenciales por Administración Funcional - Costo</v>
          </cell>
          <cell r="C344" t="str">
            <v>Edificios No Residenciales por Administración Funcional - Costo</v>
          </cell>
        </row>
        <row r="345">
          <cell r="A345">
            <v>1501029897</v>
          </cell>
          <cell r="B345" t="str">
            <v xml:space="preserve">                       1501.029897 Edificios No Residenciales por Administración Funcional – Ajuste por Revaluación</v>
          </cell>
          <cell r="C345" t="str">
            <v>Edificios No Residenciales por Administración Funcional – Ajuste por Revaluación</v>
          </cell>
        </row>
        <row r="346">
          <cell r="A346">
            <v>15010299</v>
          </cell>
          <cell r="B346" t="str">
            <v xml:space="preserve">                1501.0299 Otros Edificios No Residenciales       </v>
          </cell>
          <cell r="C346" t="str">
            <v>Otros Edificios No Residenciales</v>
          </cell>
        </row>
        <row r="347">
          <cell r="A347">
            <v>1501029901</v>
          </cell>
          <cell r="B347" t="str">
            <v xml:space="preserve">                       1501.029901 Otros Edificios No Residenciales - Costo</v>
          </cell>
          <cell r="C347" t="str">
            <v>Otros Edificios No Residenciales - Costo</v>
          </cell>
        </row>
        <row r="348">
          <cell r="A348">
            <v>1501029997</v>
          </cell>
          <cell r="B348" t="str">
            <v xml:space="preserve">                       1501.029997 Otros Edificios No Residenciales – Ajuste por Revaluación</v>
          </cell>
          <cell r="C348" t="str">
            <v>Otros Edificios No Residenciales – Ajuste por Revaluación</v>
          </cell>
        </row>
        <row r="349">
          <cell r="A349">
            <v>150103</v>
          </cell>
          <cell r="B349" t="str">
            <v xml:space="preserve">        1501.03 Estructuras               </v>
          </cell>
          <cell r="C349" t="str">
            <v>Estructuras</v>
          </cell>
        </row>
        <row r="350">
          <cell r="A350">
            <v>15010301</v>
          </cell>
          <cell r="B350" t="str">
            <v xml:space="preserve">                1501.0301 Puertos Y Aeropuertos       </v>
          </cell>
          <cell r="C350" t="str">
            <v>Puertos Y Aeropuertos</v>
          </cell>
        </row>
        <row r="351">
          <cell r="A351">
            <v>1501030101</v>
          </cell>
          <cell r="B351" t="str">
            <v xml:space="preserve">                       1501.030101 Puertos Y Aeropuertos – Costo</v>
          </cell>
          <cell r="C351" t="str">
            <v>Puertos Y Aeropuertos – Costo</v>
          </cell>
        </row>
        <row r="352">
          <cell r="A352">
            <v>15010302</v>
          </cell>
          <cell r="B352" t="str">
            <v xml:space="preserve">                1501.0302 Infraestructura Vial       </v>
          </cell>
          <cell r="C352" t="str">
            <v>Infraestructura Vial</v>
          </cell>
        </row>
        <row r="353">
          <cell r="A353">
            <v>1501030201</v>
          </cell>
          <cell r="B353" t="str">
            <v xml:space="preserve">                       1501.030201 Infraestructura Vial - Costo</v>
          </cell>
          <cell r="C353" t="str">
            <v>Infraestructura Vial - Costo</v>
          </cell>
        </row>
        <row r="354">
          <cell r="A354">
            <v>15010303</v>
          </cell>
          <cell r="B354" t="str">
            <v xml:space="preserve">                1501.0303 Infraestructura Eléctrica       </v>
          </cell>
          <cell r="C354" t="str">
            <v>Infraestructura Eléctrica</v>
          </cell>
        </row>
        <row r="355">
          <cell r="A355">
            <v>1501030301</v>
          </cell>
          <cell r="B355" t="str">
            <v xml:space="preserve">                       1501.030301 Infraestructura Eléctrica – Costo</v>
          </cell>
          <cell r="C355" t="str">
            <v>Infraestructura Eléctrica – Costo</v>
          </cell>
        </row>
        <row r="356">
          <cell r="A356">
            <v>15010304</v>
          </cell>
          <cell r="B356" t="str">
            <v xml:space="preserve">                1501.0304 Infraestructura Agrícola       </v>
          </cell>
          <cell r="C356" t="str">
            <v>Infraestructura Agrícola</v>
          </cell>
        </row>
        <row r="357">
          <cell r="A357">
            <v>1501030401</v>
          </cell>
          <cell r="B357" t="str">
            <v xml:space="preserve">                       1501.030401 Infraestructura Agrícola - Costo</v>
          </cell>
          <cell r="C357" t="str">
            <v>Infraestructura Agrícola - Costo</v>
          </cell>
        </row>
        <row r="358">
          <cell r="A358">
            <v>15010305</v>
          </cell>
          <cell r="B358" t="str">
            <v xml:space="preserve">                1501.0305 Agua Y Saneamiento       </v>
          </cell>
          <cell r="C358" t="str">
            <v>Agua Y Saneamiento</v>
          </cell>
        </row>
        <row r="359">
          <cell r="A359">
            <v>1501030501</v>
          </cell>
          <cell r="B359" t="str">
            <v xml:space="preserve">                       1501.030501 Agua Y Saneamiento - Costo</v>
          </cell>
          <cell r="C359" t="str">
            <v>Agua Y Saneamiento - Costo</v>
          </cell>
        </row>
        <row r="360">
          <cell r="A360">
            <v>15010306</v>
          </cell>
          <cell r="B360" t="str">
            <v xml:space="preserve">                1501.0306 Plazuelas, Parques Y Jardinería       </v>
          </cell>
          <cell r="C360" t="str">
            <v>Plazuelas, Parques Y Jardinería</v>
          </cell>
        </row>
        <row r="361">
          <cell r="A361">
            <v>1501030601</v>
          </cell>
          <cell r="B361" t="str">
            <v xml:space="preserve">                       1501.030601 Plazuelas, Parques Y Jardinería</v>
          </cell>
          <cell r="C361" t="str">
            <v>Plazuelas, Parques Y Jardinería</v>
          </cell>
        </row>
        <row r="362">
          <cell r="A362">
            <v>15010307</v>
          </cell>
          <cell r="B362" t="str">
            <v xml:space="preserve">                1501.0307 Monumentos Históricos       </v>
          </cell>
          <cell r="C362" t="str">
            <v>Monumentos Históricos</v>
          </cell>
        </row>
        <row r="363">
          <cell r="A363">
            <v>1501030701</v>
          </cell>
          <cell r="B363" t="str">
            <v xml:space="preserve">                       1501.030701 Monumentos Históricos - Costo</v>
          </cell>
          <cell r="C363" t="str">
            <v>Monumentos Históricos - Costo</v>
          </cell>
        </row>
        <row r="364">
          <cell r="A364">
            <v>15010399</v>
          </cell>
          <cell r="B364" t="str">
            <v xml:space="preserve">                1501.0399 Otras Estructuras       </v>
          </cell>
          <cell r="C364" t="str">
            <v>Otras Estructuras</v>
          </cell>
        </row>
        <row r="365">
          <cell r="A365">
            <v>1501039901</v>
          </cell>
          <cell r="B365" t="str">
            <v xml:space="preserve">                       1501.039901 Otras Estructuras - Costo</v>
          </cell>
          <cell r="C365" t="str">
            <v>Otras Estructuras - Costo</v>
          </cell>
        </row>
        <row r="366">
          <cell r="A366">
            <v>150104</v>
          </cell>
          <cell r="B366" t="str">
            <v xml:space="preserve">        1501.04 Adquiridos En Arrendamiento Financiero               </v>
          </cell>
          <cell r="C366" t="str">
            <v>Adquiridos En Arrendamiento Financiero</v>
          </cell>
        </row>
        <row r="367">
          <cell r="A367">
            <v>15010401</v>
          </cell>
          <cell r="B367" t="str">
            <v xml:space="preserve">                1501.0401 Adquiridos en Arrendamiento Financiero – Costo       </v>
          </cell>
          <cell r="C367" t="str">
            <v>Adquiridos en Arrendamiento Financiero – Costo</v>
          </cell>
        </row>
        <row r="368">
          <cell r="A368">
            <v>15010497</v>
          </cell>
          <cell r="B368" t="str">
            <v xml:space="preserve">                1501.0497 Adquiridos en Arrendamiento Financiero – Ajuste por Revaluación       </v>
          </cell>
          <cell r="C368" t="str">
            <v>Adquiridos en Arrendamiento Financiero – Ajuste por Revaluación</v>
          </cell>
        </row>
        <row r="369">
          <cell r="A369">
            <v>150105</v>
          </cell>
          <cell r="B369" t="str">
            <v xml:space="preserve">        1501.05 Asociaciones Público Privadas, Usufructo y Otros               </v>
          </cell>
          <cell r="C369" t="str">
            <v>Asociaciones Público Privadas, Usufructo y Otros</v>
          </cell>
        </row>
        <row r="370">
          <cell r="A370">
            <v>15010501</v>
          </cell>
          <cell r="B370" t="str">
            <v xml:space="preserve">                1501.0501 Concesiones       </v>
          </cell>
          <cell r="C370" t="str">
            <v>Concesiones</v>
          </cell>
        </row>
        <row r="371">
          <cell r="A371">
            <v>1501050101</v>
          </cell>
          <cell r="B371" t="str">
            <v xml:space="preserve">                       1501.050101 Edificios Residenciales - Costo</v>
          </cell>
          <cell r="C371" t="str">
            <v>Edificios Residenciales - Costo</v>
          </cell>
        </row>
        <row r="372">
          <cell r="A372">
            <v>1501050102</v>
          </cell>
          <cell r="B372" t="str">
            <v xml:space="preserve">                       1501.050102 Edificios o Unidades no Residenciales – Costo</v>
          </cell>
          <cell r="C372" t="str">
            <v>Edificios o Unidades no Residenciales – Costo</v>
          </cell>
        </row>
        <row r="373">
          <cell r="A373">
            <v>1501050103</v>
          </cell>
          <cell r="B373" t="str">
            <v xml:space="preserve">                       1501.050103 Estructura – Costo</v>
          </cell>
          <cell r="C373" t="str">
            <v>Estructura – Costo</v>
          </cell>
        </row>
        <row r="374">
          <cell r="A374">
            <v>1501050104</v>
          </cell>
          <cell r="B374" t="str">
            <v xml:space="preserve">                       1501.050104 Concesiones – Costo por Préstamos</v>
          </cell>
          <cell r="C374" t="str">
            <v>Concesiones – Costo por Préstamos</v>
          </cell>
        </row>
        <row r="375">
          <cell r="A375">
            <v>1501050197</v>
          </cell>
          <cell r="B375" t="str">
            <v xml:space="preserve">                       1501.050197 Concesiones – Ajuste por Revaluación</v>
          </cell>
          <cell r="C375" t="str">
            <v>Concesiones – Ajuste por Revaluación</v>
          </cell>
        </row>
        <row r="376">
          <cell r="A376">
            <v>15010502</v>
          </cell>
          <cell r="B376" t="str">
            <v xml:space="preserve">                1501.0502 Usufructo       </v>
          </cell>
          <cell r="C376" t="str">
            <v>Usufructo</v>
          </cell>
        </row>
        <row r="377">
          <cell r="A377">
            <v>1501050201</v>
          </cell>
          <cell r="B377" t="str">
            <v xml:space="preserve">                       1501.050201 Usufructo - Costo</v>
          </cell>
          <cell r="C377" t="str">
            <v>Usufructo - Costo</v>
          </cell>
        </row>
        <row r="378">
          <cell r="A378">
            <v>1501050297</v>
          </cell>
          <cell r="B378" t="str">
            <v xml:space="preserve">                       1501.050297 Usufructo – Ajuste por Revaluación</v>
          </cell>
          <cell r="C378" t="str">
            <v>Usufructo – Ajuste por Revaluación</v>
          </cell>
        </row>
        <row r="379">
          <cell r="A379">
            <v>15010503</v>
          </cell>
          <cell r="B379" t="str">
            <v xml:space="preserve">                1501.0503 Otros       </v>
          </cell>
          <cell r="C379" t="str">
            <v>Otros</v>
          </cell>
        </row>
        <row r="380">
          <cell r="A380">
            <v>1501050301</v>
          </cell>
          <cell r="B380" t="str">
            <v xml:space="preserve">                       1501.050301 Otros - Costo</v>
          </cell>
          <cell r="C380" t="str">
            <v>Otros - Costo</v>
          </cell>
        </row>
        <row r="381">
          <cell r="A381">
            <v>1501050397</v>
          </cell>
          <cell r="B381" t="str">
            <v xml:space="preserve">                       1501.050397 Otros – Ajuste por Revaluación</v>
          </cell>
          <cell r="C381" t="str">
            <v>Otros – Ajuste por Revaluación</v>
          </cell>
        </row>
        <row r="382">
          <cell r="A382">
            <v>150106</v>
          </cell>
          <cell r="B382" t="str">
            <v xml:space="preserve">        1501.06 Construcción De Edificios Residenciales               </v>
          </cell>
          <cell r="C382" t="str">
            <v>Construcción De Edificios Residenciales</v>
          </cell>
        </row>
        <row r="383">
          <cell r="A383">
            <v>15010601</v>
          </cell>
          <cell r="B383" t="str">
            <v xml:space="preserve">                1501.0601 Por Contrata       </v>
          </cell>
          <cell r="C383" t="str">
            <v>Por Contrata</v>
          </cell>
        </row>
        <row r="384">
          <cell r="A384">
            <v>15010602</v>
          </cell>
          <cell r="B384" t="str">
            <v xml:space="preserve">                1501.0602 Por Administración Directa – Personal       </v>
          </cell>
          <cell r="C384" t="str">
            <v>Por Administración Directa – Personal</v>
          </cell>
        </row>
        <row r="385">
          <cell r="A385">
            <v>15010603</v>
          </cell>
          <cell r="B385" t="str">
            <v xml:space="preserve">                1501.0603 Por Administración Directa – Bienes       </v>
          </cell>
          <cell r="C385" t="str">
            <v>Por Administración Directa – Bienes</v>
          </cell>
        </row>
        <row r="386">
          <cell r="A386">
            <v>15010604</v>
          </cell>
          <cell r="B386" t="str">
            <v xml:space="preserve">                1501.0604 Por Administración Directa – Servicios       </v>
          </cell>
          <cell r="C386" t="str">
            <v>Por Administración Directa – Servicios</v>
          </cell>
        </row>
        <row r="387">
          <cell r="A387">
            <v>15010605</v>
          </cell>
          <cell r="B387" t="str">
            <v xml:space="preserve">                1501.0605 Por Administración Directa – Otros       </v>
          </cell>
          <cell r="C387" t="str">
            <v>Por Administración Directa – Otros</v>
          </cell>
        </row>
        <row r="388">
          <cell r="A388">
            <v>15010606</v>
          </cell>
          <cell r="B388" t="str">
            <v xml:space="preserve">                1501.0606 Edificios Residenciales Concluidos Por Reclasificar       </v>
          </cell>
          <cell r="C388" t="str">
            <v>Edificios Residenciales Concluidos Por Reclasificar</v>
          </cell>
        </row>
        <row r="389">
          <cell r="A389">
            <v>1501060601</v>
          </cell>
          <cell r="B389" t="str">
            <v xml:space="preserve">                       1501.060601 Edificios Residenciales Concluidos Por Reclasificar – Costo</v>
          </cell>
          <cell r="C389" t="str">
            <v>Edificios Residenciales Concluidos Por Reclasificar – Costo</v>
          </cell>
        </row>
        <row r="390">
          <cell r="A390">
            <v>1501060697</v>
          </cell>
          <cell r="B390" t="str">
            <v xml:space="preserve">                       1501.060697 Edificios Residenciales Concluidos Por Reclasificar – Ajuste por Revaluación</v>
          </cell>
          <cell r="C390" t="str">
            <v>Edificios Residenciales Concluidos Por Reclasificar – Ajuste por Revaluación</v>
          </cell>
        </row>
        <row r="391">
          <cell r="A391">
            <v>15010607</v>
          </cell>
          <cell r="B391" t="str">
            <v xml:space="preserve">                1501.0607 Edificios Residenciales Concluidos Por Transferir       </v>
          </cell>
          <cell r="C391" t="str">
            <v>Edificios Residenciales Concluidos Por Transferir</v>
          </cell>
        </row>
        <row r="392">
          <cell r="A392">
            <v>1501060701</v>
          </cell>
          <cell r="B392" t="str">
            <v xml:space="preserve">                       1501.060701 Edificios Residenciales Concluidos Por Transferir – Costo</v>
          </cell>
          <cell r="C392" t="str">
            <v>Edificios Residenciales Concluidos Por Transferir – Costo</v>
          </cell>
        </row>
        <row r="393">
          <cell r="A393">
            <v>1501060797</v>
          </cell>
          <cell r="B393" t="str">
            <v xml:space="preserve">                       1501.060797 Edificios Residenciales Concluidos Por Transferir – Ajuste por Revaluación</v>
          </cell>
          <cell r="C393" t="str">
            <v>Edificios Residenciales Concluidos Por Transferir – Ajuste por Revaluación</v>
          </cell>
        </row>
        <row r="394">
          <cell r="A394">
            <v>15010608</v>
          </cell>
          <cell r="B394" t="str">
            <v xml:space="preserve">                1501.0608 Por Administración Directa - Costo por Préstamos       </v>
          </cell>
          <cell r="C394" t="str">
            <v>Por Administración Directa - Costo por Préstamos</v>
          </cell>
        </row>
        <row r="395">
          <cell r="A395">
            <v>15010609</v>
          </cell>
          <cell r="B395" t="str">
            <v xml:space="preserve">                1501.0609 Por Contratos de Concesión       </v>
          </cell>
          <cell r="C395" t="str">
            <v>Por Contratos de Concesión</v>
          </cell>
        </row>
        <row r="396">
          <cell r="A396">
            <v>150107</v>
          </cell>
          <cell r="B396" t="str">
            <v xml:space="preserve">        1501.07 Construcción De Edificios No Residenciales               </v>
          </cell>
          <cell r="C396" t="str">
            <v>Construcción De Edificios No Residenciales</v>
          </cell>
        </row>
        <row r="397">
          <cell r="A397">
            <v>15010701</v>
          </cell>
          <cell r="B397" t="str">
            <v xml:space="preserve">                1501.0701 Edificios Administrativos       </v>
          </cell>
          <cell r="C397" t="str">
            <v>Edificios Administrativos</v>
          </cell>
        </row>
        <row r="398">
          <cell r="A398">
            <v>1501070101</v>
          </cell>
          <cell r="B398" t="str">
            <v xml:space="preserve">                       1501.070101 Por Contrata</v>
          </cell>
          <cell r="C398" t="str">
            <v>Por Contrata</v>
          </cell>
        </row>
        <row r="399">
          <cell r="A399">
            <v>1501070102</v>
          </cell>
          <cell r="B399" t="str">
            <v xml:space="preserve">                       1501.070102 Por Administración Directa – Personal</v>
          </cell>
          <cell r="C399" t="str">
            <v>Por Administración Directa – Personal</v>
          </cell>
        </row>
        <row r="400">
          <cell r="A400">
            <v>1501070103</v>
          </cell>
          <cell r="B400" t="str">
            <v xml:space="preserve">                       1501.070103 Por Administración Directa – Bienes</v>
          </cell>
          <cell r="C400" t="str">
            <v>Por Administración Directa – Bienes</v>
          </cell>
        </row>
        <row r="401">
          <cell r="A401">
            <v>1501070104</v>
          </cell>
          <cell r="B401" t="str">
            <v xml:space="preserve">                       1501.070104 Por Administración Directa – Servicios</v>
          </cell>
          <cell r="C401" t="str">
            <v>Por Administración Directa – Servicios</v>
          </cell>
        </row>
        <row r="402">
          <cell r="A402">
            <v>1501070105</v>
          </cell>
          <cell r="B402" t="str">
            <v xml:space="preserve">                       1501.070105 Por Administración Directa – Otros</v>
          </cell>
          <cell r="C402" t="str">
            <v>Por Administración Directa – Otros</v>
          </cell>
        </row>
        <row r="403">
          <cell r="A403">
            <v>1501070106</v>
          </cell>
          <cell r="B403" t="str">
            <v xml:space="preserve">                       1501.070106 Por Administración Directa - Costo por Préstamos</v>
          </cell>
          <cell r="C403" t="str">
            <v>Por Administración Directa - Costo por Préstamos</v>
          </cell>
        </row>
        <row r="404">
          <cell r="A404">
            <v>15010702</v>
          </cell>
          <cell r="B404" t="str">
            <v xml:space="preserve">                1501.0702 Instalaciones Educativas       </v>
          </cell>
          <cell r="C404" t="str">
            <v>Instalaciones Educativas</v>
          </cell>
        </row>
        <row r="405">
          <cell r="A405">
            <v>1501070201</v>
          </cell>
          <cell r="B405" t="str">
            <v xml:space="preserve">                       1501.070201 Por Contrata</v>
          </cell>
          <cell r="C405" t="str">
            <v>Por Contrata</v>
          </cell>
        </row>
        <row r="406">
          <cell r="A406">
            <v>1501070202</v>
          </cell>
          <cell r="B406" t="str">
            <v xml:space="preserve">                       1501.070202 Por Administración Directa – Personal</v>
          </cell>
          <cell r="C406" t="str">
            <v>Por Administración Directa – Personal</v>
          </cell>
        </row>
        <row r="407">
          <cell r="A407">
            <v>1501070203</v>
          </cell>
          <cell r="B407" t="str">
            <v xml:space="preserve">                       1501.070203 Por Administración Directa – Bienes</v>
          </cell>
          <cell r="C407" t="str">
            <v>Por Administración Directa – Bienes</v>
          </cell>
        </row>
        <row r="408">
          <cell r="A408">
            <v>1501070204</v>
          </cell>
          <cell r="B408" t="str">
            <v xml:space="preserve">                       1501.070204 Por Administración Directa – Servicios</v>
          </cell>
          <cell r="C408" t="str">
            <v>Por Administración Directa – Servicios</v>
          </cell>
        </row>
        <row r="409">
          <cell r="A409">
            <v>1501070205</v>
          </cell>
          <cell r="B409" t="str">
            <v xml:space="preserve">                       1501.070205 Por Administración Directa – Otros</v>
          </cell>
          <cell r="C409" t="str">
            <v>Por Administración Directa – Otros</v>
          </cell>
        </row>
        <row r="410">
          <cell r="A410">
            <v>1501070206</v>
          </cell>
          <cell r="B410" t="str">
            <v xml:space="preserve">                       1501.070206 Por Administración Directa - Costo por Préstamos</v>
          </cell>
          <cell r="C410" t="str">
            <v>Por Administración Directa - Costo por Préstamos</v>
          </cell>
        </row>
        <row r="411">
          <cell r="A411">
            <v>15010703</v>
          </cell>
          <cell r="B411" t="str">
            <v xml:space="preserve">                1501.0703 Instalaciones Médicas       </v>
          </cell>
          <cell r="C411" t="str">
            <v>Instalaciones Médicas</v>
          </cell>
        </row>
        <row r="412">
          <cell r="A412">
            <v>1501070301</v>
          </cell>
          <cell r="B412" t="str">
            <v xml:space="preserve">                       1501.070301 Por Contrata</v>
          </cell>
          <cell r="C412" t="str">
            <v>Por Contrata</v>
          </cell>
        </row>
        <row r="413">
          <cell r="A413">
            <v>1501070302</v>
          </cell>
          <cell r="B413" t="str">
            <v xml:space="preserve">                       1501.070302 Por Administración Directa – Personal</v>
          </cell>
          <cell r="C413" t="str">
            <v>Por Administración Directa – Personal</v>
          </cell>
        </row>
        <row r="414">
          <cell r="A414">
            <v>1501070303</v>
          </cell>
          <cell r="B414" t="str">
            <v xml:space="preserve">                       1501.070303 Por Administración Directa – Bienes</v>
          </cell>
          <cell r="C414" t="str">
            <v>Por Administración Directa – Bienes</v>
          </cell>
        </row>
        <row r="415">
          <cell r="A415">
            <v>1501070304</v>
          </cell>
          <cell r="B415" t="str">
            <v xml:space="preserve">                       1501.070304 Por Administración Directa – Servicios</v>
          </cell>
          <cell r="C415" t="str">
            <v>Por Administración Directa – Servicios</v>
          </cell>
        </row>
        <row r="416">
          <cell r="A416">
            <v>1501070305</v>
          </cell>
          <cell r="B416" t="str">
            <v xml:space="preserve">                       1501.070305 Por Administración Directa – Otros</v>
          </cell>
          <cell r="C416" t="str">
            <v>Por Administración Directa – Otros</v>
          </cell>
        </row>
        <row r="417">
          <cell r="A417">
            <v>1501070306</v>
          </cell>
          <cell r="B417" t="str">
            <v xml:space="preserve">                       1501.070306 Por Administración Directa - Costo por Préstamos</v>
          </cell>
          <cell r="C417" t="str">
            <v>Por Administración Directa - Costo por Préstamos</v>
          </cell>
        </row>
        <row r="418">
          <cell r="A418">
            <v>15010704</v>
          </cell>
          <cell r="B418" t="str">
            <v xml:space="preserve">                1501.0704 Instalaciones Sociales Y Culturales       </v>
          </cell>
          <cell r="C418" t="str">
            <v>Instalaciones Sociales Y Culturales</v>
          </cell>
        </row>
        <row r="419">
          <cell r="A419">
            <v>1501070401</v>
          </cell>
          <cell r="B419" t="str">
            <v xml:space="preserve">                       1501.070401 Por Contrata</v>
          </cell>
          <cell r="C419" t="str">
            <v>Por Contrata</v>
          </cell>
        </row>
        <row r="420">
          <cell r="A420">
            <v>1501070402</v>
          </cell>
          <cell r="B420" t="str">
            <v xml:space="preserve">                       1501.070402 Por Administración Directa – Personal</v>
          </cell>
          <cell r="C420" t="str">
            <v>Por Administración Directa – Personal</v>
          </cell>
        </row>
        <row r="421">
          <cell r="A421">
            <v>1501070403</v>
          </cell>
          <cell r="B421" t="str">
            <v xml:space="preserve">                       1501.070403 Por Administración Directa – Bienes</v>
          </cell>
          <cell r="C421" t="str">
            <v>Por Administración Directa – Bienes</v>
          </cell>
        </row>
        <row r="422">
          <cell r="A422">
            <v>1501070404</v>
          </cell>
          <cell r="B422" t="str">
            <v xml:space="preserve">                       1501.070404 Por Administración Directa – Servicios</v>
          </cell>
          <cell r="C422" t="str">
            <v>Por Administración Directa – Servicios</v>
          </cell>
        </row>
        <row r="423">
          <cell r="A423">
            <v>1501070405</v>
          </cell>
          <cell r="B423" t="str">
            <v xml:space="preserve">                       1501.070405 Por Administración Directa – Otros</v>
          </cell>
          <cell r="C423" t="str">
            <v>Por Administración Directa – Otros</v>
          </cell>
        </row>
        <row r="424">
          <cell r="A424">
            <v>1501070406</v>
          </cell>
          <cell r="B424" t="str">
            <v xml:space="preserve">                       1501.070406 Por Administración Directa - Costo por Préstamos</v>
          </cell>
          <cell r="C424" t="str">
            <v>Por Administración Directa - Costo por Préstamos</v>
          </cell>
        </row>
        <row r="425">
          <cell r="A425">
            <v>15010705</v>
          </cell>
          <cell r="B425" t="str">
            <v xml:space="preserve">                1501.0705 Centros De Reclusión       </v>
          </cell>
          <cell r="C425" t="str">
            <v>Centros De Reclusión</v>
          </cell>
        </row>
        <row r="426">
          <cell r="A426">
            <v>1501070501</v>
          </cell>
          <cell r="B426" t="str">
            <v xml:space="preserve">                       1501.070501 Por Contrata</v>
          </cell>
          <cell r="C426" t="str">
            <v>Por Contrata</v>
          </cell>
        </row>
        <row r="427">
          <cell r="A427">
            <v>1501070502</v>
          </cell>
          <cell r="B427" t="str">
            <v xml:space="preserve">                       1501.070502 Por Administración Directa – Personal</v>
          </cell>
          <cell r="C427" t="str">
            <v>Por Administración Directa – Personal</v>
          </cell>
        </row>
        <row r="428">
          <cell r="A428">
            <v>1501070503</v>
          </cell>
          <cell r="B428" t="str">
            <v xml:space="preserve">                       1501.070503 Por Administración Directa – Bienes</v>
          </cell>
          <cell r="C428" t="str">
            <v>Por Administración Directa – Bienes</v>
          </cell>
        </row>
        <row r="429">
          <cell r="A429">
            <v>1501070504</v>
          </cell>
          <cell r="B429" t="str">
            <v xml:space="preserve">                       1501.070504 Por Administración Directa – Servicios</v>
          </cell>
          <cell r="C429" t="str">
            <v>Por Administración Directa – Servicios</v>
          </cell>
        </row>
        <row r="430">
          <cell r="A430">
            <v>1501070505</v>
          </cell>
          <cell r="B430" t="str">
            <v xml:space="preserve">                       1501.070505 Por Administración Directa – Otros</v>
          </cell>
          <cell r="C430" t="str">
            <v>Por Administración Directa – Otros</v>
          </cell>
        </row>
        <row r="431">
          <cell r="A431">
            <v>1501070506</v>
          </cell>
          <cell r="B431" t="str">
            <v xml:space="preserve">                       1501.070506 Por Administración Directa - Costo por Préstamos</v>
          </cell>
          <cell r="C431" t="str">
            <v>Por Administración Directa - Costo por Préstamos</v>
          </cell>
        </row>
        <row r="432">
          <cell r="A432">
            <v>15010706</v>
          </cell>
          <cell r="B432" t="str">
            <v xml:space="preserve">                1501.0706 Otros Edificios No Residenciales       </v>
          </cell>
          <cell r="C432" t="str">
            <v>Otros Edificios No Residenciales</v>
          </cell>
        </row>
        <row r="433">
          <cell r="A433">
            <v>1501070601</v>
          </cell>
          <cell r="B433" t="str">
            <v xml:space="preserve">                       1501.070601 Por Contrata</v>
          </cell>
          <cell r="C433" t="str">
            <v>Por Contrata</v>
          </cell>
        </row>
        <row r="434">
          <cell r="A434">
            <v>1501070602</v>
          </cell>
          <cell r="B434" t="str">
            <v xml:space="preserve">                       1501.070602 Por Administración Directa – Personal</v>
          </cell>
          <cell r="C434" t="str">
            <v>Por Administración Directa – Personal</v>
          </cell>
        </row>
        <row r="435">
          <cell r="A435">
            <v>1501070603</v>
          </cell>
          <cell r="B435" t="str">
            <v xml:space="preserve">                       1501.070603 Por Administración Directa – Bienes</v>
          </cell>
          <cell r="C435" t="str">
            <v>Por Administración Directa – Bienes</v>
          </cell>
        </row>
        <row r="436">
          <cell r="A436">
            <v>1501070604</v>
          </cell>
          <cell r="B436" t="str">
            <v xml:space="preserve">                       1501.070604 Por Administración Directa – Servicios</v>
          </cell>
          <cell r="C436" t="str">
            <v>Por Administración Directa – Servicios</v>
          </cell>
        </row>
        <row r="437">
          <cell r="A437">
            <v>1501070605</v>
          </cell>
          <cell r="B437" t="str">
            <v xml:space="preserve">                       1501.070605 Por Administración Directa – Otros</v>
          </cell>
          <cell r="C437" t="str">
            <v>Por Administración Directa – Otros</v>
          </cell>
        </row>
        <row r="438">
          <cell r="A438">
            <v>1501070606</v>
          </cell>
          <cell r="B438" t="str">
            <v xml:space="preserve">                       1501.070606 Por Administración Directa - Costo por Préstamos</v>
          </cell>
          <cell r="C438" t="str">
            <v>Por Administración Directa - Costo por Préstamos</v>
          </cell>
        </row>
        <row r="439">
          <cell r="A439">
            <v>15010707</v>
          </cell>
          <cell r="B439" t="str">
            <v xml:space="preserve">                1501.0707 Edificios No Residenciales Concluidos Por Reclasificar       </v>
          </cell>
          <cell r="C439" t="str">
            <v>Edificios No Residenciales Concluidos Por Reclasificar</v>
          </cell>
        </row>
        <row r="440">
          <cell r="A440">
            <v>1501070701</v>
          </cell>
          <cell r="B440" t="str">
            <v xml:space="preserve">                       1501.070701 Edificios No Residenciales Concluidos Por Reclasificar - Costo</v>
          </cell>
          <cell r="C440" t="str">
            <v>Edificios No Residenciales Concluidos Por Reclasificar - Costo</v>
          </cell>
        </row>
        <row r="441">
          <cell r="A441">
            <v>1501070797</v>
          </cell>
          <cell r="B441" t="str">
            <v xml:space="preserve">                       1501.070797 Edificios No Residenciales Concluidos Por Reclasificar – Ajuste por Revaluación</v>
          </cell>
          <cell r="C441" t="str">
            <v>Edificios No Residenciales Concluidos Por Reclasificar – Ajuste por Revaluación</v>
          </cell>
        </row>
        <row r="442">
          <cell r="A442">
            <v>15010708</v>
          </cell>
          <cell r="B442" t="str">
            <v xml:space="preserve">                1501.0708 Edificios No Residenciales Concluidos Por Transferir       </v>
          </cell>
          <cell r="C442" t="str">
            <v>Edificios No Residenciales Concluidos Por Transferir</v>
          </cell>
        </row>
        <row r="443">
          <cell r="A443">
            <v>1501070801</v>
          </cell>
          <cell r="B443" t="str">
            <v xml:space="preserve">                       1501.070801 Edificios No Residenciales Concluidos Por Transferir – Costo</v>
          </cell>
          <cell r="C443" t="str">
            <v>Edificios No Residenciales Concluidos Por Transferir – Costo</v>
          </cell>
        </row>
        <row r="444">
          <cell r="A444">
            <v>1501070897</v>
          </cell>
          <cell r="B444" t="str">
            <v xml:space="preserve">                       1501.070897 Edificios No Residenciales Concluidos Por Transferir – Ajuste por Revaluación</v>
          </cell>
          <cell r="C444" t="str">
            <v>Edificios No Residenciales Concluidos Por Transferir – Ajuste por Revaluación</v>
          </cell>
        </row>
        <row r="445">
          <cell r="A445">
            <v>15010709</v>
          </cell>
          <cell r="B445" t="str">
            <v xml:space="preserve">                1501.0709 Por Contratos de Concesión       </v>
          </cell>
          <cell r="C445" t="str">
            <v>Por Contratos de Concesión</v>
          </cell>
        </row>
        <row r="446">
          <cell r="A446">
            <v>150108</v>
          </cell>
          <cell r="B446" t="str">
            <v xml:space="preserve">        1501.08 Construcción de Estructuras               </v>
          </cell>
          <cell r="C446" t="str">
            <v>Construcción de Estructuras</v>
          </cell>
        </row>
        <row r="447">
          <cell r="A447">
            <v>15010801</v>
          </cell>
          <cell r="B447" t="str">
            <v xml:space="preserve">                1501.0801 Puertos Y Aeropuertos       </v>
          </cell>
          <cell r="C447" t="str">
            <v>Puertos Y Aeropuertos</v>
          </cell>
        </row>
        <row r="448">
          <cell r="A448">
            <v>1501080101</v>
          </cell>
          <cell r="B448" t="str">
            <v xml:space="preserve">                       1501.080101 Por Contrata</v>
          </cell>
          <cell r="C448" t="str">
            <v>Por Contrata</v>
          </cell>
        </row>
        <row r="449">
          <cell r="A449">
            <v>1501080102</v>
          </cell>
          <cell r="B449" t="str">
            <v xml:space="preserve">                       1501.080102 Por Administración Directa – Personal</v>
          </cell>
          <cell r="C449" t="str">
            <v>Por Administración Directa – Personal</v>
          </cell>
        </row>
        <row r="450">
          <cell r="A450">
            <v>1501080103</v>
          </cell>
          <cell r="B450" t="str">
            <v xml:space="preserve">                       1501.080103 Por Administración Directa – Bienes</v>
          </cell>
          <cell r="C450" t="str">
            <v>Por Administración Directa – Bienes</v>
          </cell>
        </row>
        <row r="451">
          <cell r="A451">
            <v>1501080104</v>
          </cell>
          <cell r="B451" t="str">
            <v xml:space="preserve">                       1501.080104 Por Administración Directa – Servicios</v>
          </cell>
          <cell r="C451" t="str">
            <v>Por Administración Directa – Servicios</v>
          </cell>
        </row>
        <row r="452">
          <cell r="A452">
            <v>1501080105</v>
          </cell>
          <cell r="B452" t="str">
            <v xml:space="preserve">                       1501.080105 Por Administración Directa – Otros</v>
          </cell>
          <cell r="C452" t="str">
            <v>Por Administración Directa – Otros</v>
          </cell>
        </row>
        <row r="453">
          <cell r="A453">
            <v>1501080106</v>
          </cell>
          <cell r="B453" t="str">
            <v xml:space="preserve">                       1501.080106 Por Administración Directa - Costo por Préstamos</v>
          </cell>
          <cell r="C453" t="str">
            <v>Por Administración Directa - Costo por Préstamos</v>
          </cell>
        </row>
        <row r="454">
          <cell r="A454">
            <v>15010802</v>
          </cell>
          <cell r="B454" t="str">
            <v xml:space="preserve">                1501.0802 Infraestructura Vial       </v>
          </cell>
          <cell r="C454" t="str">
            <v>Infraestructura Vial</v>
          </cell>
        </row>
        <row r="455">
          <cell r="A455">
            <v>1501080201</v>
          </cell>
          <cell r="B455" t="str">
            <v xml:space="preserve">                       1501.080201 Por Contrata</v>
          </cell>
          <cell r="C455" t="str">
            <v>Por Contrata</v>
          </cell>
        </row>
        <row r="456">
          <cell r="A456">
            <v>1501080202</v>
          </cell>
          <cell r="B456" t="str">
            <v xml:space="preserve">                       1501.080202 Por Administración Directa – Personal</v>
          </cell>
          <cell r="C456" t="str">
            <v>Por Administración Directa – Personal</v>
          </cell>
        </row>
        <row r="457">
          <cell r="A457">
            <v>1501080203</v>
          </cell>
          <cell r="B457" t="str">
            <v xml:space="preserve">                       1501.080203 Por Administración Directa – Bienes</v>
          </cell>
          <cell r="C457" t="str">
            <v>Por Administración Directa – Bienes</v>
          </cell>
        </row>
        <row r="458">
          <cell r="A458">
            <v>1501080204</v>
          </cell>
          <cell r="B458" t="str">
            <v xml:space="preserve">                       1501.080204 Por Administración Directa – Servicios</v>
          </cell>
          <cell r="C458" t="str">
            <v>Por Administración Directa – Servicios</v>
          </cell>
        </row>
        <row r="459">
          <cell r="A459">
            <v>1501080205</v>
          </cell>
          <cell r="B459" t="str">
            <v xml:space="preserve">                       1501.080205 Por Administración Directa – Otros</v>
          </cell>
          <cell r="C459" t="str">
            <v>Por Administración Directa – Otros</v>
          </cell>
        </row>
        <row r="460">
          <cell r="A460">
            <v>1501080206</v>
          </cell>
          <cell r="B460" t="str">
            <v xml:space="preserve">                       1501.080206 Por Administración Directa - Costo por Préstamos</v>
          </cell>
          <cell r="C460" t="str">
            <v>Por Administración Directa - Costo por Préstamos</v>
          </cell>
        </row>
        <row r="461">
          <cell r="A461">
            <v>15010803</v>
          </cell>
          <cell r="B461" t="str">
            <v xml:space="preserve">                1501.0803 Infraestructura Eléctrica       </v>
          </cell>
          <cell r="C461" t="str">
            <v>Infraestructura Eléctrica</v>
          </cell>
        </row>
        <row r="462">
          <cell r="A462">
            <v>1501080301</v>
          </cell>
          <cell r="B462" t="str">
            <v xml:space="preserve">                       1501.080301 Por Contrata</v>
          </cell>
          <cell r="C462" t="str">
            <v>Por Contrata</v>
          </cell>
        </row>
        <row r="463">
          <cell r="A463">
            <v>1501080302</v>
          </cell>
          <cell r="B463" t="str">
            <v xml:space="preserve">                       1501.080302 Por Administración Directa – Personal</v>
          </cell>
          <cell r="C463" t="str">
            <v>Por Administración Directa – Personal</v>
          </cell>
        </row>
        <row r="464">
          <cell r="A464">
            <v>1501080303</v>
          </cell>
          <cell r="B464" t="str">
            <v xml:space="preserve">                       1501.080303 Por Administración Directa – Bienes</v>
          </cell>
          <cell r="C464" t="str">
            <v>Por Administración Directa – Bienes</v>
          </cell>
        </row>
        <row r="465">
          <cell r="A465">
            <v>1501080304</v>
          </cell>
          <cell r="B465" t="str">
            <v xml:space="preserve">                       1501.080304 Por Administración Directa – Servicios</v>
          </cell>
          <cell r="C465" t="str">
            <v>Por Administración Directa – Servicios</v>
          </cell>
        </row>
        <row r="466">
          <cell r="A466">
            <v>1501080305</v>
          </cell>
          <cell r="B466" t="str">
            <v xml:space="preserve">                       1501.080305 Por Administración Directa – Otros</v>
          </cell>
          <cell r="C466" t="str">
            <v>Por Administración Directa – Otros</v>
          </cell>
        </row>
        <row r="467">
          <cell r="A467">
            <v>1501080306</v>
          </cell>
          <cell r="B467" t="str">
            <v xml:space="preserve">                       1501.080306 Por Administración Directa - Costo por Préstamos</v>
          </cell>
          <cell r="C467" t="str">
            <v>Por Administración Directa - Costo por Préstamos</v>
          </cell>
        </row>
        <row r="468">
          <cell r="A468">
            <v>15010804</v>
          </cell>
          <cell r="B468" t="str">
            <v xml:space="preserve">                1501.0804 Infraestructura Agrícola       </v>
          </cell>
          <cell r="C468" t="str">
            <v>Infraestructura Agrícola</v>
          </cell>
        </row>
        <row r="469">
          <cell r="A469">
            <v>1501080401</v>
          </cell>
          <cell r="B469" t="str">
            <v xml:space="preserve">                       1501.080401 Por Contrata</v>
          </cell>
          <cell r="C469" t="str">
            <v>Por Contrata</v>
          </cell>
        </row>
        <row r="470">
          <cell r="A470">
            <v>1501080402</v>
          </cell>
          <cell r="B470" t="str">
            <v xml:space="preserve">                       1501.080402 Por Administración Directa – Personal</v>
          </cell>
          <cell r="C470" t="str">
            <v>Por Administración Directa – Personal</v>
          </cell>
        </row>
        <row r="471">
          <cell r="A471">
            <v>1501080403</v>
          </cell>
          <cell r="B471" t="str">
            <v xml:space="preserve">                       1501.080403 Por Administración Directa – Bienes</v>
          </cell>
          <cell r="C471" t="str">
            <v>Por Administración Directa – Bienes</v>
          </cell>
        </row>
        <row r="472">
          <cell r="A472">
            <v>1501080404</v>
          </cell>
          <cell r="B472" t="str">
            <v xml:space="preserve">                       1501.080404 Por Administración Directa – Servicios</v>
          </cell>
          <cell r="C472" t="str">
            <v>Por Administración Directa – Servicios</v>
          </cell>
        </row>
        <row r="473">
          <cell r="A473">
            <v>1501080405</v>
          </cell>
          <cell r="B473" t="str">
            <v xml:space="preserve">                       1501.080405 Por Administración Directa – Otros</v>
          </cell>
          <cell r="C473" t="str">
            <v>Por Administración Directa – Otros</v>
          </cell>
        </row>
        <row r="474">
          <cell r="A474">
            <v>1501080406</v>
          </cell>
          <cell r="B474" t="str">
            <v xml:space="preserve">                       1501.080406 Por Administración Directa - Costo por Préstamos</v>
          </cell>
          <cell r="C474" t="str">
            <v>Por Administración Directa - Costo por Préstamos</v>
          </cell>
        </row>
        <row r="475">
          <cell r="A475">
            <v>15010805</v>
          </cell>
          <cell r="B475" t="str">
            <v xml:space="preserve">                1501.0805 Agua Y Saneamiento       </v>
          </cell>
          <cell r="C475" t="str">
            <v>Agua Y Saneamiento</v>
          </cell>
        </row>
        <row r="476">
          <cell r="A476">
            <v>1501080501</v>
          </cell>
          <cell r="B476" t="str">
            <v xml:space="preserve">                       1501.080501 Por Contrata</v>
          </cell>
          <cell r="C476" t="str">
            <v>Por Contrata</v>
          </cell>
        </row>
        <row r="477">
          <cell r="A477">
            <v>1501080502</v>
          </cell>
          <cell r="B477" t="str">
            <v xml:space="preserve">                       1501.080502 Por Administración Directa – Personal</v>
          </cell>
          <cell r="C477" t="str">
            <v>Por Administración Directa – Personal</v>
          </cell>
        </row>
        <row r="478">
          <cell r="A478">
            <v>1501080503</v>
          </cell>
          <cell r="B478" t="str">
            <v xml:space="preserve">                       1501.080503 Por Administración Directa – Bienes</v>
          </cell>
          <cell r="C478" t="str">
            <v>Por Administración Directa – Bienes</v>
          </cell>
        </row>
        <row r="479">
          <cell r="A479">
            <v>1501080504</v>
          </cell>
          <cell r="B479" t="str">
            <v xml:space="preserve">                       1501.080504 Por Administración Directa – Servicios</v>
          </cell>
          <cell r="C479" t="str">
            <v>Por Administración Directa – Servicios</v>
          </cell>
        </row>
        <row r="480">
          <cell r="A480">
            <v>1501080505</v>
          </cell>
          <cell r="B480" t="str">
            <v xml:space="preserve">                       1501.080505 Por Administración Directa – Otros</v>
          </cell>
          <cell r="C480" t="str">
            <v>Por Administración Directa – Otros</v>
          </cell>
        </row>
        <row r="481">
          <cell r="A481">
            <v>1501080506</v>
          </cell>
          <cell r="B481" t="str">
            <v xml:space="preserve">                       1501.080506 Por Administración Directa – Costo por Préstamos</v>
          </cell>
          <cell r="C481" t="str">
            <v>Por Administración Directa – Costo por Préstamos</v>
          </cell>
        </row>
        <row r="482">
          <cell r="A482">
            <v>15010806</v>
          </cell>
          <cell r="B482" t="str">
            <v xml:space="preserve">                1501.0806 Plazuelas, Parques Y Jardines       </v>
          </cell>
          <cell r="C482" t="str">
            <v>Plazuelas, Parques Y Jardines</v>
          </cell>
        </row>
        <row r="483">
          <cell r="A483">
            <v>1501080601</v>
          </cell>
          <cell r="B483" t="str">
            <v xml:space="preserve">                       1501.080601 Por Contrata</v>
          </cell>
          <cell r="C483" t="str">
            <v>Por Contrata</v>
          </cell>
        </row>
        <row r="484">
          <cell r="A484">
            <v>1501080602</v>
          </cell>
          <cell r="B484" t="str">
            <v xml:space="preserve">                       1501.080602 Por Administración Directa – Personal</v>
          </cell>
          <cell r="C484" t="str">
            <v>Por Administración Directa – Personal</v>
          </cell>
        </row>
        <row r="485">
          <cell r="A485">
            <v>1501080603</v>
          </cell>
          <cell r="B485" t="str">
            <v xml:space="preserve">                       1501.080603 Por Administración Directa – Bienes</v>
          </cell>
          <cell r="C485" t="str">
            <v>Por Administración Directa – Bienes</v>
          </cell>
        </row>
        <row r="486">
          <cell r="A486">
            <v>1501080604</v>
          </cell>
          <cell r="B486" t="str">
            <v xml:space="preserve">                       1501.080604 Por Administración Directa – Servicios</v>
          </cell>
          <cell r="C486" t="str">
            <v>Por Administración Directa – Servicios</v>
          </cell>
        </row>
        <row r="487">
          <cell r="A487">
            <v>1501080605</v>
          </cell>
          <cell r="B487" t="str">
            <v xml:space="preserve">                       1501.080605 Por Administración Directa – Otros</v>
          </cell>
          <cell r="C487" t="str">
            <v>Por Administración Directa – Otros</v>
          </cell>
        </row>
        <row r="488">
          <cell r="A488">
            <v>1501080606</v>
          </cell>
          <cell r="B488" t="str">
            <v xml:space="preserve">                       1501.080606 Por Administración Directa – Costo por Préstamos</v>
          </cell>
          <cell r="C488" t="str">
            <v>Por Administración Directa – Costo por Préstamos</v>
          </cell>
        </row>
        <row r="489">
          <cell r="A489">
            <v>15010807</v>
          </cell>
          <cell r="B489" t="str">
            <v xml:space="preserve">                1501.0807 Monumentos Históricos       </v>
          </cell>
          <cell r="C489" t="str">
            <v>Monumentos Históricos</v>
          </cell>
        </row>
        <row r="490">
          <cell r="A490">
            <v>1501080701</v>
          </cell>
          <cell r="B490" t="str">
            <v xml:space="preserve">                       1501.080701 Por Contrata</v>
          </cell>
          <cell r="C490" t="str">
            <v>Por Contrata</v>
          </cell>
        </row>
        <row r="491">
          <cell r="A491">
            <v>1501080702</v>
          </cell>
          <cell r="B491" t="str">
            <v xml:space="preserve">                       1501.080702 Por Administración Directa – Personal</v>
          </cell>
          <cell r="C491" t="str">
            <v>Por Administración Directa – Personal</v>
          </cell>
        </row>
        <row r="492">
          <cell r="A492">
            <v>1501080703</v>
          </cell>
          <cell r="B492" t="str">
            <v xml:space="preserve">                       1501.080703 Por Administración Directa – Bienes</v>
          </cell>
          <cell r="C492" t="str">
            <v>Por Administración Directa – Bienes</v>
          </cell>
        </row>
        <row r="493">
          <cell r="A493">
            <v>1501080704</v>
          </cell>
          <cell r="B493" t="str">
            <v xml:space="preserve">                       1501.080704 Por Administración Directa – Servicios</v>
          </cell>
          <cell r="C493" t="str">
            <v>Por Administración Directa – Servicios</v>
          </cell>
        </row>
        <row r="494">
          <cell r="A494">
            <v>1501080705</v>
          </cell>
          <cell r="B494" t="str">
            <v xml:space="preserve">                       1501.080705 Por Administración Directa – Otros</v>
          </cell>
          <cell r="C494" t="str">
            <v>Por Administración Directa – Otros</v>
          </cell>
        </row>
        <row r="495">
          <cell r="A495">
            <v>1501080706</v>
          </cell>
          <cell r="B495" t="str">
            <v xml:space="preserve">                       1501.080706 Por Administración Directa – Costo por Préstamos</v>
          </cell>
          <cell r="C495" t="str">
            <v>Por Administración Directa – Costo por Préstamos</v>
          </cell>
        </row>
        <row r="496">
          <cell r="A496">
            <v>15010808</v>
          </cell>
          <cell r="B496" t="str">
            <v xml:space="preserve">                1501.0808 Por Contratos de Concesión       </v>
          </cell>
          <cell r="C496" t="str">
            <v>Por Contratos de Concesión</v>
          </cell>
        </row>
        <row r="497">
          <cell r="A497">
            <v>15010899</v>
          </cell>
          <cell r="B497" t="str">
            <v xml:space="preserve">                1501.0899 Otras Estructuras En Construcción       </v>
          </cell>
          <cell r="C497" t="str">
            <v>Otras Estructuras En Construcción</v>
          </cell>
        </row>
        <row r="498">
          <cell r="A498">
            <v>1501089901</v>
          </cell>
          <cell r="B498" t="str">
            <v xml:space="preserve">                       1501.089901 Por Contrata</v>
          </cell>
          <cell r="C498" t="str">
            <v>Por Contrata</v>
          </cell>
        </row>
        <row r="499">
          <cell r="A499">
            <v>1501089902</v>
          </cell>
          <cell r="B499" t="str">
            <v xml:space="preserve">                       1501.089902 Por Administración Directa – Personal</v>
          </cell>
          <cell r="C499" t="str">
            <v>Por Administración Directa – Personal</v>
          </cell>
        </row>
        <row r="500">
          <cell r="A500">
            <v>1501089903</v>
          </cell>
          <cell r="B500" t="str">
            <v xml:space="preserve">                       1501.089903 Por Administración Directa – Bienes</v>
          </cell>
          <cell r="C500" t="str">
            <v>Por Administración Directa – Bienes</v>
          </cell>
        </row>
        <row r="501">
          <cell r="A501">
            <v>1501089904</v>
          </cell>
          <cell r="B501" t="str">
            <v xml:space="preserve">                       1501.089904 Por Administración Directa – Servicios</v>
          </cell>
          <cell r="C501" t="str">
            <v>Por Administración Directa – Servicios</v>
          </cell>
        </row>
        <row r="502">
          <cell r="A502">
            <v>1501089905</v>
          </cell>
          <cell r="B502" t="str">
            <v xml:space="preserve">                       1501.089905 Por Administración Directa – Otros</v>
          </cell>
          <cell r="C502" t="str">
            <v>Por Administración Directa – Otros</v>
          </cell>
        </row>
        <row r="503">
          <cell r="A503">
            <v>1501089906</v>
          </cell>
          <cell r="B503" t="str">
            <v xml:space="preserve">                       1501.089906 Estructuras Concluidas Por Reclasificar</v>
          </cell>
          <cell r="C503" t="str">
            <v>Estructuras Concluidas Por Reclasificar</v>
          </cell>
        </row>
        <row r="504">
          <cell r="A504">
            <v>1501089907</v>
          </cell>
          <cell r="B504" t="str">
            <v xml:space="preserve">                       1501.089907 Estructuras Concluidas Por Transferir</v>
          </cell>
          <cell r="C504" t="str">
            <v>Estructuras Concluidas Por Transferir</v>
          </cell>
        </row>
        <row r="505">
          <cell r="A505">
            <v>1501089908</v>
          </cell>
          <cell r="B505" t="str">
            <v xml:space="preserve">                       1501.089908 Otras Estructuras en Construcción</v>
          </cell>
          <cell r="C505" t="str">
            <v>Otras Estructuras en Construcción</v>
          </cell>
        </row>
        <row r="506">
          <cell r="A506">
            <v>1501089909</v>
          </cell>
          <cell r="B506" t="str">
            <v xml:space="preserve">                       1501.089909 Por Administración Directa - Costo por Préstamos</v>
          </cell>
          <cell r="C506" t="str">
            <v>Por Administración Directa - Costo por Préstamos</v>
          </cell>
        </row>
        <row r="507">
          <cell r="A507">
            <v>150109</v>
          </cell>
          <cell r="B507" t="str">
            <v xml:space="preserve">        1501.09 Edificios y Estructuras en Afectación en Uso               </v>
          </cell>
          <cell r="C507" t="str">
            <v>Edificios y Estructuras en Afectación en Uso</v>
          </cell>
        </row>
        <row r="508">
          <cell r="A508">
            <v>15010901</v>
          </cell>
          <cell r="B508" t="str">
            <v xml:space="preserve">                1501.0901 Edificios en Afectación en Uso - Costo       </v>
          </cell>
          <cell r="C508" t="str">
            <v>Edificios en Afectación en Uso - Costo</v>
          </cell>
        </row>
        <row r="509">
          <cell r="A509">
            <v>15010903</v>
          </cell>
          <cell r="B509" t="str">
            <v xml:space="preserve">                1501.0903 Edificios en Afectacion en Uso – Ajuste por Revaluación       </v>
          </cell>
          <cell r="C509" t="str">
            <v>Edificios en Afectacion en Uso – Ajuste por Revaluación</v>
          </cell>
        </row>
        <row r="510">
          <cell r="A510">
            <v>15010904</v>
          </cell>
          <cell r="B510" t="str">
            <v xml:space="preserve">                1501.0904 Estructuras en Afectación en Uso - Costo       </v>
          </cell>
          <cell r="C510" t="str">
            <v>Estructuras en Afectación en Uso - Costo</v>
          </cell>
        </row>
        <row r="511">
          <cell r="A511">
            <v>1502</v>
          </cell>
          <cell r="B511" t="str">
            <v xml:space="preserve">1502. ACTIVOS NO PRODUCIDOS                       </v>
          </cell>
          <cell r="C511" t="str">
            <v>ACTIVOS NO PRODUCIDOS</v>
          </cell>
        </row>
        <row r="512">
          <cell r="A512">
            <v>150201</v>
          </cell>
          <cell r="B512" t="str">
            <v xml:space="preserve">        1502.01 Tierras Y Terrenos               </v>
          </cell>
          <cell r="C512" t="str">
            <v>Tierras Y Terrenos</v>
          </cell>
        </row>
        <row r="513">
          <cell r="A513">
            <v>15020101</v>
          </cell>
          <cell r="B513" t="str">
            <v xml:space="preserve">                1502.0101 Terrenos Urbanos       </v>
          </cell>
          <cell r="C513" t="str">
            <v>Terrenos Urbanos</v>
          </cell>
        </row>
        <row r="514">
          <cell r="A514">
            <v>1502010101</v>
          </cell>
          <cell r="B514" t="str">
            <v xml:space="preserve">                       1502.010101 Terrenos Urbanos - Costo</v>
          </cell>
          <cell r="C514" t="str">
            <v>Terrenos Urbanos - Costo</v>
          </cell>
        </row>
        <row r="515">
          <cell r="A515">
            <v>1502010197</v>
          </cell>
          <cell r="B515" t="str">
            <v xml:space="preserve">                       1502.010197 Terrenos Urbanos – Ajuste por Revaluación</v>
          </cell>
          <cell r="C515" t="str">
            <v>Terrenos Urbanos – Ajuste por Revaluación</v>
          </cell>
        </row>
        <row r="516">
          <cell r="A516">
            <v>15020102</v>
          </cell>
          <cell r="B516" t="str">
            <v xml:space="preserve">                1502.0102 Terrenos Rurales       </v>
          </cell>
          <cell r="C516" t="str">
            <v>Terrenos Rurales</v>
          </cell>
        </row>
        <row r="517">
          <cell r="A517">
            <v>1502010201</v>
          </cell>
          <cell r="B517" t="str">
            <v xml:space="preserve">                       1502.010201 Terrenos Rurales – Costo</v>
          </cell>
          <cell r="C517" t="str">
            <v>Terrenos Rurales – Costo</v>
          </cell>
        </row>
        <row r="518">
          <cell r="A518">
            <v>1502010297</v>
          </cell>
          <cell r="B518" t="str">
            <v xml:space="preserve">                       1502.010297 Terrenos Rurales – Ajuste por Revaluación</v>
          </cell>
          <cell r="C518" t="str">
            <v>Terrenos Rurales – Ajuste por Revaluación</v>
          </cell>
        </row>
        <row r="519">
          <cell r="A519">
            <v>15020103</v>
          </cell>
          <cell r="B519" t="str">
            <v xml:space="preserve">                1502.0103 Terrenos Eriazos       </v>
          </cell>
          <cell r="C519" t="str">
            <v>Terrenos Eriazos</v>
          </cell>
        </row>
        <row r="520">
          <cell r="A520">
            <v>1502010301</v>
          </cell>
          <cell r="B520" t="str">
            <v xml:space="preserve">                       1502.010301 Terrenos Eriazos – Costo</v>
          </cell>
          <cell r="C520" t="str">
            <v>Terrenos Eriazos – Costo</v>
          </cell>
        </row>
        <row r="521">
          <cell r="A521">
            <v>1502010397</v>
          </cell>
          <cell r="B521" t="str">
            <v xml:space="preserve">                       1502.010397 Terrenos Eriazos – Ajuste por Revaluación</v>
          </cell>
          <cell r="C521" t="str">
            <v>Terrenos Eriazos – Ajuste por Revaluación</v>
          </cell>
        </row>
        <row r="522">
          <cell r="A522">
            <v>15020104</v>
          </cell>
          <cell r="B522" t="str">
            <v xml:space="preserve">                1502.0104 Terrenos Urbanos por Administración Funcional       </v>
          </cell>
          <cell r="C522" t="str">
            <v>Terrenos Urbanos por Administración Funcional</v>
          </cell>
        </row>
        <row r="523">
          <cell r="A523">
            <v>1502010401</v>
          </cell>
          <cell r="B523" t="str">
            <v xml:space="preserve">                       1502.010401 Terrenos Urbanos por Administración Funcional - Costo</v>
          </cell>
          <cell r="C523" t="str">
            <v>Terrenos Urbanos por Administración Funcional - Costo</v>
          </cell>
        </row>
        <row r="524">
          <cell r="A524">
            <v>1502010497</v>
          </cell>
          <cell r="B524" t="str">
            <v xml:space="preserve">                       1502.010497 Terrenos Urbanos por Administración Funcional – Ajuste por Revaluación</v>
          </cell>
          <cell r="C524" t="str">
            <v>Terrenos Urbanos por Administración Funcional – Ajuste por Revaluación</v>
          </cell>
        </row>
        <row r="525">
          <cell r="A525">
            <v>15020105</v>
          </cell>
          <cell r="B525" t="str">
            <v xml:space="preserve">                1502.0105 Terrenos Rurales por Administración Funcional       </v>
          </cell>
          <cell r="C525" t="str">
            <v>Terrenos Rurales por Administración Funcional</v>
          </cell>
        </row>
        <row r="526">
          <cell r="A526">
            <v>1502010501</v>
          </cell>
          <cell r="B526" t="str">
            <v xml:space="preserve">                       1502.010501 Terrenos Rurales por Administración Funcional - Costo</v>
          </cell>
          <cell r="C526" t="str">
            <v>Terrenos Rurales por Administración Funcional - Costo</v>
          </cell>
        </row>
        <row r="527">
          <cell r="A527">
            <v>1502010597</v>
          </cell>
          <cell r="B527" t="str">
            <v xml:space="preserve">                       1502.010597 Terrenos Rurales por Administración Funcional – Ajuste por Revaluación</v>
          </cell>
          <cell r="C527" t="str">
            <v>Terrenos Rurales por Administración Funcional – Ajuste por Revaluación</v>
          </cell>
        </row>
        <row r="528">
          <cell r="A528">
            <v>15020106</v>
          </cell>
          <cell r="B528" t="str">
            <v xml:space="preserve">                1502.0106 Terrenos Eriazos por Administración Funcional       </v>
          </cell>
          <cell r="C528" t="str">
            <v>Terrenos Eriazos por Administración Funcional</v>
          </cell>
        </row>
        <row r="529">
          <cell r="A529">
            <v>1502010601</v>
          </cell>
          <cell r="B529" t="str">
            <v xml:space="preserve">                       1502.010601 Terrenos Eriazos por Administración Funcional - Costo</v>
          </cell>
          <cell r="C529" t="str">
            <v>Terrenos Eriazos por Administración Funcional - Costo</v>
          </cell>
        </row>
        <row r="530">
          <cell r="A530">
            <v>1502010697</v>
          </cell>
          <cell r="B530" t="str">
            <v xml:space="preserve">                       1502.010697 Terrenos Eriazos por Administración Funcional – Ajuste por Revaluación</v>
          </cell>
          <cell r="C530" t="str">
            <v>Terrenos Eriazos por Administración Funcional – Ajuste por Revaluación</v>
          </cell>
        </row>
        <row r="531">
          <cell r="A531">
            <v>150202</v>
          </cell>
          <cell r="B531" t="str">
            <v xml:space="preserve">        1502.02 Activo De Subsuelo               </v>
          </cell>
          <cell r="C531" t="str">
            <v>Activo De Subsuelo</v>
          </cell>
        </row>
        <row r="532">
          <cell r="A532">
            <v>150203</v>
          </cell>
          <cell r="B532" t="str">
            <v xml:space="preserve">        1502.03 Activos Intangibles No Producidos               </v>
          </cell>
          <cell r="C532" t="str">
            <v>Activos Intangibles No Producidos</v>
          </cell>
        </row>
        <row r="533">
          <cell r="A533">
            <v>150204</v>
          </cell>
          <cell r="B533" t="str">
            <v xml:space="preserve">        1502.04 Otros Activos De Origen Natural               </v>
          </cell>
          <cell r="C533" t="str">
            <v>Otros Activos De Origen Natural</v>
          </cell>
        </row>
        <row r="534">
          <cell r="A534">
            <v>150205</v>
          </cell>
          <cell r="B534" t="str">
            <v xml:space="preserve">        1502.05 Terrenos en Afectación en Uso               </v>
          </cell>
          <cell r="C534" t="str">
            <v>Terrenos en Afectación en Uso</v>
          </cell>
        </row>
        <row r="535">
          <cell r="A535">
            <v>15020501</v>
          </cell>
          <cell r="B535" t="str">
            <v xml:space="preserve">                1502.0501 Terrenos en Afectación en Uso – Costo       </v>
          </cell>
          <cell r="C535" t="str">
            <v>Terrenos en Afectación en Uso – Costo</v>
          </cell>
        </row>
        <row r="536">
          <cell r="A536">
            <v>15020597</v>
          </cell>
          <cell r="B536" t="str">
            <v xml:space="preserve">                1502.0597 Terrenos en Afectación en Uso – Ajuste por Revaluación       </v>
          </cell>
          <cell r="C536" t="str">
            <v>Terrenos en Afectación en Uso – Ajuste por Revaluación</v>
          </cell>
        </row>
        <row r="537">
          <cell r="A537">
            <v>150206</v>
          </cell>
          <cell r="B537" t="str">
            <v xml:space="preserve">        1502.06 Asociaciones Público Privadas, Usufructo y Otros               </v>
          </cell>
          <cell r="C537" t="str">
            <v>Asociaciones Público Privadas, Usufructo y Otros</v>
          </cell>
        </row>
        <row r="538">
          <cell r="A538">
            <v>15020601</v>
          </cell>
          <cell r="B538" t="str">
            <v xml:space="preserve">                1502.0601 Concesiones       </v>
          </cell>
          <cell r="C538" t="str">
            <v>Concesiones</v>
          </cell>
        </row>
        <row r="539">
          <cell r="A539">
            <v>1502060101</v>
          </cell>
          <cell r="B539" t="str">
            <v xml:space="preserve">                       1502.060101 Concesiones - Costo</v>
          </cell>
          <cell r="C539" t="str">
            <v>Concesiones - Costo</v>
          </cell>
        </row>
        <row r="540">
          <cell r="A540">
            <v>1502060197</v>
          </cell>
          <cell r="B540" t="str">
            <v xml:space="preserve">                       1502.060197 Concesiones – Ajuste por Revaluación</v>
          </cell>
          <cell r="C540" t="str">
            <v>Concesiones – Ajuste por Revaluación</v>
          </cell>
        </row>
        <row r="541">
          <cell r="A541">
            <v>15020602</v>
          </cell>
          <cell r="B541" t="str">
            <v xml:space="preserve">                1502.0602 Usufructo       </v>
          </cell>
          <cell r="C541" t="str">
            <v>Usufructo</v>
          </cell>
        </row>
        <row r="542">
          <cell r="A542">
            <v>1502060201</v>
          </cell>
          <cell r="B542" t="str">
            <v xml:space="preserve">                       1502.060201 Usufructo - Costo</v>
          </cell>
          <cell r="C542" t="str">
            <v>Usufructo - Costo</v>
          </cell>
        </row>
        <row r="543">
          <cell r="A543">
            <v>1502060297</v>
          </cell>
          <cell r="B543" t="str">
            <v xml:space="preserve">                       1502.060297 Usufructo – Ajuste por Revaluación</v>
          </cell>
          <cell r="C543" t="str">
            <v>Usufructo – Ajuste por Revaluación</v>
          </cell>
        </row>
        <row r="544">
          <cell r="A544">
            <v>15020603</v>
          </cell>
          <cell r="B544" t="str">
            <v xml:space="preserve">                1502.0603 Otros       </v>
          </cell>
          <cell r="C544" t="str">
            <v>Otros</v>
          </cell>
        </row>
        <row r="545">
          <cell r="A545">
            <v>1502060301</v>
          </cell>
          <cell r="B545" t="str">
            <v xml:space="preserve">                       1502.060301 Otros - Costo</v>
          </cell>
          <cell r="C545" t="str">
            <v>Otros - Costo</v>
          </cell>
        </row>
        <row r="546">
          <cell r="A546">
            <v>1502060397</v>
          </cell>
          <cell r="B546" t="str">
            <v xml:space="preserve">                       1502.060397 Otros – Ajuste por Revaluación</v>
          </cell>
          <cell r="C546" t="str">
            <v>Otros – Ajuste por Revaluación</v>
          </cell>
        </row>
        <row r="547">
          <cell r="A547">
            <v>150207</v>
          </cell>
          <cell r="B547" t="str">
            <v xml:space="preserve">        1502.07 Terrenos Adquiridos en Arrendamiento Financiero               </v>
          </cell>
          <cell r="C547" t="str">
            <v>Terrenos Adquiridos en Arrendamiento Financiero</v>
          </cell>
        </row>
        <row r="548">
          <cell r="A548">
            <v>15020701</v>
          </cell>
          <cell r="B548" t="str">
            <v xml:space="preserve">                1502.0701 Terrenos Adquiridos en Arrendamiento Financiero – Costo       </v>
          </cell>
          <cell r="C548" t="str">
            <v>Terrenos Adquiridos en Arrendamiento Financiero – Costo</v>
          </cell>
        </row>
        <row r="549">
          <cell r="A549">
            <v>15020797</v>
          </cell>
          <cell r="B549" t="str">
            <v xml:space="preserve">                1502.0797 Terrenos Adquiridos en Arrendamiento Financiero – Ajuste por Revaluación       </v>
          </cell>
          <cell r="C549" t="str">
            <v>Terrenos Adquiridos en Arrendamiento Financiero – Ajuste por Revaluación</v>
          </cell>
        </row>
        <row r="550">
          <cell r="A550">
            <v>1503</v>
          </cell>
          <cell r="B550" t="str">
            <v xml:space="preserve">1503. VEHÍCULOS, MAQUINARIAS Y OTROS                       </v>
          </cell>
          <cell r="C550" t="str">
            <v>VEHÍCULOS, MAQUINARIAS Y OTROS</v>
          </cell>
        </row>
        <row r="551">
          <cell r="A551">
            <v>150301</v>
          </cell>
          <cell r="B551" t="str">
            <v xml:space="preserve">        1503.01 Vehículos               </v>
          </cell>
          <cell r="C551" t="str">
            <v>Vehículos</v>
          </cell>
        </row>
        <row r="552">
          <cell r="A552">
            <v>15030101</v>
          </cell>
          <cell r="B552" t="str">
            <v xml:space="preserve">                1503.0101 Para Transporte Terrestre       </v>
          </cell>
          <cell r="C552" t="str">
            <v>Para Transporte Terrestre</v>
          </cell>
        </row>
        <row r="553">
          <cell r="A553">
            <v>15030102</v>
          </cell>
          <cell r="B553" t="str">
            <v xml:space="preserve">                1503.0102 Para Transporte Aéreo       </v>
          </cell>
          <cell r="C553" t="str">
            <v>Para Transporte Aéreo</v>
          </cell>
        </row>
        <row r="554">
          <cell r="A554">
            <v>15030103</v>
          </cell>
          <cell r="B554" t="str">
            <v xml:space="preserve">                1503.0103 Para Transporte Acuático       </v>
          </cell>
          <cell r="C554" t="str">
            <v>Para Transporte Acuático</v>
          </cell>
        </row>
        <row r="555">
          <cell r="A555">
            <v>150302</v>
          </cell>
          <cell r="B555" t="str">
            <v xml:space="preserve">        1503.02 Maquinarias, Equipo, Mobiliario Y Otros               </v>
          </cell>
          <cell r="C555" t="str">
            <v>Maquinarias, Equipo, Mobiliario Y Otros</v>
          </cell>
        </row>
        <row r="556">
          <cell r="A556">
            <v>15030201</v>
          </cell>
          <cell r="B556" t="str">
            <v xml:space="preserve">                1503.0201 Para Oficina       </v>
          </cell>
          <cell r="C556" t="str">
            <v>Para Oficina</v>
          </cell>
        </row>
        <row r="557">
          <cell r="A557">
            <v>1503020101</v>
          </cell>
          <cell r="B557" t="str">
            <v xml:space="preserve">                       1503.020101 Máquinas Y Equipos De Oficina</v>
          </cell>
          <cell r="C557" t="str">
            <v>Máquinas Y Equipos De Oficina</v>
          </cell>
        </row>
        <row r="558">
          <cell r="A558">
            <v>1503020102</v>
          </cell>
          <cell r="B558" t="str">
            <v xml:space="preserve">                       1503.020102 Mobiliario De Oficina</v>
          </cell>
          <cell r="C558" t="str">
            <v>Mobiliario De Oficina</v>
          </cell>
        </row>
        <row r="559">
          <cell r="A559">
            <v>15030202</v>
          </cell>
          <cell r="B559" t="str">
            <v xml:space="preserve">                1503.0202 Para Instalaciones Educativas       </v>
          </cell>
          <cell r="C559" t="str">
            <v>Para Instalaciones Educativas</v>
          </cell>
        </row>
        <row r="560">
          <cell r="A560">
            <v>1503020201</v>
          </cell>
          <cell r="B560" t="str">
            <v xml:space="preserve">                       1503.020201 Máquinas Y Equipos Educativos</v>
          </cell>
          <cell r="C560" t="str">
            <v>Máquinas Y Equipos Educativos</v>
          </cell>
        </row>
        <row r="561">
          <cell r="A561">
            <v>1503020202</v>
          </cell>
          <cell r="B561" t="str">
            <v xml:space="preserve">                       1503.020202 Mobiliario Educativo</v>
          </cell>
          <cell r="C561" t="str">
            <v>Mobiliario Educativo</v>
          </cell>
        </row>
        <row r="562">
          <cell r="A562">
            <v>15030203</v>
          </cell>
          <cell r="B562" t="str">
            <v xml:space="preserve">                1503.0203 Equipos Informáticos Y De Comunicaciones       </v>
          </cell>
          <cell r="C562" t="str">
            <v>Equipos Informáticos Y De Comunicaciones</v>
          </cell>
        </row>
        <row r="563">
          <cell r="A563">
            <v>1503020301</v>
          </cell>
          <cell r="B563" t="str">
            <v xml:space="preserve">                       1503.020301 Equipos Computacionales Y Periféricos</v>
          </cell>
          <cell r="C563" t="str">
            <v>Equipos Computacionales Y Periféricos</v>
          </cell>
        </row>
        <row r="564">
          <cell r="A564">
            <v>1503020302</v>
          </cell>
          <cell r="B564" t="str">
            <v xml:space="preserve">                       1503.020302 Equipos De Comunicaciones Para Redes Informáticas</v>
          </cell>
          <cell r="C564" t="str">
            <v>Equipos De Comunicaciones Para Redes Informáticas</v>
          </cell>
        </row>
        <row r="565">
          <cell r="A565">
            <v>1503020303</v>
          </cell>
          <cell r="B565" t="str">
            <v xml:space="preserve">                       1503.020303 Equipos De Telecomunicaciones</v>
          </cell>
          <cell r="C565" t="str">
            <v>Equipos De Telecomunicaciones</v>
          </cell>
        </row>
        <row r="566">
          <cell r="A566">
            <v>15030204</v>
          </cell>
          <cell r="B566" t="str">
            <v xml:space="preserve">                1503.0204 Mobiliario, Equipos Y Aparatos Médicos       </v>
          </cell>
          <cell r="C566" t="str">
            <v>Mobiliario, Equipos Y Aparatos Médicos</v>
          </cell>
        </row>
        <row r="567">
          <cell r="A567">
            <v>1503020401</v>
          </cell>
          <cell r="B567" t="str">
            <v xml:space="preserve">                       1503.020401 Mobiliario</v>
          </cell>
          <cell r="C567" t="str">
            <v>Mobiliario</v>
          </cell>
        </row>
        <row r="568">
          <cell r="A568">
            <v>1503020402</v>
          </cell>
          <cell r="B568" t="str">
            <v xml:space="preserve">                       1503.020402 Equipo</v>
          </cell>
          <cell r="C568" t="str">
            <v>Equipo</v>
          </cell>
        </row>
        <row r="569">
          <cell r="A569">
            <v>15030205</v>
          </cell>
          <cell r="B569" t="str">
            <v xml:space="preserve">                1503.0205 Mobiliario Y Equipo De Uso Agrícola Y Pesquero       </v>
          </cell>
          <cell r="C569" t="str">
            <v>Mobiliario Y Equipo De Uso Agrícola Y Pesquero</v>
          </cell>
        </row>
        <row r="570">
          <cell r="A570">
            <v>1503020501</v>
          </cell>
          <cell r="B570" t="str">
            <v xml:space="preserve">                       1503.020501 Mobiliario De Uso Agrícola Y Pesquero</v>
          </cell>
          <cell r="C570" t="str">
            <v>Mobiliario De Uso Agrícola Y Pesquero</v>
          </cell>
        </row>
        <row r="571">
          <cell r="A571">
            <v>1503020502</v>
          </cell>
          <cell r="B571" t="str">
            <v xml:space="preserve">                       1503.020502 Equipo De Uso Agrícola Y Pesquero</v>
          </cell>
          <cell r="C571" t="str">
            <v>Equipo De Uso Agrícola Y Pesquero</v>
          </cell>
        </row>
        <row r="572">
          <cell r="A572">
            <v>15030206</v>
          </cell>
          <cell r="B572" t="str">
            <v xml:space="preserve">                1503.0206 Equipo Y Mobiliario De Cultura Y Arte       </v>
          </cell>
          <cell r="C572" t="str">
            <v>Equipo Y Mobiliario De Cultura Y Arte</v>
          </cell>
        </row>
        <row r="573">
          <cell r="A573">
            <v>1503020601</v>
          </cell>
          <cell r="B573" t="str">
            <v xml:space="preserve">                       1503.020601 Equipo De Cultura Y Arte</v>
          </cell>
          <cell r="C573" t="str">
            <v>Equipo De Cultura Y Arte</v>
          </cell>
        </row>
        <row r="574">
          <cell r="A574">
            <v>1503020602</v>
          </cell>
          <cell r="B574" t="str">
            <v xml:space="preserve">                       1503.020602 Mobiliario De Cultura Y Arte</v>
          </cell>
          <cell r="C574" t="str">
            <v>Mobiliario De Cultura Y Arte</v>
          </cell>
        </row>
        <row r="575">
          <cell r="A575">
            <v>15030207</v>
          </cell>
          <cell r="B575" t="str">
            <v xml:space="preserve">                1503.0207 Equipo Y Mobiliario De Deporte Y Recreación       </v>
          </cell>
          <cell r="C575" t="str">
            <v>Equipo Y Mobiliario De Deporte Y Recreación</v>
          </cell>
        </row>
        <row r="576">
          <cell r="A576">
            <v>1503020701</v>
          </cell>
          <cell r="B576" t="str">
            <v xml:space="preserve">                       1503.020701 Equipo De Deportes Y Recreación</v>
          </cell>
          <cell r="C576" t="str">
            <v>Equipo De Deportes Y Recreación</v>
          </cell>
        </row>
        <row r="577">
          <cell r="A577">
            <v>1503020702</v>
          </cell>
          <cell r="B577" t="str">
            <v xml:space="preserve">                       1503.020702 Mobiliario De Deportes Y Recreación</v>
          </cell>
          <cell r="C577" t="str">
            <v>Mobiliario De Deportes Y Recreación</v>
          </cell>
        </row>
        <row r="578">
          <cell r="A578">
            <v>15030208</v>
          </cell>
          <cell r="B578" t="str">
            <v xml:space="preserve">                1503.0208 Mobiliario, Equipos, Aparatos Y Armamento Para La Defensa Y La Seguridad       </v>
          </cell>
          <cell r="C578" t="str">
            <v>Mobiliario, Equipos, Aparatos Y Armamento Para La Defensa Y La Seguridad</v>
          </cell>
        </row>
        <row r="579">
          <cell r="A579">
            <v>1503020801</v>
          </cell>
          <cell r="B579" t="str">
            <v xml:space="preserve">                       1503.020801 Mobiliario, Equipos Y Aparatos Para La Defensa Y La Seguridad</v>
          </cell>
          <cell r="C579" t="str">
            <v>Mobiliario, Equipos Y Aparatos Para La Defensa Y La Seguridad</v>
          </cell>
        </row>
        <row r="580">
          <cell r="A580">
            <v>1503020802</v>
          </cell>
          <cell r="B580" t="str">
            <v xml:space="preserve">                       1503.020802 Armamento En General</v>
          </cell>
          <cell r="C580" t="str">
            <v>Armamento En General</v>
          </cell>
        </row>
        <row r="581">
          <cell r="A581">
            <v>15030209</v>
          </cell>
          <cell r="B581" t="str">
            <v xml:space="preserve">                1503.0209 Maquinaria Y Equipo Diversos       </v>
          </cell>
          <cell r="C581" t="str">
            <v>Maquinaria Y Equipo Diversos</v>
          </cell>
        </row>
        <row r="582">
          <cell r="A582">
            <v>1503020901</v>
          </cell>
          <cell r="B582" t="str">
            <v xml:space="preserve">                       1503.020901 Aire Acondicionado Y Refrigeración</v>
          </cell>
          <cell r="C582" t="str">
            <v>Aire Acondicionado Y Refrigeración</v>
          </cell>
        </row>
        <row r="583">
          <cell r="A583">
            <v>1503020902</v>
          </cell>
          <cell r="B583" t="str">
            <v xml:space="preserve">                       1503.020902 Aseo, Limpieza Y Cocina</v>
          </cell>
          <cell r="C583" t="str">
            <v>Aseo, Limpieza Y Cocina</v>
          </cell>
        </row>
        <row r="584">
          <cell r="A584">
            <v>1503020903</v>
          </cell>
          <cell r="B584" t="str">
            <v xml:space="preserve">                       1503.020903 Seguridad Industrial</v>
          </cell>
          <cell r="C584" t="str">
            <v>Seguridad Industrial</v>
          </cell>
        </row>
        <row r="585">
          <cell r="A585">
            <v>1503020904</v>
          </cell>
          <cell r="B585" t="str">
            <v xml:space="preserve">                       1503.020904 Electricidad Y Electrónica</v>
          </cell>
          <cell r="C585" t="str">
            <v>Electricidad Y Electrónica</v>
          </cell>
        </row>
        <row r="586">
          <cell r="A586">
            <v>1503020905</v>
          </cell>
          <cell r="B586" t="str">
            <v xml:space="preserve">                       1503.020905 Equipos E Instrumentos De Medición</v>
          </cell>
          <cell r="C586" t="str">
            <v>Equipos E Instrumentos De Medición</v>
          </cell>
        </row>
        <row r="587">
          <cell r="A587">
            <v>1503020906</v>
          </cell>
          <cell r="B587" t="str">
            <v xml:space="preserve">                       1503.020906 Equipos Para Vehículos</v>
          </cell>
          <cell r="C587" t="str">
            <v>Equipos Para Vehículos</v>
          </cell>
        </row>
        <row r="588">
          <cell r="A588">
            <v>1503020999</v>
          </cell>
          <cell r="B588" t="str">
            <v xml:space="preserve">                       1503.020999 Maquinarias, Equipos Y Mobiliarios De Otras Instalaciones</v>
          </cell>
          <cell r="C588" t="str">
            <v>Maquinarias, Equipos Y Mobiliarios De Otras Instalaciones</v>
          </cell>
        </row>
        <row r="589">
          <cell r="A589">
            <v>150303</v>
          </cell>
          <cell r="B589" t="str">
            <v xml:space="preserve">        1503.03 Adquiridos en Arrendamiento Financiero               </v>
          </cell>
          <cell r="C589" t="str">
            <v>Adquiridos en Arrendamiento Financiero</v>
          </cell>
        </row>
        <row r="590">
          <cell r="A590">
            <v>150304</v>
          </cell>
          <cell r="B590" t="str">
            <v xml:space="preserve">        1503.04 Vehículos, Maquinarias Y Otras Unidades Por Recibir               </v>
          </cell>
          <cell r="C590" t="str">
            <v>Vehículos, Maquinarias Y Otras Unidades Por Recibir</v>
          </cell>
        </row>
        <row r="591">
          <cell r="A591">
            <v>150305</v>
          </cell>
          <cell r="B591" t="str">
            <v xml:space="preserve">        1503.05 Vehículos, Maquinarias Y Otras Unidades Por Distribuir               </v>
          </cell>
          <cell r="C591" t="str">
            <v>Vehículos, Maquinarias Y Otras Unidades Por Distribuir</v>
          </cell>
        </row>
        <row r="592">
          <cell r="A592">
            <v>150306</v>
          </cell>
          <cell r="B592" t="str">
            <v xml:space="preserve">        1503.06 Asociaciones Público Privadas, Usufructo y Otros               </v>
          </cell>
          <cell r="C592" t="str">
            <v>Asociaciones Público Privadas, Usufructo y Otros</v>
          </cell>
        </row>
        <row r="593">
          <cell r="A593">
            <v>15030601</v>
          </cell>
          <cell r="B593" t="str">
            <v xml:space="preserve">                1503.0601 Concesiones       </v>
          </cell>
          <cell r="C593" t="str">
            <v>Concesiones</v>
          </cell>
        </row>
        <row r="594">
          <cell r="A594">
            <v>1503060101</v>
          </cell>
          <cell r="B594" t="str">
            <v xml:space="preserve">                       1503.060101 Vehículos</v>
          </cell>
          <cell r="C594" t="str">
            <v>Vehículos</v>
          </cell>
        </row>
        <row r="595">
          <cell r="A595">
            <v>1503060102</v>
          </cell>
          <cell r="B595" t="str">
            <v xml:space="preserve">                       1503.060102 Maquinarias, Equipo, Mobiliario y Otros</v>
          </cell>
          <cell r="C595" t="str">
            <v>Maquinarias, Equipo, Mobiliario y Otros</v>
          </cell>
        </row>
        <row r="596">
          <cell r="A596">
            <v>15030602</v>
          </cell>
          <cell r="B596" t="str">
            <v xml:space="preserve">                1503.0602 Usufructo       </v>
          </cell>
          <cell r="C596" t="str">
            <v>Usufructo</v>
          </cell>
        </row>
        <row r="597">
          <cell r="A597">
            <v>15030603</v>
          </cell>
          <cell r="B597" t="str">
            <v xml:space="preserve">                1503.0603 Otros       </v>
          </cell>
          <cell r="C597" t="str">
            <v>Otros</v>
          </cell>
        </row>
        <row r="598">
          <cell r="A598">
            <v>150307</v>
          </cell>
          <cell r="B598" t="str">
            <v xml:space="preserve">        1503.07 Vehículos, Maquinarias y Otros en Afectación en Uso               </v>
          </cell>
          <cell r="C598" t="str">
            <v>Vehículos, Maquinarias y Otros en Afectación en Uso</v>
          </cell>
        </row>
        <row r="599">
          <cell r="A599">
            <v>15030701</v>
          </cell>
          <cell r="B599" t="str">
            <v xml:space="preserve">                1503.0701 Vehículos en Afectación en Uso       </v>
          </cell>
          <cell r="C599" t="str">
            <v>Vehículos en Afectación en Uso</v>
          </cell>
        </row>
        <row r="600">
          <cell r="A600">
            <v>15030702</v>
          </cell>
          <cell r="B600" t="str">
            <v xml:space="preserve">                1503.0702 Maquinarias, Equipo, Mobiliario y Otros en Afectación en Uso       </v>
          </cell>
          <cell r="C600" t="str">
            <v>Maquinarias, Equipo, Mobiliario y Otros en Afectación en Uso</v>
          </cell>
        </row>
        <row r="601">
          <cell r="A601">
            <v>150308</v>
          </cell>
          <cell r="B601" t="str">
            <v xml:space="preserve">        1503.08 Maquinarias, Equipo, Mobiliario y Otros en Administración Funcional               </v>
          </cell>
          <cell r="C601" t="str">
            <v>Maquinarias, Equipo, Mobiliario y Otros en Administración Funcional</v>
          </cell>
        </row>
        <row r="602">
          <cell r="A602">
            <v>15030801</v>
          </cell>
          <cell r="B602" t="str">
            <v xml:space="preserve">                1503.0801 Vehículos en Administración Funcional       </v>
          </cell>
          <cell r="C602" t="str">
            <v>Vehículos en Administración Funcional</v>
          </cell>
        </row>
        <row r="603">
          <cell r="A603">
            <v>1504</v>
          </cell>
          <cell r="B603" t="str">
            <v xml:space="preserve">1504. INVERSIONES INTANGIBLES                       </v>
          </cell>
          <cell r="C603" t="str">
            <v>INVERSIONES INTANGIBLES</v>
          </cell>
        </row>
        <row r="604">
          <cell r="A604">
            <v>150402</v>
          </cell>
          <cell r="B604" t="str">
            <v xml:space="preserve">        1504.02 Sistemas De Información Tecnológicas               </v>
          </cell>
          <cell r="C604" t="str">
            <v>Sistemas De Información Tecnológicas</v>
          </cell>
        </row>
        <row r="605">
          <cell r="A605">
            <v>15040201</v>
          </cell>
          <cell r="B605" t="str">
            <v xml:space="preserve">                1504.0201 Gastos Por La Contratación De Personal       </v>
          </cell>
          <cell r="C605" t="str">
            <v>Gastos Por La Contratación De Personal</v>
          </cell>
        </row>
        <row r="606">
          <cell r="A606">
            <v>15040202</v>
          </cell>
          <cell r="B606" t="str">
            <v xml:space="preserve">                1504.0202 Gastos Por La Compra De Bienes       </v>
          </cell>
          <cell r="C606" t="str">
            <v>Gastos Por La Compra De Bienes</v>
          </cell>
        </row>
        <row r="607">
          <cell r="A607">
            <v>15040203</v>
          </cell>
          <cell r="B607" t="str">
            <v xml:space="preserve">                1504.0203 Gastos Por La Contratación De Servicios       </v>
          </cell>
          <cell r="C607" t="str">
            <v>Gastos Por La Contratación De Servicios</v>
          </cell>
        </row>
        <row r="608">
          <cell r="A608">
            <v>150403</v>
          </cell>
          <cell r="B608" t="str">
            <v xml:space="preserve">        1504.03 Mejoramiento De Procesos               </v>
          </cell>
          <cell r="C608" t="str">
            <v>Mejoramiento De Procesos</v>
          </cell>
        </row>
        <row r="609">
          <cell r="A609">
            <v>15040301</v>
          </cell>
          <cell r="B609" t="str">
            <v xml:space="preserve">                1504.0301 Gastos Por La Contratación De Personal       </v>
          </cell>
          <cell r="C609" t="str">
            <v>Gastos Por La Contratación De Personal</v>
          </cell>
        </row>
        <row r="610">
          <cell r="A610">
            <v>15040302</v>
          </cell>
          <cell r="B610" t="str">
            <v xml:space="preserve">                1504.0302 Gastos Por La Compra De Bienes       </v>
          </cell>
          <cell r="C610" t="str">
            <v>Gastos Por La Compra De Bienes</v>
          </cell>
        </row>
        <row r="611">
          <cell r="A611">
            <v>15040303</v>
          </cell>
          <cell r="B611" t="str">
            <v xml:space="preserve">                1504.0303 Gastos Por La Contratación De Servicios       </v>
          </cell>
          <cell r="C611" t="str">
            <v>Gastos Por La Contratación De Servicios</v>
          </cell>
        </row>
        <row r="612">
          <cell r="A612">
            <v>150404</v>
          </cell>
          <cell r="B612" t="str">
            <v xml:space="preserve">        1504.04 Diseño De Instrumentos Para Mejorar La Calidad Del Servicio               </v>
          </cell>
          <cell r="C612" t="str">
            <v>Diseño De Instrumentos Para Mejorar La Calidad Del Servicio</v>
          </cell>
        </row>
        <row r="613">
          <cell r="A613">
            <v>15040401</v>
          </cell>
          <cell r="B613" t="str">
            <v xml:space="preserve">                1504.0401 Gastos Por La Contratación De Personal       </v>
          </cell>
          <cell r="C613" t="str">
            <v>Gastos Por La Contratación De Personal</v>
          </cell>
        </row>
        <row r="614">
          <cell r="A614">
            <v>15040402</v>
          </cell>
          <cell r="B614" t="str">
            <v xml:space="preserve">                1504.0402 Gastos Por La Compra De Bienes       </v>
          </cell>
          <cell r="C614" t="str">
            <v>Gastos Por La Compra De Bienes</v>
          </cell>
        </row>
        <row r="615">
          <cell r="A615">
            <v>15040403</v>
          </cell>
          <cell r="B615" t="str">
            <v xml:space="preserve">                1504.0403 Gastos Por La Contratación De Servicios       </v>
          </cell>
          <cell r="C615" t="str">
            <v>Gastos Por La Contratación De Servicios</v>
          </cell>
        </row>
        <row r="616">
          <cell r="A616">
            <v>150405</v>
          </cell>
          <cell r="B616" t="str">
            <v xml:space="preserve">        1504.05 Formación Y Capacitación               </v>
          </cell>
          <cell r="C616" t="str">
            <v>Formación Y Capacitación</v>
          </cell>
        </row>
        <row r="617">
          <cell r="A617">
            <v>15040501</v>
          </cell>
          <cell r="B617" t="str">
            <v xml:space="preserve">                1504.0501 Gastos Por La Contratación De Personal       </v>
          </cell>
          <cell r="C617" t="str">
            <v>Gastos Por La Contratación De Personal</v>
          </cell>
        </row>
        <row r="618">
          <cell r="A618">
            <v>15040502</v>
          </cell>
          <cell r="B618" t="str">
            <v xml:space="preserve">                1504.0502 Gastos Por La Compra De Bienes       </v>
          </cell>
          <cell r="C618" t="str">
            <v>Gastos Por La Compra De Bienes</v>
          </cell>
        </row>
        <row r="619">
          <cell r="A619">
            <v>15040503</v>
          </cell>
          <cell r="B619" t="str">
            <v xml:space="preserve">                1504.0503 Gastos Por La Contratación De Servicios       </v>
          </cell>
          <cell r="C619" t="str">
            <v>Gastos Por La Contratación De Servicios</v>
          </cell>
        </row>
        <row r="620">
          <cell r="A620">
            <v>150407</v>
          </cell>
          <cell r="B620" t="str">
            <v xml:space="preserve">        1504.07 Otras Inversiones Intangibles               </v>
          </cell>
          <cell r="C620" t="str">
            <v>Otras Inversiones Intangibles</v>
          </cell>
        </row>
        <row r="621">
          <cell r="A621">
            <v>15040701</v>
          </cell>
          <cell r="B621" t="str">
            <v xml:space="preserve">                1504.0701 Gastos Por La Contratación De Personal       </v>
          </cell>
          <cell r="C621" t="str">
            <v>Gastos Por La Contratación De Personal</v>
          </cell>
        </row>
        <row r="622">
          <cell r="A622">
            <v>15040702</v>
          </cell>
          <cell r="B622" t="str">
            <v xml:space="preserve">                1504.0702 Gastos Por La Compra De Bienes       </v>
          </cell>
          <cell r="C622" t="str">
            <v>Gastos Por La Compra De Bienes</v>
          </cell>
        </row>
        <row r="623">
          <cell r="A623">
            <v>15040703</v>
          </cell>
          <cell r="B623" t="str">
            <v xml:space="preserve">                1504.0703 Gastos Por La Contratación De Servicios       </v>
          </cell>
          <cell r="C623" t="str">
            <v>Gastos Por La Contratación De Servicios</v>
          </cell>
        </row>
        <row r="624">
          <cell r="A624">
            <v>1505</v>
          </cell>
          <cell r="B624" t="str">
            <v xml:space="preserve">1505. ESTUDIOS Y PROYECTOS                       </v>
          </cell>
          <cell r="C624" t="str">
            <v>ESTUDIOS Y PROYECTOS</v>
          </cell>
        </row>
        <row r="625">
          <cell r="A625">
            <v>150501</v>
          </cell>
          <cell r="B625" t="str">
            <v xml:space="preserve">        1505.01 Estudio De Preinversión               </v>
          </cell>
          <cell r="C625" t="str">
            <v>Estudio De Preinversión</v>
          </cell>
        </row>
        <row r="626">
          <cell r="A626">
            <v>150502</v>
          </cell>
          <cell r="B626" t="str">
            <v xml:space="preserve">        1505.02 Elaboración De Expediente Técnico               </v>
          </cell>
          <cell r="C626" t="str">
            <v>Elaboración De Expediente Técnico</v>
          </cell>
        </row>
        <row r="627">
          <cell r="A627">
            <v>150503</v>
          </cell>
          <cell r="B627" t="str">
            <v xml:space="preserve">        1505.03 Otros Gastos Diversos de Activos No Financieros               </v>
          </cell>
          <cell r="C627" t="str">
            <v>Otros Gastos Diversos de Activos No Financieros</v>
          </cell>
        </row>
        <row r="628">
          <cell r="A628">
            <v>15050301</v>
          </cell>
          <cell r="B628" t="str">
            <v xml:space="preserve">                1505.0301 Gastos por la Contratación de Personal       </v>
          </cell>
          <cell r="C628" t="str">
            <v>Gastos por la Contratación de Personal</v>
          </cell>
        </row>
        <row r="629">
          <cell r="A629">
            <v>15050302</v>
          </cell>
          <cell r="B629" t="str">
            <v xml:space="preserve">                1505.0302 Gasto por la Compra de Bienes       </v>
          </cell>
          <cell r="C629" t="str">
            <v>Gasto por la Compra de Bienes</v>
          </cell>
        </row>
        <row r="630">
          <cell r="A630">
            <v>15050303</v>
          </cell>
          <cell r="B630" t="str">
            <v xml:space="preserve">                1505.0303 Gasto por la Contratación de Servicios       </v>
          </cell>
          <cell r="C630" t="str">
            <v>Gasto por la Contratación de Servicios</v>
          </cell>
        </row>
        <row r="631">
          <cell r="A631">
            <v>15050399</v>
          </cell>
          <cell r="B631" t="str">
            <v xml:space="preserve">                1505.0399 Otros Gastos       </v>
          </cell>
          <cell r="C631" t="str">
            <v>Otros Gastos</v>
          </cell>
        </row>
        <row r="632">
          <cell r="A632">
            <v>1506</v>
          </cell>
          <cell r="B632" t="str">
            <v xml:space="preserve">1506. OBJETOS DE VALOR                       </v>
          </cell>
          <cell r="C632" t="str">
            <v>OBJETOS DE VALOR</v>
          </cell>
        </row>
        <row r="633">
          <cell r="A633">
            <v>150601</v>
          </cell>
          <cell r="B633" t="str">
            <v xml:space="preserve">        1506.01 Piedras Y Metales Preciosos               </v>
          </cell>
          <cell r="C633" t="str">
            <v>Piedras Y Metales Preciosos</v>
          </cell>
        </row>
        <row r="634">
          <cell r="A634">
            <v>150602</v>
          </cell>
          <cell r="B634" t="str">
            <v xml:space="preserve">        1506.02 Pinturas Y Esculturas               </v>
          </cell>
          <cell r="C634" t="str">
            <v>Pinturas Y Esculturas</v>
          </cell>
        </row>
        <row r="635">
          <cell r="A635">
            <v>150603</v>
          </cell>
          <cell r="B635" t="str">
            <v xml:space="preserve">        1506.03 Joyas Y Antigüedades               </v>
          </cell>
          <cell r="C635" t="str">
            <v>Joyas Y Antigüedades</v>
          </cell>
        </row>
        <row r="636">
          <cell r="A636">
            <v>150604</v>
          </cell>
          <cell r="B636" t="str">
            <v xml:space="preserve">        1506.04 Piedras y Metales Preciosos por Administración Funcional               </v>
          </cell>
          <cell r="C636" t="str">
            <v>Piedras y Metales Preciosos por Administración Funcional</v>
          </cell>
        </row>
        <row r="637">
          <cell r="A637">
            <v>150605</v>
          </cell>
          <cell r="B637" t="str">
            <v xml:space="preserve">        1506.05 Pinturas y Esculturas por Administración Funcional               </v>
          </cell>
          <cell r="C637" t="str">
            <v>Pinturas y Esculturas por Administración Funcional</v>
          </cell>
        </row>
        <row r="638">
          <cell r="A638">
            <v>150606</v>
          </cell>
          <cell r="B638" t="str">
            <v xml:space="preserve">        1506.06 Joyas y Antigüedades por Administración Funcional               </v>
          </cell>
          <cell r="C638" t="str">
            <v>Joyas y Antigüedades por Administración Funcional</v>
          </cell>
        </row>
        <row r="639">
          <cell r="A639">
            <v>150609</v>
          </cell>
          <cell r="B639" t="str">
            <v xml:space="preserve">        1506.09 Otros Objetos de Valor               </v>
          </cell>
          <cell r="C639" t="str">
            <v>Otros Objetos de Valor</v>
          </cell>
        </row>
        <row r="640">
          <cell r="A640">
            <v>1507</v>
          </cell>
          <cell r="B640" t="str">
            <v xml:space="preserve">1507. OTROS ACTIVOS                       </v>
          </cell>
          <cell r="C640" t="str">
            <v>OTROS ACTIVOS</v>
          </cell>
        </row>
        <row r="641">
          <cell r="A641">
            <v>150701</v>
          </cell>
          <cell r="B641" t="str">
            <v xml:space="preserve">        1507.01 Bienes Agropecuarios, Mineros Y Otros               </v>
          </cell>
          <cell r="C641" t="str">
            <v>Bienes Agropecuarios, Mineros Y Otros</v>
          </cell>
        </row>
        <row r="642">
          <cell r="A642">
            <v>15070101</v>
          </cell>
          <cell r="B642" t="str">
            <v xml:space="preserve">                1507.0101 Animales De Cría       </v>
          </cell>
          <cell r="C642" t="str">
            <v>Animales De Cría</v>
          </cell>
        </row>
        <row r="643">
          <cell r="A643">
            <v>15070102</v>
          </cell>
          <cell r="B643" t="str">
            <v xml:space="preserve">                1507.0102 Animales Reproductores       </v>
          </cell>
          <cell r="C643" t="str">
            <v>Animales Reproductores</v>
          </cell>
        </row>
        <row r="644">
          <cell r="A644">
            <v>15070103</v>
          </cell>
          <cell r="B644" t="str">
            <v xml:space="preserve">                1507.0103 Animales De Tiro       </v>
          </cell>
          <cell r="C644" t="str">
            <v>Animales De Tiro</v>
          </cell>
        </row>
        <row r="645">
          <cell r="A645">
            <v>15070104</v>
          </cell>
          <cell r="B645" t="str">
            <v xml:space="preserve">                1507.0104 Otros Animales       </v>
          </cell>
          <cell r="C645" t="str">
            <v>Otros Animales</v>
          </cell>
        </row>
        <row r="646">
          <cell r="A646">
            <v>15070105</v>
          </cell>
          <cell r="B646" t="str">
            <v xml:space="preserve">                1507.0105 Árboles Frutales       </v>
          </cell>
          <cell r="C646" t="str">
            <v>Árboles Frutales</v>
          </cell>
        </row>
        <row r="647">
          <cell r="A647">
            <v>15070106</v>
          </cell>
          <cell r="B647" t="str">
            <v xml:space="preserve">                1507.0106 Vides Y Arbustos       </v>
          </cell>
          <cell r="C647" t="str">
            <v>Vides Y Arbustos</v>
          </cell>
        </row>
        <row r="648">
          <cell r="A648">
            <v>15070107</v>
          </cell>
          <cell r="B648" t="str">
            <v xml:space="preserve">                1507.0107 Semillas Y Almácigos       </v>
          </cell>
          <cell r="C648" t="str">
            <v>Semillas Y Almácigos</v>
          </cell>
        </row>
        <row r="649">
          <cell r="A649">
            <v>15070108</v>
          </cell>
          <cell r="B649" t="str">
            <v xml:space="preserve">                1507.0108 Minas Y Canteras       </v>
          </cell>
          <cell r="C649" t="str">
            <v>Minas Y Canteras</v>
          </cell>
        </row>
        <row r="650">
          <cell r="A650">
            <v>15070109</v>
          </cell>
          <cell r="B650" t="str">
            <v xml:space="preserve">                1507.0109 Bienes Agropecuarios, Mineros y Otros Por Recibir       </v>
          </cell>
          <cell r="C650" t="str">
            <v>Bienes Agropecuarios, Mineros y Otros Por Recibir</v>
          </cell>
        </row>
        <row r="651">
          <cell r="A651">
            <v>15070199</v>
          </cell>
          <cell r="B651" t="str">
            <v xml:space="preserve">                1507.0199 Otros Bienes Agropecuarios, Pesqueros Y Mineros       </v>
          </cell>
          <cell r="C651" t="str">
            <v>Otros Bienes Agropecuarios, Pesqueros Y Mineros</v>
          </cell>
        </row>
        <row r="652">
          <cell r="A652">
            <v>150702</v>
          </cell>
          <cell r="B652" t="str">
            <v xml:space="preserve">        1507.02 Bienes Culturales               </v>
          </cell>
          <cell r="C652" t="str">
            <v>Bienes Culturales</v>
          </cell>
        </row>
        <row r="653">
          <cell r="A653">
            <v>15070201</v>
          </cell>
          <cell r="B653" t="str">
            <v xml:space="preserve">                1507.0201 Libros Y Textos Para Bibliotecas       </v>
          </cell>
          <cell r="C653" t="str">
            <v>Libros Y Textos Para Bibliotecas</v>
          </cell>
        </row>
        <row r="654">
          <cell r="A654">
            <v>15070209</v>
          </cell>
          <cell r="B654" t="str">
            <v xml:space="preserve">                1507.0209 Bienes Culturales Por Recibir       </v>
          </cell>
          <cell r="C654" t="str">
            <v>Bienes Culturales Por Recibir</v>
          </cell>
        </row>
        <row r="655">
          <cell r="A655">
            <v>15070299</v>
          </cell>
          <cell r="B655" t="str">
            <v xml:space="preserve">                1507.0299 Otros Bienes Culturales       </v>
          </cell>
          <cell r="C655" t="str">
            <v>Otros Bienes Culturales</v>
          </cell>
        </row>
        <row r="656">
          <cell r="A656">
            <v>150703</v>
          </cell>
          <cell r="B656" t="str">
            <v xml:space="preserve">        1507.03 Activos Intangibles               </v>
          </cell>
          <cell r="C656" t="str">
            <v>Activos Intangibles</v>
          </cell>
        </row>
        <row r="657">
          <cell r="A657">
            <v>15070301</v>
          </cell>
          <cell r="B657" t="str">
            <v xml:space="preserve">                1507.0301 Patentes Y Marcas De Fábrica       </v>
          </cell>
          <cell r="C657" t="str">
            <v>Patentes Y Marcas De Fábrica</v>
          </cell>
        </row>
        <row r="658">
          <cell r="A658">
            <v>15070302</v>
          </cell>
          <cell r="B658" t="str">
            <v xml:space="preserve">                1507.0302 Software       </v>
          </cell>
          <cell r="C658" t="str">
            <v>Software</v>
          </cell>
        </row>
        <row r="659">
          <cell r="A659">
            <v>15070309</v>
          </cell>
          <cell r="B659" t="str">
            <v xml:space="preserve">                1507.0309 Activos Intangibles - Concesiones       </v>
          </cell>
          <cell r="C659" t="str">
            <v>Activos Intangibles - Concesiones</v>
          </cell>
        </row>
        <row r="660">
          <cell r="A660">
            <v>15070399</v>
          </cell>
          <cell r="B660" t="str">
            <v xml:space="preserve">                1507.0399 Otros Activos Intangibles       </v>
          </cell>
          <cell r="C660" t="str">
            <v>Otros Activos Intangibles</v>
          </cell>
        </row>
        <row r="661">
          <cell r="A661">
            <v>150796</v>
          </cell>
          <cell r="B661" t="str">
            <v xml:space="preserve">        1507.96 Bienes Culturales por Distribuir               </v>
          </cell>
          <cell r="C661" t="str">
            <v>Bienes Culturales por Distribuir</v>
          </cell>
        </row>
        <row r="662">
          <cell r="A662">
            <v>150797</v>
          </cell>
          <cell r="B662" t="str">
            <v xml:space="preserve">        1507.97 Activos Intangibles por Distribuir               </v>
          </cell>
          <cell r="C662" t="str">
            <v>Activos Intangibles por Distribuir</v>
          </cell>
        </row>
        <row r="663">
          <cell r="A663">
            <v>150798</v>
          </cell>
          <cell r="B663" t="str">
            <v xml:space="preserve">        1507.98 Bienes Agropecuarios, Mineros Y Otros Por Distribuir               </v>
          </cell>
          <cell r="C663" t="str">
            <v>Bienes Agropecuarios, Mineros Y Otros Por Distribuir</v>
          </cell>
        </row>
        <row r="664">
          <cell r="A664">
            <v>150799</v>
          </cell>
          <cell r="B664" t="str">
            <v xml:space="preserve">        1507.99 Otros               </v>
          </cell>
          <cell r="C664" t="str">
            <v>Otros</v>
          </cell>
        </row>
        <row r="665">
          <cell r="A665">
            <v>15079999</v>
          </cell>
          <cell r="B665" t="str">
            <v xml:space="preserve">                1507.9999 Otros       </v>
          </cell>
          <cell r="C665" t="str">
            <v>Otros</v>
          </cell>
        </row>
        <row r="666">
          <cell r="A666">
            <v>1508</v>
          </cell>
          <cell r="B666" t="str">
            <v xml:space="preserve">1508. DEPRECIACIÓN, AMORTIZACIÓN Y AGOTAMIENTO (CR)                       </v>
          </cell>
          <cell r="C666" t="str">
            <v>DEPRECIACIÓN, AMORTIZACIÓN Y AGOTAMIENTO (CR)</v>
          </cell>
        </row>
        <row r="667">
          <cell r="A667">
            <v>150801</v>
          </cell>
          <cell r="B667" t="str">
            <v xml:space="preserve">        1508.01 Depreciación Acumulada Edificios Y Estructuras               </v>
          </cell>
          <cell r="C667" t="str">
            <v>Depreciación Acumulada Edificios Y Estructuras</v>
          </cell>
        </row>
        <row r="668">
          <cell r="A668">
            <v>15080101</v>
          </cell>
          <cell r="B668" t="str">
            <v xml:space="preserve">                1508.0101 Edificios Residenciales       </v>
          </cell>
          <cell r="C668" t="str">
            <v>Edificios Residenciales</v>
          </cell>
        </row>
        <row r="669">
          <cell r="A669">
            <v>1508010101</v>
          </cell>
          <cell r="B669" t="str">
            <v xml:space="preserve">                       1508.010101 Edificios Residenciales</v>
          </cell>
          <cell r="C669" t="str">
            <v>Edificios Residenciales</v>
          </cell>
        </row>
        <row r="670">
          <cell r="A670">
            <v>1508010197</v>
          </cell>
          <cell r="B670" t="str">
            <v xml:space="preserve">                       1508.010197 Edificios Residenciales – Ajuste por Revaluación</v>
          </cell>
          <cell r="C670" t="str">
            <v>Edificios Residenciales – Ajuste por Revaluación</v>
          </cell>
        </row>
        <row r="671">
          <cell r="A671">
            <v>1508010198</v>
          </cell>
          <cell r="B671" t="str">
            <v xml:space="preserve">                       1508.010198 Edificios Residenciales por Administración Funcional</v>
          </cell>
          <cell r="C671" t="str">
            <v>Edificios Residenciales por Administración Funcional</v>
          </cell>
        </row>
        <row r="672">
          <cell r="A672">
            <v>1508010199</v>
          </cell>
          <cell r="B672" t="str">
            <v xml:space="preserve">                       1508.010199 Edificios Residenciales por Administración Funcional - Ajuste por Revaluación</v>
          </cell>
          <cell r="C672" t="str">
            <v>Edificios Residenciales por Administración Funcional - Ajuste por Revaluación</v>
          </cell>
        </row>
        <row r="673">
          <cell r="A673">
            <v>15080102</v>
          </cell>
          <cell r="B673" t="str">
            <v xml:space="preserve">                1508.0102 Edificios O Unidades No Residenciales       </v>
          </cell>
          <cell r="C673" t="str">
            <v>Edificios O Unidades No Residenciales</v>
          </cell>
        </row>
        <row r="674">
          <cell r="A674">
            <v>1508010201</v>
          </cell>
          <cell r="B674" t="str">
            <v xml:space="preserve">                       1508.010201 Edificios O Unidades No Residenciales</v>
          </cell>
          <cell r="C674" t="str">
            <v>Edificios O Unidades No Residenciales</v>
          </cell>
        </row>
        <row r="675">
          <cell r="A675">
            <v>1508010297</v>
          </cell>
          <cell r="B675" t="str">
            <v xml:space="preserve">                       1508.010297 Edificios O Unidades No Residenciales – Ajuste por Revaluación</v>
          </cell>
          <cell r="C675" t="str">
            <v>Edificios O Unidades No Residenciales – Ajuste por Revaluación</v>
          </cell>
        </row>
        <row r="676">
          <cell r="A676">
            <v>1508010298</v>
          </cell>
          <cell r="B676" t="str">
            <v xml:space="preserve">                       1508.010298 Edificios O Unidades No Residenciales por Administración Funcional</v>
          </cell>
          <cell r="C676" t="str">
            <v>Edificios O Unidades No Residenciales por Administración Funcional</v>
          </cell>
        </row>
        <row r="677">
          <cell r="A677">
            <v>1508010299</v>
          </cell>
          <cell r="B677" t="str">
            <v xml:space="preserve">                       1508.010299 Edificios O Unidades No Residenciales por Administración Funcional - Ajuste por Revaluación</v>
          </cell>
          <cell r="C677" t="str">
            <v>Edificios O Unidades No Residenciales por Administración Funcional - Ajuste por Revaluación</v>
          </cell>
        </row>
        <row r="678">
          <cell r="A678">
            <v>15080103</v>
          </cell>
          <cell r="B678" t="str">
            <v xml:space="preserve">                1508.0103 Estructuras       </v>
          </cell>
          <cell r="C678" t="str">
            <v>Estructuras</v>
          </cell>
        </row>
        <row r="679">
          <cell r="A679">
            <v>15080104</v>
          </cell>
          <cell r="B679" t="str">
            <v xml:space="preserve">                1508.0104 Depreciación Acumulada De Edificios Residenciales, No Residenciales Y Estructuras Concluidas por Reclasificar       </v>
          </cell>
          <cell r="C679" t="str">
            <v>Depreciación Acumulada De Edificios Residenciales, No Residenciales Y Estructuras Concluidas por Reclasificar</v>
          </cell>
        </row>
        <row r="680">
          <cell r="A680">
            <v>1508010401</v>
          </cell>
          <cell r="B680" t="str">
            <v xml:space="preserve">                       1508.010401 Edificios Residenciales Concluidos por Reclasificar</v>
          </cell>
          <cell r="C680" t="str">
            <v>Edificios Residenciales Concluidos por Reclasificar</v>
          </cell>
        </row>
        <row r="681">
          <cell r="A681">
            <v>1508010402</v>
          </cell>
          <cell r="B681" t="str">
            <v xml:space="preserve">                       1508.010402 Edificios No Residenciales Concluidos por Reclasificar</v>
          </cell>
          <cell r="C681" t="str">
            <v>Edificios No Residenciales Concluidos por Reclasificar</v>
          </cell>
        </row>
        <row r="682">
          <cell r="A682">
            <v>1508010403</v>
          </cell>
          <cell r="B682" t="str">
            <v xml:space="preserve">                       1508.010403 Estructuras Concluidas por Reclasificar</v>
          </cell>
          <cell r="C682" t="str">
            <v>Estructuras Concluidas por Reclasificar</v>
          </cell>
        </row>
        <row r="683">
          <cell r="A683">
            <v>1508010496</v>
          </cell>
          <cell r="B683" t="str">
            <v xml:space="preserve">                       1508.010496 Edificios Residenciales Concluidos por Reclasificar – Ajuste por Revaluación</v>
          </cell>
          <cell r="C683" t="str">
            <v>Edificios Residenciales Concluidos por Reclasificar – Ajuste por Revaluación</v>
          </cell>
        </row>
        <row r="684">
          <cell r="A684">
            <v>1508010497</v>
          </cell>
          <cell r="B684" t="str">
            <v xml:space="preserve">                       1508.010497 Edificios No Residenciales Concluidos por Reclasificar – Ajuste por Revaluación</v>
          </cell>
          <cell r="C684" t="str">
            <v>Edificios No Residenciales Concluidos por Reclasificar – Ajuste por Revaluación</v>
          </cell>
        </row>
        <row r="685">
          <cell r="A685">
            <v>15080105</v>
          </cell>
          <cell r="B685" t="str">
            <v xml:space="preserve">                1508.0105 Adquiridos en Arrendamiento Financiero       </v>
          </cell>
          <cell r="C685" t="str">
            <v>Adquiridos en Arrendamiento Financiero</v>
          </cell>
        </row>
        <row r="686">
          <cell r="A686">
            <v>1508010501</v>
          </cell>
          <cell r="B686" t="str">
            <v xml:space="preserve">                       1508.010501 Adquiridos en Arrendamiento Financiero</v>
          </cell>
          <cell r="C686" t="str">
            <v>Adquiridos en Arrendamiento Financiero</v>
          </cell>
        </row>
        <row r="687">
          <cell r="A687">
            <v>1508010597</v>
          </cell>
          <cell r="B687" t="str">
            <v xml:space="preserve">                       1508.010597 Adquiridos en Arrendamiento Financiero – Ajuste por Revaluación</v>
          </cell>
          <cell r="C687" t="str">
            <v>Adquiridos en Arrendamiento Financiero – Ajuste por Revaluación</v>
          </cell>
        </row>
        <row r="688">
          <cell r="A688">
            <v>15080106</v>
          </cell>
          <cell r="B688" t="str">
            <v xml:space="preserve">                1508.0106 Asociaciones Público Privadas, Usufructo y Otros       </v>
          </cell>
          <cell r="C688" t="str">
            <v>Asociaciones Público Privadas, Usufructo y Otros</v>
          </cell>
        </row>
        <row r="689">
          <cell r="A689">
            <v>1508010601</v>
          </cell>
          <cell r="B689" t="str">
            <v xml:space="preserve">                       1508.010601 Concesiones</v>
          </cell>
          <cell r="C689" t="str">
            <v>Concesiones</v>
          </cell>
        </row>
        <row r="690">
          <cell r="A690">
            <v>1508010602</v>
          </cell>
          <cell r="B690" t="str">
            <v xml:space="preserve">                       1508.010602 Concesiones – Ajuste por Revaluación</v>
          </cell>
          <cell r="C690" t="str">
            <v>Concesiones – Ajuste por Revaluación</v>
          </cell>
        </row>
        <row r="691">
          <cell r="A691">
            <v>1508010603</v>
          </cell>
          <cell r="B691" t="str">
            <v xml:space="preserve">                       1508.010603 Usufructo</v>
          </cell>
          <cell r="C691" t="str">
            <v>Usufructo</v>
          </cell>
        </row>
        <row r="692">
          <cell r="A692">
            <v>1508010604</v>
          </cell>
          <cell r="B692" t="str">
            <v xml:space="preserve">                       1508.010604 Usufructo – Ajuste por Revaluación</v>
          </cell>
          <cell r="C692" t="str">
            <v>Usufructo – Ajuste por Revaluación</v>
          </cell>
        </row>
        <row r="693">
          <cell r="A693">
            <v>1508010605</v>
          </cell>
          <cell r="B693" t="str">
            <v xml:space="preserve">                       1508.010605 Otros</v>
          </cell>
          <cell r="C693" t="str">
            <v>Otros</v>
          </cell>
        </row>
        <row r="694">
          <cell r="A694">
            <v>1508010606</v>
          </cell>
          <cell r="B694" t="str">
            <v xml:space="preserve">                       1508.010606 Otros – Ajuste por Revaluación</v>
          </cell>
          <cell r="C694" t="str">
            <v>Otros – Ajuste por Revaluación</v>
          </cell>
        </row>
        <row r="695">
          <cell r="A695">
            <v>15080107</v>
          </cell>
          <cell r="B695" t="str">
            <v xml:space="preserve">                1508.0107 Edificios y Estructuras En Afectación En Uso       </v>
          </cell>
          <cell r="C695" t="str">
            <v>Edificios y Estructuras En Afectación En Uso</v>
          </cell>
        </row>
        <row r="696">
          <cell r="A696">
            <v>1508010701</v>
          </cell>
          <cell r="B696" t="str">
            <v xml:space="preserve">                       1508.010701 Edificios en Afectación en Uso</v>
          </cell>
          <cell r="C696" t="str">
            <v>Edificios en Afectación en Uso</v>
          </cell>
        </row>
        <row r="697">
          <cell r="A697">
            <v>1508010702</v>
          </cell>
          <cell r="B697" t="str">
            <v xml:space="preserve">                       1508.010702 Estructuras en Afectación en Uso</v>
          </cell>
          <cell r="C697" t="str">
            <v>Estructuras en Afectación en Uso</v>
          </cell>
        </row>
        <row r="698">
          <cell r="A698">
            <v>1508010797</v>
          </cell>
          <cell r="B698" t="str">
            <v xml:space="preserve">                       1508.010797 Edificios en Afectación en Uso – Ajuste por Revaluación</v>
          </cell>
          <cell r="C698" t="str">
            <v>Edificios en Afectación en Uso – Ajuste por Revaluación</v>
          </cell>
        </row>
        <row r="699">
          <cell r="A699">
            <v>150802</v>
          </cell>
          <cell r="B699" t="str">
            <v xml:space="preserve">        1508.02 Depreciación Acumulada De Vehículos, Maquinarias Y Otros               </v>
          </cell>
          <cell r="C699" t="str">
            <v>Depreciación Acumulada De Vehículos, Maquinarias Y Otros</v>
          </cell>
        </row>
        <row r="700">
          <cell r="A700">
            <v>15080201</v>
          </cell>
          <cell r="B700" t="str">
            <v xml:space="preserve">                1508.0201 Vehículo       </v>
          </cell>
          <cell r="C700" t="str">
            <v>Vehículo</v>
          </cell>
        </row>
        <row r="701">
          <cell r="A701">
            <v>15080202</v>
          </cell>
          <cell r="B701" t="str">
            <v xml:space="preserve">                1508.0202 Maquinaria, Equipo, Mobiliario Y Otros.       </v>
          </cell>
          <cell r="C701" t="str">
            <v>Maquinaria, Equipo, Mobiliario Y Otros.</v>
          </cell>
        </row>
        <row r="702">
          <cell r="A702">
            <v>15080203</v>
          </cell>
          <cell r="B702" t="str">
            <v xml:space="preserve">                1508.0203 Adquiridos en Arrendamiento Financiero       </v>
          </cell>
          <cell r="C702" t="str">
            <v>Adquiridos en Arrendamiento Financiero</v>
          </cell>
        </row>
        <row r="703">
          <cell r="A703">
            <v>15080204</v>
          </cell>
          <cell r="B703" t="str">
            <v xml:space="preserve">                1508.0204 Asociaciones Público Privadas, Usufructo y Otros       </v>
          </cell>
          <cell r="C703" t="str">
            <v>Asociaciones Público Privadas, Usufructo y Otros</v>
          </cell>
        </row>
        <row r="704">
          <cell r="A704">
            <v>1508020401</v>
          </cell>
          <cell r="B704" t="str">
            <v xml:space="preserve">                       1508.020401 Concesiones</v>
          </cell>
          <cell r="C704" t="str">
            <v>Concesiones</v>
          </cell>
        </row>
        <row r="705">
          <cell r="A705">
            <v>1508020402</v>
          </cell>
          <cell r="B705" t="str">
            <v xml:space="preserve">                       1508.020402 Usufructo</v>
          </cell>
          <cell r="C705" t="str">
            <v>Usufructo</v>
          </cell>
        </row>
        <row r="706">
          <cell r="A706">
            <v>1508020403</v>
          </cell>
          <cell r="B706" t="str">
            <v xml:space="preserve">                       1508.020403 Otros</v>
          </cell>
          <cell r="C706" t="str">
            <v>Otros</v>
          </cell>
        </row>
        <row r="707">
          <cell r="A707">
            <v>15080205</v>
          </cell>
          <cell r="B707" t="str">
            <v xml:space="preserve">                1508.0205 Vehículos, Maquinarias y Otros en Afectación en Uso       </v>
          </cell>
          <cell r="C707" t="str">
            <v>Vehículos, Maquinarias y Otros en Afectación en Uso</v>
          </cell>
        </row>
        <row r="708">
          <cell r="A708">
            <v>1508020501</v>
          </cell>
          <cell r="B708" t="str">
            <v xml:space="preserve">                       1508.020501 Vehículos en Afectación en Uso</v>
          </cell>
          <cell r="C708" t="str">
            <v>Vehículos en Afectación en Uso</v>
          </cell>
        </row>
        <row r="709">
          <cell r="A709">
            <v>1508020502</v>
          </cell>
          <cell r="B709" t="str">
            <v xml:space="preserve">                       1508.020502 Maquinarias, Equipo, Mobiliario y Otros en Afectación en Uso</v>
          </cell>
          <cell r="C709" t="str">
            <v>Maquinarias, Equipo, Mobiliario y Otros en Afectación en Uso</v>
          </cell>
        </row>
        <row r="710">
          <cell r="A710">
            <v>150803</v>
          </cell>
          <cell r="B710" t="str">
            <v xml:space="preserve">        1508.03 Amortización Acumulada De Intangibles               </v>
          </cell>
          <cell r="C710" t="str">
            <v>Amortización Acumulada De Intangibles</v>
          </cell>
        </row>
        <row r="711">
          <cell r="A711">
            <v>15080301</v>
          </cell>
          <cell r="B711" t="str">
            <v xml:space="preserve">                1508.0301 Estudios Y Proyectos       </v>
          </cell>
          <cell r="C711" t="str">
            <v>Estudios Y Proyectos</v>
          </cell>
        </row>
        <row r="712">
          <cell r="A712">
            <v>15080302</v>
          </cell>
          <cell r="B712" t="str">
            <v xml:space="preserve">                1508.0302 Activos Intangibles       </v>
          </cell>
          <cell r="C712" t="str">
            <v>Activos Intangibles</v>
          </cell>
        </row>
        <row r="713">
          <cell r="A713">
            <v>150804</v>
          </cell>
          <cell r="B713" t="str">
            <v xml:space="preserve">        1508.04 Agotamiento De Bienes Agropecuarios, Mineros Y Otros               </v>
          </cell>
          <cell r="C713" t="str">
            <v>Agotamiento De Bienes Agropecuarios, Mineros Y Otros</v>
          </cell>
        </row>
        <row r="714">
          <cell r="A714">
            <v>15080401</v>
          </cell>
          <cell r="B714" t="str">
            <v xml:space="preserve">                1508.0401 Agotamiento De Bienes Agropecuarios, Mineros Y Otros       </v>
          </cell>
          <cell r="C714" t="str">
            <v>Agotamiento De Bienes Agropecuarios, Mineros Y Otros</v>
          </cell>
        </row>
        <row r="715">
          <cell r="A715">
            <v>1509</v>
          </cell>
          <cell r="B715" t="str">
            <v xml:space="preserve">1509. PROPIEDADES DE INVERSIÓN                       </v>
          </cell>
          <cell r="C715" t="str">
            <v>PROPIEDADES DE INVERSIÓN</v>
          </cell>
        </row>
        <row r="716">
          <cell r="A716">
            <v>150901</v>
          </cell>
          <cell r="B716" t="str">
            <v xml:space="preserve">        1509.01 Edificios y Estructuras – Propiedades de Inversión               </v>
          </cell>
          <cell r="C716" t="str">
            <v>Edificios y Estructuras – Propiedades de Inversión</v>
          </cell>
        </row>
        <row r="717">
          <cell r="A717">
            <v>15090101</v>
          </cell>
          <cell r="B717" t="str">
            <v xml:space="preserve">                1509.0101 Edificios Residenciales – Propiedades de Inversión       </v>
          </cell>
          <cell r="C717" t="str">
            <v>Edificios Residenciales – Propiedades de Inversión</v>
          </cell>
        </row>
        <row r="718">
          <cell r="A718">
            <v>15090102</v>
          </cell>
          <cell r="B718" t="str">
            <v xml:space="preserve">                1509.0102 Edificios O Unidades No Residenciales – Propiedades de Inversión       </v>
          </cell>
          <cell r="C718" t="str">
            <v>Edificios O Unidades No Residenciales – Propiedades de Inversión</v>
          </cell>
        </row>
        <row r="719">
          <cell r="A719">
            <v>150902</v>
          </cell>
          <cell r="B719" t="str">
            <v xml:space="preserve">        1509.02 Activos No Producidos – Propiedades de Inversión               </v>
          </cell>
          <cell r="C719" t="str">
            <v>Activos No Producidos – Propiedades de Inversión</v>
          </cell>
        </row>
        <row r="720">
          <cell r="A720">
            <v>15090201</v>
          </cell>
          <cell r="B720" t="str">
            <v xml:space="preserve">                1509.0201 Tierras y Terrenos – Propiedades de Inversión       </v>
          </cell>
          <cell r="C720" t="str">
            <v>Tierras y Terrenos – Propiedades de Inversión</v>
          </cell>
        </row>
        <row r="721">
          <cell r="A721">
            <v>1509020101</v>
          </cell>
          <cell r="B721" t="str">
            <v xml:space="preserve">                       1509.020101 Terrenos Urbanos – Propiedades de Inversión</v>
          </cell>
          <cell r="C721" t="str">
            <v>Terrenos Urbanos – Propiedades de Inversión</v>
          </cell>
        </row>
        <row r="722">
          <cell r="A722">
            <v>1509020102</v>
          </cell>
          <cell r="B722" t="str">
            <v xml:space="preserve">                       1509.020102 Terrenos Rurales – Propiedades de Inversión</v>
          </cell>
          <cell r="C722" t="str">
            <v>Terrenos Rurales – Propiedades de Inversión</v>
          </cell>
        </row>
        <row r="723">
          <cell r="A723">
            <v>1509020103</v>
          </cell>
          <cell r="B723" t="str">
            <v xml:space="preserve">                       1509.020103 Terrenos Eriazos – Propiedades de Inversión</v>
          </cell>
          <cell r="C723" t="str">
            <v>Terrenos Eriazos – Propiedades de Inversión</v>
          </cell>
        </row>
        <row r="724">
          <cell r="A724">
            <v>1510</v>
          </cell>
          <cell r="B724" t="str">
            <v xml:space="preserve">1510. Deterioro de Edificos y Estructuras                       </v>
          </cell>
          <cell r="C724" t="str">
            <v>Deterioro de Edificos y Estructuras</v>
          </cell>
        </row>
        <row r="725">
          <cell r="A725">
            <v>151001</v>
          </cell>
          <cell r="B725" t="str">
            <v xml:space="preserve">        1510.01 Deterioro de Edificios               </v>
          </cell>
          <cell r="C725" t="str">
            <v>Deterioro de Edificios</v>
          </cell>
        </row>
        <row r="726">
          <cell r="A726">
            <v>15100101</v>
          </cell>
          <cell r="B726" t="str">
            <v xml:space="preserve">                1510.0101 Deterioro de Edificios Residenciales       </v>
          </cell>
          <cell r="C726" t="str">
            <v>Deterioro de Edificios Residenciales</v>
          </cell>
        </row>
        <row r="727">
          <cell r="A727">
            <v>15100102</v>
          </cell>
          <cell r="B727" t="str">
            <v xml:space="preserve">                1510.0102 Deterioro de Edificios o Unidades No Residenciales       </v>
          </cell>
          <cell r="C727" t="str">
            <v>Deterioro de Edificios o Unidades No Residenciales</v>
          </cell>
        </row>
        <row r="728">
          <cell r="A728">
            <v>151002</v>
          </cell>
          <cell r="B728" t="str">
            <v xml:space="preserve">        1510.02 Deterioro de Estructuras               </v>
          </cell>
          <cell r="C728" t="str">
            <v>Deterioro de Estructuras</v>
          </cell>
        </row>
        <row r="729">
          <cell r="A729">
            <v>1601</v>
          </cell>
          <cell r="B729" t="str">
            <v xml:space="preserve">1601. TRASPASOS Y REMESAS                       </v>
          </cell>
          <cell r="C729" t="str">
            <v>TRASPASOS Y REMESAS</v>
          </cell>
        </row>
        <row r="730">
          <cell r="A730">
            <v>160101</v>
          </cell>
          <cell r="B730" t="str">
            <v xml:space="preserve">        1601.01 Traspasos De Fondos               </v>
          </cell>
          <cell r="C730" t="str">
            <v>Traspasos De Fondos</v>
          </cell>
        </row>
        <row r="731">
          <cell r="A731">
            <v>16010101</v>
          </cell>
          <cell r="B731" t="str">
            <v xml:space="preserve">                1601.0101 Tesoro Público       </v>
          </cell>
          <cell r="C731" t="str">
            <v>Tesoro Público</v>
          </cell>
        </row>
        <row r="732">
          <cell r="A732">
            <v>16010102</v>
          </cell>
          <cell r="B732" t="str">
            <v xml:space="preserve">                1601.0102 Gobierno Nacional       </v>
          </cell>
          <cell r="C732" t="str">
            <v>Gobierno Nacional</v>
          </cell>
        </row>
        <row r="733">
          <cell r="A733">
            <v>16010103</v>
          </cell>
          <cell r="B733" t="str">
            <v xml:space="preserve">                1601.0103 Gobiernos Regionales       </v>
          </cell>
          <cell r="C733" t="str">
            <v>Gobiernos Regionales</v>
          </cell>
        </row>
        <row r="734">
          <cell r="A734">
            <v>16010104</v>
          </cell>
          <cell r="B734" t="str">
            <v xml:space="preserve">                1601.0104 Gobiernos Locales       </v>
          </cell>
          <cell r="C734" t="str">
            <v>Gobiernos Locales</v>
          </cell>
        </row>
        <row r="735">
          <cell r="A735">
            <v>160102</v>
          </cell>
          <cell r="B735" t="str">
            <v xml:space="preserve">        1601.02 Traspasos De Documentos               </v>
          </cell>
          <cell r="C735" t="str">
            <v>Traspasos De Documentos</v>
          </cell>
        </row>
        <row r="736">
          <cell r="A736">
            <v>16010201</v>
          </cell>
          <cell r="B736" t="str">
            <v xml:space="preserve">                1601.0201 Recursos Por Operaciones Oficiales De Crédito Externo       </v>
          </cell>
          <cell r="C736" t="str">
            <v>Recursos Por Operaciones Oficiales De Crédito Externo</v>
          </cell>
        </row>
        <row r="737">
          <cell r="A737">
            <v>16010202</v>
          </cell>
          <cell r="B737" t="str">
            <v xml:space="preserve">                1601.0202 Recursos Por Operaciones Oficiales De Crédito Interno       </v>
          </cell>
          <cell r="C737" t="str">
            <v>Recursos Por Operaciones Oficiales De Crédito Interno</v>
          </cell>
        </row>
        <row r="738">
          <cell r="A738">
            <v>16010299</v>
          </cell>
          <cell r="B738" t="str">
            <v xml:space="preserve">                1601.0299 Otros Documentos       </v>
          </cell>
          <cell r="C738" t="str">
            <v>Otros Documentos</v>
          </cell>
        </row>
        <row r="739">
          <cell r="A739">
            <v>160103</v>
          </cell>
          <cell r="B739" t="str">
            <v xml:space="preserve">        1601.03 Traspasos Internos               </v>
          </cell>
          <cell r="C739" t="str">
            <v>Traspasos Internos</v>
          </cell>
        </row>
        <row r="740">
          <cell r="A740">
            <v>160199</v>
          </cell>
          <cell r="B740" t="str">
            <v xml:space="preserve">        1601.99 Otros               </v>
          </cell>
          <cell r="C740" t="str">
            <v>Otros</v>
          </cell>
        </row>
        <row r="741">
          <cell r="A741">
            <v>2</v>
          </cell>
          <cell r="B741" t="str">
            <v xml:space="preserve">PASIVO                       </v>
          </cell>
          <cell r="C741" t="str">
            <v>PASIVO</v>
          </cell>
        </row>
        <row r="742">
          <cell r="A742">
            <v>2101</v>
          </cell>
          <cell r="B742" t="str">
            <v xml:space="preserve">2101. IMPUESTOS, CONTRIBUCIONES Y OTROS                       </v>
          </cell>
          <cell r="C742" t="str">
            <v>IMPUESTOS, CONTRIBUCIONES Y OTROS</v>
          </cell>
        </row>
        <row r="743">
          <cell r="A743">
            <v>210101</v>
          </cell>
          <cell r="B743" t="str">
            <v xml:space="preserve">        2101.01 Impuestos Y Contribuciones               </v>
          </cell>
          <cell r="C743" t="str">
            <v>Impuestos Y Contribuciones</v>
          </cell>
        </row>
        <row r="744">
          <cell r="A744">
            <v>21010101</v>
          </cell>
          <cell r="B744" t="str">
            <v xml:space="preserve">                2101.0101 Fondo De Pensiones       </v>
          </cell>
          <cell r="C744" t="str">
            <v>Fondo De Pensiones</v>
          </cell>
        </row>
        <row r="745">
          <cell r="A745">
            <v>2101010101</v>
          </cell>
          <cell r="B745" t="str">
            <v xml:space="preserve">                       2101.010101 Fondo De Pensiones - Vigentes</v>
          </cell>
          <cell r="C745" t="str">
            <v>Fondo De Pensiones - Vigentes</v>
          </cell>
        </row>
        <row r="746">
          <cell r="A746">
            <v>2101010102</v>
          </cell>
          <cell r="B746" t="str">
            <v xml:space="preserve">                       2101.010102 Fondo De Pensiones - Vencidas</v>
          </cell>
          <cell r="C746" t="str">
            <v>Fondo De Pensiones - Vencidas</v>
          </cell>
        </row>
        <row r="747">
          <cell r="A747">
            <v>2101010103</v>
          </cell>
          <cell r="B747" t="str">
            <v xml:space="preserve">                       2101.010103 Fondo De Pensiones - Intereses</v>
          </cell>
          <cell r="C747" t="str">
            <v>Fondo De Pensiones - Intereses</v>
          </cell>
        </row>
        <row r="748">
          <cell r="A748">
            <v>2101010104</v>
          </cell>
          <cell r="B748" t="str">
            <v xml:space="preserve">                       2101.010104 Fondo De Pensiones - Multas</v>
          </cell>
          <cell r="C748" t="str">
            <v>Fondo De Pensiones - Multas</v>
          </cell>
        </row>
        <row r="749">
          <cell r="A749">
            <v>2101010109</v>
          </cell>
          <cell r="B749" t="str">
            <v xml:space="preserve">                       2101.010109 Fondo De Pensiones - Otros</v>
          </cell>
          <cell r="C749" t="str">
            <v>Fondo De Pensiones - Otros</v>
          </cell>
        </row>
        <row r="750">
          <cell r="A750">
            <v>21010102</v>
          </cell>
          <cell r="B750" t="str">
            <v xml:space="preserve">                2101.0102 Renta 4Ta. Categoría       </v>
          </cell>
          <cell r="C750" t="str">
            <v>Renta 4Ta. Categoría</v>
          </cell>
        </row>
        <row r="751">
          <cell r="A751">
            <v>2101010201</v>
          </cell>
          <cell r="B751" t="str">
            <v xml:space="preserve">                       2101.010201 Renta 4Ta. Categoría - Vigentes</v>
          </cell>
          <cell r="C751" t="str">
            <v>Renta 4Ta. Categoría - Vigentes</v>
          </cell>
        </row>
        <row r="752">
          <cell r="A752">
            <v>2101010202</v>
          </cell>
          <cell r="B752" t="str">
            <v xml:space="preserve">                       2101.010202 Renta 4Ta. Categoría - Vencidas</v>
          </cell>
          <cell r="C752" t="str">
            <v>Renta 4Ta. Categoría - Vencidas</v>
          </cell>
        </row>
        <row r="753">
          <cell r="A753">
            <v>2101010203</v>
          </cell>
          <cell r="B753" t="str">
            <v xml:space="preserve">                       2101.010203 Renta 4Ta. Categoría - Intereses</v>
          </cell>
          <cell r="C753" t="str">
            <v>Renta 4Ta. Categoría - Intereses</v>
          </cell>
        </row>
        <row r="754">
          <cell r="A754">
            <v>2101010204</v>
          </cell>
          <cell r="B754" t="str">
            <v xml:space="preserve">                       2101.010204 Renta 4Ta. Categoría - Multas</v>
          </cell>
          <cell r="C754" t="str">
            <v>Renta 4Ta. Categoría - Multas</v>
          </cell>
        </row>
        <row r="755">
          <cell r="A755">
            <v>2101010209</v>
          </cell>
          <cell r="B755" t="str">
            <v xml:space="preserve">                       2101.010209 Renta 4Ta. Categoría - Otros</v>
          </cell>
          <cell r="C755" t="str">
            <v>Renta 4Ta. Categoría - Otros</v>
          </cell>
        </row>
        <row r="756">
          <cell r="A756">
            <v>21010103</v>
          </cell>
          <cell r="B756" t="str">
            <v xml:space="preserve">                2101.0103 Renta 5Ta. Categoría       </v>
          </cell>
          <cell r="C756" t="str">
            <v>Renta 5Ta. Categoría</v>
          </cell>
        </row>
        <row r="757">
          <cell r="A757">
            <v>2101010301</v>
          </cell>
          <cell r="B757" t="str">
            <v xml:space="preserve">                       2101.010301 Renta 5Ta. Categoría - Vigentes</v>
          </cell>
          <cell r="C757" t="str">
            <v>Renta 5Ta. Categoría - Vigentes</v>
          </cell>
        </row>
        <row r="758">
          <cell r="A758">
            <v>2101010302</v>
          </cell>
          <cell r="B758" t="str">
            <v xml:space="preserve">                       2101.010302 Renta 5Ta. Categoría - Vencidas</v>
          </cell>
          <cell r="C758" t="str">
            <v>Renta 5Ta. Categoría - Vencidas</v>
          </cell>
        </row>
        <row r="759">
          <cell r="A759">
            <v>2101010303</v>
          </cell>
          <cell r="B759" t="str">
            <v xml:space="preserve">                       2101.010303 Renta 5Ta. Categoría - Intereses</v>
          </cell>
          <cell r="C759" t="str">
            <v>Renta 5Ta. Categoría - Intereses</v>
          </cell>
        </row>
        <row r="760">
          <cell r="A760">
            <v>2101010304</v>
          </cell>
          <cell r="B760" t="str">
            <v xml:space="preserve">                       2101.010304 Renta 5Ta. Categoría - Multas</v>
          </cell>
          <cell r="C760" t="str">
            <v>Renta 5Ta. Categoría - Multas</v>
          </cell>
        </row>
        <row r="761">
          <cell r="A761">
            <v>2101010309</v>
          </cell>
          <cell r="B761" t="str">
            <v xml:space="preserve">                       2101.010309 Renta 5Ta. Categoría - Otros</v>
          </cell>
          <cell r="C761" t="str">
            <v>Renta 5Ta. Categoría - Otros</v>
          </cell>
        </row>
        <row r="762">
          <cell r="A762">
            <v>21010104</v>
          </cell>
          <cell r="B762" t="str">
            <v xml:space="preserve">                2101.0104 Renta De Contribuyentes No Domiciliados       </v>
          </cell>
          <cell r="C762" t="str">
            <v>Renta De Contribuyentes No Domiciliados</v>
          </cell>
        </row>
        <row r="763">
          <cell r="A763">
            <v>2101010401</v>
          </cell>
          <cell r="B763" t="str">
            <v xml:space="preserve">                       2101.010401 Renta De Contribuyentes No Domiciliados - Vigentes</v>
          </cell>
          <cell r="C763" t="str">
            <v>Renta De Contribuyentes No Domiciliados - Vigentes</v>
          </cell>
        </row>
        <row r="764">
          <cell r="A764">
            <v>2101010402</v>
          </cell>
          <cell r="B764" t="str">
            <v xml:space="preserve">                       2101.010402 Renta De Contribuyentes No Domiciliados - Vencidas</v>
          </cell>
          <cell r="C764" t="str">
            <v>Renta De Contribuyentes No Domiciliados - Vencidas</v>
          </cell>
        </row>
        <row r="765">
          <cell r="A765">
            <v>2101010403</v>
          </cell>
          <cell r="B765" t="str">
            <v xml:space="preserve">                       2101.010403 Renta De Contribuyentes No Domiciliados - Intereses</v>
          </cell>
          <cell r="C765" t="str">
            <v>Renta De Contribuyentes No Domiciliados - Intereses</v>
          </cell>
        </row>
        <row r="766">
          <cell r="A766">
            <v>2101010404</v>
          </cell>
          <cell r="B766" t="str">
            <v xml:space="preserve">                       2101.010404 Renta De Contribuyentes No Domiciliados - Multas</v>
          </cell>
          <cell r="C766" t="str">
            <v>Renta De Contribuyentes No Domiciliados - Multas</v>
          </cell>
        </row>
        <row r="767">
          <cell r="A767">
            <v>2101010409</v>
          </cell>
          <cell r="B767" t="str">
            <v xml:space="preserve">                       2101.010409 Renta De Contribuyentes No Domiciliados - Otros</v>
          </cell>
          <cell r="C767" t="str">
            <v>Renta De Contribuyentes No Domiciliados - Otros</v>
          </cell>
        </row>
        <row r="768">
          <cell r="A768">
            <v>21010105</v>
          </cell>
          <cell r="B768" t="str">
            <v xml:space="preserve">                2101.0105 Impuesto General A Las Ventas       </v>
          </cell>
          <cell r="C768" t="str">
            <v>Impuesto General A Las Ventas</v>
          </cell>
        </row>
        <row r="769">
          <cell r="A769">
            <v>2101010501</v>
          </cell>
          <cell r="B769" t="str">
            <v xml:space="preserve">                       2101.010501 IGV Cuenta Propia - Vigentes</v>
          </cell>
          <cell r="C769" t="str">
            <v>IGV Cuenta Propia - Vigentes</v>
          </cell>
        </row>
        <row r="770">
          <cell r="A770">
            <v>2101010502</v>
          </cell>
          <cell r="B770" t="str">
            <v xml:space="preserve">                       2101.010502 IGV Retenido - Vigentes</v>
          </cell>
          <cell r="C770" t="str">
            <v>IGV Retenido - Vigentes</v>
          </cell>
        </row>
        <row r="771">
          <cell r="A771">
            <v>2101010503</v>
          </cell>
          <cell r="B771" t="str">
            <v xml:space="preserve">                       2101.010503 IGV Retenciones Por Pagar - Vigentes</v>
          </cell>
          <cell r="C771" t="str">
            <v>IGV Retenciones Por Pagar - Vigentes</v>
          </cell>
        </row>
        <row r="772">
          <cell r="A772">
            <v>2101010504</v>
          </cell>
          <cell r="B772" t="str">
            <v xml:space="preserve">                       2101.010504 IGV Percepciones Por Pagar - Vigentes</v>
          </cell>
          <cell r="C772" t="str">
            <v>IGV Percepciones Por Pagar - Vigentes</v>
          </cell>
        </row>
        <row r="773">
          <cell r="A773">
            <v>2101010505</v>
          </cell>
          <cell r="B773" t="str">
            <v xml:space="preserve">                       2101.010505 IGV Percibido - Vigentes</v>
          </cell>
          <cell r="C773" t="str">
            <v>IGV Percibido - Vigentes</v>
          </cell>
        </row>
        <row r="774">
          <cell r="A774">
            <v>2101010506</v>
          </cell>
          <cell r="B774" t="str">
            <v xml:space="preserve">                       2101.010506 IGV Cuenta Propia - Vencidas</v>
          </cell>
          <cell r="C774" t="str">
            <v>IGV Cuenta Propia - Vencidas</v>
          </cell>
        </row>
        <row r="775">
          <cell r="A775">
            <v>2101010508</v>
          </cell>
          <cell r="B775" t="str">
            <v xml:space="preserve">                       2101.010508 IGV Retenciones Por Pagar - Vencidas</v>
          </cell>
          <cell r="C775" t="str">
            <v>IGV Retenciones Por Pagar - Vencidas</v>
          </cell>
        </row>
        <row r="776">
          <cell r="A776">
            <v>2101010509</v>
          </cell>
          <cell r="B776" t="str">
            <v xml:space="preserve">                       2101.010509 IGV Percepciones Por Pagar - Vencidas</v>
          </cell>
          <cell r="C776" t="str">
            <v>IGV Percepciones Por Pagar - Vencidas</v>
          </cell>
        </row>
        <row r="777">
          <cell r="A777">
            <v>2101010511</v>
          </cell>
          <cell r="B777" t="str">
            <v xml:space="preserve">                       2101.010511 IGV Cuenta Propia - Intereses</v>
          </cell>
          <cell r="C777" t="str">
            <v>IGV Cuenta Propia - Intereses</v>
          </cell>
        </row>
        <row r="778">
          <cell r="A778">
            <v>2101010513</v>
          </cell>
          <cell r="B778" t="str">
            <v xml:space="preserve">                       2101.010513 IGV Retenciones Por Pagar - Intereses</v>
          </cell>
          <cell r="C778" t="str">
            <v>IGV Retenciones Por Pagar - Intereses</v>
          </cell>
        </row>
        <row r="779">
          <cell r="A779">
            <v>2101010514</v>
          </cell>
          <cell r="B779" t="str">
            <v xml:space="preserve">                       2101.010514 IGV Percepciones Por Pagar - Intereses</v>
          </cell>
          <cell r="C779" t="str">
            <v>IGV Percepciones Por Pagar - Intereses</v>
          </cell>
        </row>
        <row r="780">
          <cell r="A780">
            <v>2101010516</v>
          </cell>
          <cell r="B780" t="str">
            <v xml:space="preserve">                       2101.010516 IGV Cuenta Propia - Multas</v>
          </cell>
          <cell r="C780" t="str">
            <v>IGV Cuenta Propia - Multas</v>
          </cell>
        </row>
        <row r="781">
          <cell r="A781">
            <v>2101010518</v>
          </cell>
          <cell r="B781" t="str">
            <v xml:space="preserve">                       2101.010518 IGV Retenciones Por Pagar - Multas</v>
          </cell>
          <cell r="C781" t="str">
            <v>IGV Retenciones Por Pagar - Multas</v>
          </cell>
        </row>
        <row r="782">
          <cell r="A782">
            <v>2101010519</v>
          </cell>
          <cell r="B782" t="str">
            <v xml:space="preserve">                       2101.010519 IGV Percepciones Por Pagar - Multas</v>
          </cell>
          <cell r="C782" t="str">
            <v>IGV Percepciones Por Pagar - Multas</v>
          </cell>
        </row>
        <row r="783">
          <cell r="A783">
            <v>2101010591</v>
          </cell>
          <cell r="B783" t="str">
            <v xml:space="preserve">                       2101.010591 IGV Cuenta Propia - Otros</v>
          </cell>
          <cell r="C783" t="str">
            <v>IGV Cuenta Propia - Otros</v>
          </cell>
        </row>
        <row r="784">
          <cell r="A784">
            <v>2101010593</v>
          </cell>
          <cell r="B784" t="str">
            <v xml:space="preserve">                       2101.010593 IGV Retenciones Por Pagar - Otros</v>
          </cell>
          <cell r="C784" t="str">
            <v>IGV Retenciones Por Pagar - Otros</v>
          </cell>
        </row>
        <row r="785">
          <cell r="A785">
            <v>2101010594</v>
          </cell>
          <cell r="B785" t="str">
            <v xml:space="preserve">                       2101.010594 IGV Percepciones Por Pagar - Otros</v>
          </cell>
          <cell r="C785" t="str">
            <v>IGV Percepciones Por Pagar - Otros</v>
          </cell>
        </row>
        <row r="786">
          <cell r="A786">
            <v>21010106</v>
          </cell>
          <cell r="B786" t="str">
            <v xml:space="preserve">                2101.0106 Impuestos Y Contribuciones Derogados       </v>
          </cell>
          <cell r="C786" t="str">
            <v>Impuestos Y Contribuciones Derogados</v>
          </cell>
        </row>
        <row r="787">
          <cell r="A787">
            <v>2101010601</v>
          </cell>
          <cell r="B787" t="str">
            <v xml:space="preserve">                       2101.010601 Impuestos Y Contribuciones Derogados - Vigentes</v>
          </cell>
          <cell r="C787" t="str">
            <v>Impuestos Y Contribuciones Derogados - Vigentes</v>
          </cell>
        </row>
        <row r="788">
          <cell r="A788">
            <v>2101010602</v>
          </cell>
          <cell r="B788" t="str">
            <v xml:space="preserve">                       2101.010602 Impuestos Y Contribuciones Derogados - Vencidas</v>
          </cell>
          <cell r="C788" t="str">
            <v>Impuestos Y Contribuciones Derogados - Vencidas</v>
          </cell>
        </row>
        <row r="789">
          <cell r="A789">
            <v>2101010603</v>
          </cell>
          <cell r="B789" t="str">
            <v xml:space="preserve">                       2101.010603 Impuestos Y Contribuciones Derogados - Intereses</v>
          </cell>
          <cell r="C789" t="str">
            <v>Impuestos Y Contribuciones Derogados - Intereses</v>
          </cell>
        </row>
        <row r="790">
          <cell r="A790">
            <v>2101010604</v>
          </cell>
          <cell r="B790" t="str">
            <v xml:space="preserve">                       2101.010604 Impuestos Y Contribuciones Derogados - Multas</v>
          </cell>
          <cell r="C790" t="str">
            <v>Impuestos Y Contribuciones Derogados - Multas</v>
          </cell>
        </row>
        <row r="791">
          <cell r="A791">
            <v>2101010609</v>
          </cell>
          <cell r="B791" t="str">
            <v xml:space="preserve">                       2101.010609 Impuestos Y Contribuciones Derogados - Otros</v>
          </cell>
          <cell r="C791" t="str">
            <v>Impuestos Y Contribuciones Derogados - Otros</v>
          </cell>
        </row>
        <row r="792">
          <cell r="A792">
            <v>21010199</v>
          </cell>
          <cell r="B792" t="str">
            <v xml:space="preserve">                2101.0199 Otros       </v>
          </cell>
          <cell r="C792" t="str">
            <v>Otros</v>
          </cell>
        </row>
        <row r="793">
          <cell r="A793">
            <v>2101019901</v>
          </cell>
          <cell r="B793" t="str">
            <v xml:space="preserve">                       2101.019901 Otros - Vigentes</v>
          </cell>
          <cell r="C793" t="str">
            <v>Otros - Vigentes</v>
          </cell>
        </row>
        <row r="794">
          <cell r="A794">
            <v>2101019902</v>
          </cell>
          <cell r="B794" t="str">
            <v xml:space="preserve">                       2101.019902 Otros - Vencidas</v>
          </cell>
          <cell r="C794" t="str">
            <v>Otros - Vencidas</v>
          </cell>
        </row>
        <row r="795">
          <cell r="A795">
            <v>2101019903</v>
          </cell>
          <cell r="B795" t="str">
            <v xml:space="preserve">                       2101.019903 Otros - Intereses</v>
          </cell>
          <cell r="C795" t="str">
            <v>Otros - Intereses</v>
          </cell>
        </row>
        <row r="796">
          <cell r="A796">
            <v>2101019904</v>
          </cell>
          <cell r="B796" t="str">
            <v xml:space="preserve">                       2101.019904 Otros - Multas</v>
          </cell>
          <cell r="C796" t="str">
            <v>Otros - Multas</v>
          </cell>
        </row>
        <row r="797">
          <cell r="A797">
            <v>2101019909</v>
          </cell>
          <cell r="B797" t="str">
            <v xml:space="preserve">                       2101.019909 Otros - Otros</v>
          </cell>
          <cell r="C797" t="str">
            <v>Otros - Otros</v>
          </cell>
        </row>
        <row r="798">
          <cell r="A798">
            <v>210102</v>
          </cell>
          <cell r="B798" t="str">
            <v xml:space="preserve">        2101.02 Tributos Municipales               </v>
          </cell>
          <cell r="C798" t="str">
            <v>Tributos Municipales</v>
          </cell>
        </row>
        <row r="799">
          <cell r="A799">
            <v>21010201</v>
          </cell>
          <cell r="B799" t="str">
            <v xml:space="preserve">                2101.0201 Tributos Municipales - Vigentes       </v>
          </cell>
          <cell r="C799" t="str">
            <v>Tributos Municipales - Vigentes</v>
          </cell>
        </row>
        <row r="800">
          <cell r="A800">
            <v>21010202</v>
          </cell>
          <cell r="B800" t="str">
            <v xml:space="preserve">                2101.0202 Tributos Municipales - Vencidas       </v>
          </cell>
          <cell r="C800" t="str">
            <v>Tributos Municipales - Vencidas</v>
          </cell>
        </row>
        <row r="801">
          <cell r="A801">
            <v>21010203</v>
          </cell>
          <cell r="B801" t="str">
            <v xml:space="preserve">                2101.0203 Tributos Municipales - Intereses       </v>
          </cell>
          <cell r="C801" t="str">
            <v>Tributos Municipales - Intereses</v>
          </cell>
        </row>
        <row r="802">
          <cell r="A802">
            <v>21010204</v>
          </cell>
          <cell r="B802" t="str">
            <v xml:space="preserve">                2101.0204 Tributos Municipales - Multas       </v>
          </cell>
          <cell r="C802" t="str">
            <v>Tributos Municipales - Multas</v>
          </cell>
        </row>
        <row r="803">
          <cell r="A803">
            <v>21010209</v>
          </cell>
          <cell r="B803" t="str">
            <v xml:space="preserve">                2101.0209 Tributos Municipales - Otros       </v>
          </cell>
          <cell r="C803" t="str">
            <v>Tributos Municipales - Otros</v>
          </cell>
        </row>
        <row r="804">
          <cell r="A804">
            <v>210103</v>
          </cell>
          <cell r="B804" t="str">
            <v xml:space="preserve">        2101.03 Seguridad Social               </v>
          </cell>
          <cell r="C804" t="str">
            <v>Seguridad Social</v>
          </cell>
        </row>
        <row r="805">
          <cell r="A805">
            <v>21010301</v>
          </cell>
          <cell r="B805" t="str">
            <v xml:space="preserve">                2101.0301 Prestaciones De Salud       </v>
          </cell>
          <cell r="C805" t="str">
            <v>Prestaciones De Salud</v>
          </cell>
        </row>
        <row r="806">
          <cell r="A806">
            <v>2101030101</v>
          </cell>
          <cell r="B806" t="str">
            <v xml:space="preserve">                       2101.030101 Régimen De Prestaciones De Salud - Vigentes</v>
          </cell>
          <cell r="C806" t="str">
            <v>Régimen De Prestaciones De Salud - Vigentes</v>
          </cell>
        </row>
        <row r="807">
          <cell r="A807">
            <v>2101030102</v>
          </cell>
          <cell r="B807" t="str">
            <v xml:space="preserve">                       2101.030102 Seguro De Vida - Vigentes</v>
          </cell>
          <cell r="C807" t="str">
            <v>Seguro De Vida - Vigentes</v>
          </cell>
        </row>
        <row r="808">
          <cell r="A808">
            <v>2101030103</v>
          </cell>
          <cell r="B808" t="str">
            <v xml:space="preserve">                       2101.030103 Accidentes De Trabajo - Vigentes</v>
          </cell>
          <cell r="C808" t="str">
            <v>Accidentes De Trabajo - Vigentes</v>
          </cell>
        </row>
        <row r="809">
          <cell r="A809">
            <v>2101030104</v>
          </cell>
          <cell r="B809" t="str">
            <v xml:space="preserve">                       2101.030104 Régimen De Prestaciones De Salud - Vencidas</v>
          </cell>
          <cell r="C809" t="str">
            <v>Régimen De Prestaciones De Salud - Vencidas</v>
          </cell>
        </row>
        <row r="810">
          <cell r="A810">
            <v>2101030105</v>
          </cell>
          <cell r="B810" t="str">
            <v xml:space="preserve">                       2101.030105 Seguro De Vida - Vencidas</v>
          </cell>
          <cell r="C810" t="str">
            <v>Seguro De Vida - Vencidas</v>
          </cell>
        </row>
        <row r="811">
          <cell r="A811">
            <v>2101030106</v>
          </cell>
          <cell r="B811" t="str">
            <v xml:space="preserve">                       2101.030106 Accidentes De Trabajo - Vencidas</v>
          </cell>
          <cell r="C811" t="str">
            <v>Accidentes De Trabajo - Vencidas</v>
          </cell>
        </row>
        <row r="812">
          <cell r="A812">
            <v>2101030107</v>
          </cell>
          <cell r="B812" t="str">
            <v xml:space="preserve">                       2101.030107 Régimen De Prestaciones De Salud - Intereses</v>
          </cell>
          <cell r="C812" t="str">
            <v>Régimen De Prestaciones De Salud - Intereses</v>
          </cell>
        </row>
        <row r="813">
          <cell r="A813">
            <v>2101030108</v>
          </cell>
          <cell r="B813" t="str">
            <v xml:space="preserve">                       2101.030108 Seguro De Vida - Intereses</v>
          </cell>
          <cell r="C813" t="str">
            <v>Seguro De Vida - Intereses</v>
          </cell>
        </row>
        <row r="814">
          <cell r="A814">
            <v>2101030109</v>
          </cell>
          <cell r="B814" t="str">
            <v xml:space="preserve">                       2101.030109 Accidentes De Trabajo - Intereses</v>
          </cell>
          <cell r="C814" t="str">
            <v>Accidentes De Trabajo - Intereses</v>
          </cell>
        </row>
        <row r="815">
          <cell r="A815">
            <v>2101030110</v>
          </cell>
          <cell r="B815" t="str">
            <v xml:space="preserve">                       2101.030110 Régimen De Prestaciones De Salud - Multas</v>
          </cell>
          <cell r="C815" t="str">
            <v>Régimen De Prestaciones De Salud - Multas</v>
          </cell>
        </row>
        <row r="816">
          <cell r="A816">
            <v>2101030111</v>
          </cell>
          <cell r="B816" t="str">
            <v xml:space="preserve">                       2101.030111 Seguro De Vida - Multas</v>
          </cell>
          <cell r="C816" t="str">
            <v>Seguro De Vida - Multas</v>
          </cell>
        </row>
        <row r="817">
          <cell r="A817">
            <v>2101030112</v>
          </cell>
          <cell r="B817" t="str">
            <v xml:space="preserve">                       2101.030112 Accidentes De Trabajo - Multas</v>
          </cell>
          <cell r="C817" t="str">
            <v>Accidentes De Trabajo - Multas</v>
          </cell>
        </row>
        <row r="818">
          <cell r="A818">
            <v>2101030191</v>
          </cell>
          <cell r="B818" t="str">
            <v xml:space="preserve">                       2101.030191 Régimen De Prestaciones De Salud - Otros</v>
          </cell>
          <cell r="C818" t="str">
            <v>Régimen De Prestaciones De Salud - Otros</v>
          </cell>
        </row>
        <row r="819">
          <cell r="A819">
            <v>2101030192</v>
          </cell>
          <cell r="B819" t="str">
            <v xml:space="preserve">                       2101.030192 Seguro De Vida - Otros</v>
          </cell>
          <cell r="C819" t="str">
            <v>Seguro De Vida - Otros</v>
          </cell>
        </row>
        <row r="820">
          <cell r="A820">
            <v>2101030193</v>
          </cell>
          <cell r="B820" t="str">
            <v xml:space="preserve">                       2101.030193 Accidentes De Trabajo - Otros</v>
          </cell>
          <cell r="C820" t="str">
            <v>Accidentes De Trabajo - Otros</v>
          </cell>
        </row>
        <row r="821">
          <cell r="A821">
            <v>21010302</v>
          </cell>
          <cell r="B821" t="str">
            <v xml:space="preserve">                2101.0302 Sistema Nacional De Pensiones       </v>
          </cell>
          <cell r="C821" t="str">
            <v>Sistema Nacional De Pensiones</v>
          </cell>
        </row>
        <row r="822">
          <cell r="A822">
            <v>2101030201</v>
          </cell>
          <cell r="B822" t="str">
            <v xml:space="preserve">                       2101.030201 Sistema Nacional De Pensiones - Vigentes</v>
          </cell>
          <cell r="C822" t="str">
            <v>Sistema Nacional De Pensiones - Vigentes</v>
          </cell>
        </row>
        <row r="823">
          <cell r="A823">
            <v>2101030202</v>
          </cell>
          <cell r="B823" t="str">
            <v xml:space="preserve">                       2101.030202 Sistema Nacional De Pensiones - Vencidas</v>
          </cell>
          <cell r="C823" t="str">
            <v>Sistema Nacional De Pensiones - Vencidas</v>
          </cell>
        </row>
        <row r="824">
          <cell r="A824">
            <v>2101030203</v>
          </cell>
          <cell r="B824" t="str">
            <v xml:space="preserve">                       2101.030203 Sistema Nacional De Pensiones - Intereses</v>
          </cell>
          <cell r="C824" t="str">
            <v>Sistema Nacional De Pensiones - Intereses</v>
          </cell>
        </row>
        <row r="825">
          <cell r="A825">
            <v>2101030204</v>
          </cell>
          <cell r="B825" t="str">
            <v xml:space="preserve">                       2101.030204 Sistema Nacional De Pensiones - Multas</v>
          </cell>
          <cell r="C825" t="str">
            <v>Sistema Nacional De Pensiones - Multas</v>
          </cell>
        </row>
        <row r="826">
          <cell r="A826">
            <v>2101030209</v>
          </cell>
          <cell r="B826" t="str">
            <v xml:space="preserve">                       2101.030209 Sistema Nacional De Pensiones - Otros</v>
          </cell>
          <cell r="C826" t="str">
            <v>Sistema Nacional De Pensiones - Otros</v>
          </cell>
        </row>
        <row r="827">
          <cell r="A827">
            <v>210109</v>
          </cell>
          <cell r="B827" t="str">
            <v xml:space="preserve">        2101.09 Otros               </v>
          </cell>
          <cell r="C827" t="str">
            <v>Otros</v>
          </cell>
        </row>
        <row r="828">
          <cell r="A828">
            <v>21010901</v>
          </cell>
          <cell r="B828" t="str">
            <v xml:space="preserve">                2101.0901 Administradoras De Fondos De Pensiones       </v>
          </cell>
          <cell r="C828" t="str">
            <v>Administradoras De Fondos De Pensiones</v>
          </cell>
        </row>
        <row r="829">
          <cell r="A829">
            <v>2101090101</v>
          </cell>
          <cell r="B829" t="str">
            <v xml:space="preserve">                       2101.090101 Administradoras De Fondos De Pensiones - Vigentes</v>
          </cell>
          <cell r="C829" t="str">
            <v>Administradoras De Fondos De Pensiones - Vigentes</v>
          </cell>
        </row>
        <row r="830">
          <cell r="A830">
            <v>2101090102</v>
          </cell>
          <cell r="B830" t="str">
            <v xml:space="preserve">                       2101.090102 Administradoras De Fondos De Pensiones - Vencidas</v>
          </cell>
          <cell r="C830" t="str">
            <v>Administradoras De Fondos De Pensiones - Vencidas</v>
          </cell>
        </row>
        <row r="831">
          <cell r="A831">
            <v>2101090103</v>
          </cell>
          <cell r="B831" t="str">
            <v xml:space="preserve">                       2101.090103 Administradoras De Fondos De Pensiones - Intereses</v>
          </cell>
          <cell r="C831" t="str">
            <v>Administradoras De Fondos De Pensiones - Intereses</v>
          </cell>
        </row>
        <row r="832">
          <cell r="A832">
            <v>2101090104</v>
          </cell>
          <cell r="B832" t="str">
            <v xml:space="preserve">                       2101.090104 Administradoras De Fondos De Pensiones - Multas</v>
          </cell>
          <cell r="C832" t="str">
            <v>Administradoras De Fondos De Pensiones - Multas</v>
          </cell>
        </row>
        <row r="833">
          <cell r="A833">
            <v>2101090109</v>
          </cell>
          <cell r="B833" t="str">
            <v xml:space="preserve">                       2101.090109 Administradoras De Fondos De Pensiones - Otros</v>
          </cell>
          <cell r="C833" t="str">
            <v>Administradoras De Fondos De Pensiones - Otros</v>
          </cell>
        </row>
        <row r="834">
          <cell r="A834">
            <v>21010999</v>
          </cell>
          <cell r="B834" t="str">
            <v xml:space="preserve">                2101.0999 Otros       </v>
          </cell>
          <cell r="C834" t="str">
            <v>Otros</v>
          </cell>
        </row>
        <row r="835">
          <cell r="A835">
            <v>2101099901</v>
          </cell>
          <cell r="B835" t="str">
            <v xml:space="preserve">                       2101.099901 Otros - Vigentes</v>
          </cell>
          <cell r="C835" t="str">
            <v>Otros - Vigentes</v>
          </cell>
        </row>
        <row r="836">
          <cell r="A836">
            <v>2101099902</v>
          </cell>
          <cell r="B836" t="str">
            <v xml:space="preserve">                       2101.099902 Otros - Vencidas</v>
          </cell>
          <cell r="C836" t="str">
            <v>Otros - Vencidas</v>
          </cell>
        </row>
        <row r="837">
          <cell r="A837">
            <v>2101099903</v>
          </cell>
          <cell r="B837" t="str">
            <v xml:space="preserve">                       2101.099903 Otros - Intereses</v>
          </cell>
          <cell r="C837" t="str">
            <v>Otros - Intereses</v>
          </cell>
        </row>
        <row r="838">
          <cell r="A838">
            <v>2101099904</v>
          </cell>
          <cell r="B838" t="str">
            <v xml:space="preserve">                       2101.099904 Otros - Multas</v>
          </cell>
          <cell r="C838" t="str">
            <v>Otros - Multas</v>
          </cell>
        </row>
        <row r="839">
          <cell r="A839">
            <v>2101099909</v>
          </cell>
          <cell r="B839" t="str">
            <v xml:space="preserve">                       2101.099909 Otros - Otros</v>
          </cell>
          <cell r="C839" t="str">
            <v>Otros - Otros</v>
          </cell>
        </row>
        <row r="840">
          <cell r="A840">
            <v>2102</v>
          </cell>
          <cell r="B840" t="str">
            <v xml:space="preserve">2102. REMUNERACIONES, PENSIONES Y BENEFICIOS POR PAGAR                       </v>
          </cell>
          <cell r="C840" t="str">
            <v>REMUNERACIONES, PENSIONES Y BENEFICIOS POR PAGAR</v>
          </cell>
        </row>
        <row r="841">
          <cell r="A841">
            <v>210201</v>
          </cell>
          <cell r="B841" t="str">
            <v xml:space="preserve">        2102.01 Remuneraciones Por Pagar               </v>
          </cell>
          <cell r="C841" t="str">
            <v>Remuneraciones Por Pagar</v>
          </cell>
        </row>
        <row r="842">
          <cell r="A842">
            <v>210202</v>
          </cell>
          <cell r="B842" t="str">
            <v xml:space="preserve">        2102.02 Pensiones Por Pagar               </v>
          </cell>
          <cell r="C842" t="str">
            <v>Pensiones Por Pagar</v>
          </cell>
        </row>
        <row r="843">
          <cell r="A843">
            <v>210203</v>
          </cell>
          <cell r="B843" t="str">
            <v xml:space="preserve">        2102.03 Compensación Por Tiempo De Servicios Por Pagar               </v>
          </cell>
          <cell r="C843" t="str">
            <v>Compensación Por Tiempo De Servicios Por Pagar</v>
          </cell>
        </row>
        <row r="844">
          <cell r="A844">
            <v>21020301</v>
          </cell>
          <cell r="B844" t="str">
            <v xml:space="preserve">                2102.0301 Régimen Laboral DL. Nº 276       </v>
          </cell>
          <cell r="C844" t="str">
            <v>Régimen Laboral DL. Nº 276</v>
          </cell>
        </row>
        <row r="845">
          <cell r="A845">
            <v>2102030101</v>
          </cell>
          <cell r="B845" t="str">
            <v xml:space="preserve">                       2102.030101 Principal</v>
          </cell>
          <cell r="C845" t="str">
            <v>Principal</v>
          </cell>
        </row>
        <row r="846">
          <cell r="A846">
            <v>21020302</v>
          </cell>
          <cell r="B846" t="str">
            <v xml:space="preserve">                2102.0302 Régimen Laboral DL. Nº 728       </v>
          </cell>
          <cell r="C846" t="str">
            <v>Régimen Laboral DL. Nº 728</v>
          </cell>
        </row>
        <row r="847">
          <cell r="A847">
            <v>2102030201</v>
          </cell>
          <cell r="B847" t="str">
            <v xml:space="preserve">                       2102.030201 Principal</v>
          </cell>
          <cell r="C847" t="str">
            <v>Principal</v>
          </cell>
        </row>
        <row r="848">
          <cell r="A848">
            <v>2102030202</v>
          </cell>
          <cell r="B848" t="str">
            <v xml:space="preserve">                       2102.030202 Intereses</v>
          </cell>
          <cell r="C848" t="str">
            <v>Intereses</v>
          </cell>
        </row>
        <row r="849">
          <cell r="A849">
            <v>21020399</v>
          </cell>
          <cell r="B849" t="str">
            <v xml:space="preserve">                2102.0399 Otros Regímenes       </v>
          </cell>
          <cell r="C849" t="str">
            <v>Otros Regímenes</v>
          </cell>
        </row>
        <row r="850">
          <cell r="A850">
            <v>210204</v>
          </cell>
          <cell r="B850" t="str">
            <v xml:space="preserve">        2102.04 Otros Beneficios Por Pagar               </v>
          </cell>
          <cell r="C850" t="str">
            <v>Otros Beneficios Por Pagar</v>
          </cell>
        </row>
        <row r="851">
          <cell r="A851">
            <v>21020401</v>
          </cell>
          <cell r="B851" t="str">
            <v xml:space="preserve">                2102.0401 Gratificaciones Y Aguinaldos       </v>
          </cell>
          <cell r="C851" t="str">
            <v>Gratificaciones Y Aguinaldos</v>
          </cell>
        </row>
        <row r="852">
          <cell r="A852">
            <v>2102040101</v>
          </cell>
          <cell r="B852" t="str">
            <v xml:space="preserve">                       2102.040101 Gratificaciones</v>
          </cell>
          <cell r="C852" t="str">
            <v>Gratificaciones</v>
          </cell>
        </row>
        <row r="853">
          <cell r="A853">
            <v>2102040102</v>
          </cell>
          <cell r="B853" t="str">
            <v xml:space="preserve">                       2102.040102 Aguinaldos</v>
          </cell>
          <cell r="C853" t="str">
            <v>Aguinaldos</v>
          </cell>
        </row>
        <row r="854">
          <cell r="A854">
            <v>21020402</v>
          </cell>
          <cell r="B854" t="str">
            <v xml:space="preserve">                2102.0402 Vacaciones       </v>
          </cell>
          <cell r="C854" t="str">
            <v>Vacaciones</v>
          </cell>
        </row>
        <row r="855">
          <cell r="A855">
            <v>210205</v>
          </cell>
          <cell r="B855" t="str">
            <v xml:space="preserve">        2102.05 Obligaciones Previsionales               </v>
          </cell>
          <cell r="C855" t="str">
            <v>Obligaciones Previsionales</v>
          </cell>
        </row>
        <row r="856">
          <cell r="A856">
            <v>21020501</v>
          </cell>
          <cell r="B856" t="str">
            <v xml:space="preserve">                2102.0501 Pensiones       </v>
          </cell>
          <cell r="C856" t="str">
            <v>Pensiones</v>
          </cell>
        </row>
        <row r="857">
          <cell r="A857">
            <v>2102050101</v>
          </cell>
          <cell r="B857" t="str">
            <v xml:space="preserve">                       2102.050101 Régimen De Pensiones DL. Nº 20530</v>
          </cell>
          <cell r="C857" t="str">
            <v>Régimen De Pensiones DL. Nº 20530</v>
          </cell>
        </row>
        <row r="858">
          <cell r="A858">
            <v>2102050102</v>
          </cell>
          <cell r="B858" t="str">
            <v xml:space="preserve">                       2102.050102 Régimen De Pensiones DL. Nº 19990</v>
          </cell>
          <cell r="C858" t="str">
            <v>Régimen De Pensiones DL. Nº 19990</v>
          </cell>
        </row>
        <row r="859">
          <cell r="A859">
            <v>2102050103</v>
          </cell>
          <cell r="B859" t="str">
            <v xml:space="preserve">                       2102.050103 Régimen Militar Y Policial</v>
          </cell>
          <cell r="C859" t="str">
            <v>Régimen Militar Y Policial</v>
          </cell>
        </row>
        <row r="860">
          <cell r="A860">
            <v>2102050104</v>
          </cell>
          <cell r="B860" t="str">
            <v xml:space="preserve">                       2102.050104 Otros Regímenes De Pensiones</v>
          </cell>
          <cell r="C860" t="str">
            <v>Otros Regímenes De Pensiones</v>
          </cell>
        </row>
        <row r="861">
          <cell r="A861">
            <v>21020502</v>
          </cell>
          <cell r="B861" t="str">
            <v xml:space="preserve">                2102.0502 Trabajadores Activos       </v>
          </cell>
          <cell r="C861" t="str">
            <v>Trabajadores Activos</v>
          </cell>
        </row>
        <row r="862">
          <cell r="A862">
            <v>2102050201</v>
          </cell>
          <cell r="B862" t="str">
            <v xml:space="preserve">                       2102.050201 Trabajadores Activos DL. Nº 20530</v>
          </cell>
          <cell r="C862" t="str">
            <v>Trabajadores Activos DL. Nº 20530</v>
          </cell>
        </row>
        <row r="863">
          <cell r="A863">
            <v>2102050202</v>
          </cell>
          <cell r="B863" t="str">
            <v xml:space="preserve">                       2102.050202 Trabajadores Activos DL. Nº 19990</v>
          </cell>
          <cell r="C863" t="str">
            <v>Trabajadores Activos DL. Nº 19990</v>
          </cell>
        </row>
        <row r="864">
          <cell r="A864">
            <v>2102050203</v>
          </cell>
          <cell r="B864" t="str">
            <v xml:space="preserve">                       2102.050203 Régimen Militar Y Policial</v>
          </cell>
          <cell r="C864" t="str">
            <v>Régimen Militar Y Policial</v>
          </cell>
        </row>
        <row r="865">
          <cell r="A865">
            <v>2102050204</v>
          </cell>
          <cell r="B865" t="str">
            <v xml:space="preserve">                       2102.050204 Otros Regímenes De Trabajadores Activos</v>
          </cell>
          <cell r="C865" t="str">
            <v>Otros Regímenes De Trabajadores Activos</v>
          </cell>
        </row>
        <row r="866">
          <cell r="A866">
            <v>210299</v>
          </cell>
          <cell r="B866" t="str">
            <v xml:space="preserve">        2102.99 Otras Remuneraciones, Pensiones Y Beneficios Por Pagar               </v>
          </cell>
          <cell r="C866" t="str">
            <v>Otras Remuneraciones, Pensiones Y Beneficios Por Pagar</v>
          </cell>
        </row>
        <row r="867">
          <cell r="A867">
            <v>2103</v>
          </cell>
          <cell r="B867" t="str">
            <v xml:space="preserve">2103. CUENTAS POR PAGAR                       </v>
          </cell>
          <cell r="C867" t="str">
            <v>CUENTAS POR PAGAR</v>
          </cell>
        </row>
        <row r="868">
          <cell r="A868">
            <v>210301</v>
          </cell>
          <cell r="B868" t="str">
            <v xml:space="preserve">        2103.01 Bienes Y Servicios Por Pagar               </v>
          </cell>
          <cell r="C868" t="str">
            <v>Bienes Y Servicios Por Pagar</v>
          </cell>
        </row>
        <row r="869">
          <cell r="A869">
            <v>21030101</v>
          </cell>
          <cell r="B869" t="str">
            <v xml:space="preserve">                2103.0101 Bienes Y Servicios Por Pagar       </v>
          </cell>
          <cell r="C869" t="str">
            <v>Bienes Y Servicios Por Pagar</v>
          </cell>
        </row>
        <row r="870">
          <cell r="A870">
            <v>2103010101</v>
          </cell>
          <cell r="B870" t="str">
            <v xml:space="preserve">                       2103.010101 Bienes</v>
          </cell>
          <cell r="C870" t="str">
            <v>Bienes</v>
          </cell>
        </row>
        <row r="871">
          <cell r="A871">
            <v>2103010102</v>
          </cell>
          <cell r="B871" t="str">
            <v xml:space="preserve">                       2103.010102 Servicios</v>
          </cell>
          <cell r="C871" t="str">
            <v>Servicios</v>
          </cell>
        </row>
        <row r="872">
          <cell r="A872">
            <v>21030102</v>
          </cell>
          <cell r="B872" t="str">
            <v xml:space="preserve">                2103.0102 Anticipos Otorgados A Proveedores       </v>
          </cell>
          <cell r="C872" t="str">
            <v>Anticipos Otorgados A Proveedores</v>
          </cell>
        </row>
        <row r="873">
          <cell r="A873">
            <v>210302</v>
          </cell>
          <cell r="B873" t="str">
            <v xml:space="preserve">        2103.02 Activos No Financieros Por Pagar               </v>
          </cell>
          <cell r="C873" t="str">
            <v>Activos No Financieros Por Pagar</v>
          </cell>
        </row>
        <row r="874">
          <cell r="A874">
            <v>21030201</v>
          </cell>
          <cell r="B874" t="str">
            <v xml:space="preserve">                2103.0201 Activos No Financieros por Pagar       </v>
          </cell>
          <cell r="C874" t="str">
            <v>Activos No Financieros por Pagar</v>
          </cell>
        </row>
        <row r="875">
          <cell r="A875">
            <v>21030202</v>
          </cell>
          <cell r="B875" t="str">
            <v xml:space="preserve">                2103.0202 Concesiones – Pasivo Financiero       </v>
          </cell>
          <cell r="C875" t="str">
            <v>Concesiones – Pasivo Financiero</v>
          </cell>
        </row>
        <row r="876">
          <cell r="A876">
            <v>210303</v>
          </cell>
          <cell r="B876" t="str">
            <v xml:space="preserve">        2103.03 Depósitos Recibidos En Garantía               </v>
          </cell>
          <cell r="C876" t="str">
            <v>Depósitos Recibidos En Garantía</v>
          </cell>
        </row>
        <row r="877">
          <cell r="A877">
            <v>210304</v>
          </cell>
          <cell r="B877" t="str">
            <v xml:space="preserve">        2103.04 Derivados Financieros               </v>
          </cell>
          <cell r="C877" t="str">
            <v>Derivados Financieros</v>
          </cell>
        </row>
        <row r="878">
          <cell r="A878">
            <v>210398</v>
          </cell>
          <cell r="B878" t="str">
            <v xml:space="preserve">        2103.98 Deuda Directa Devengada               </v>
          </cell>
          <cell r="C878" t="str">
            <v>Deuda Directa Devengada</v>
          </cell>
        </row>
        <row r="879">
          <cell r="A879">
            <v>210399</v>
          </cell>
          <cell r="B879" t="str">
            <v xml:space="preserve">        2103.99 Otras Cuentas Por Pagar               </v>
          </cell>
          <cell r="C879" t="str">
            <v>Otras Cuentas Por Pagar</v>
          </cell>
        </row>
        <row r="880">
          <cell r="A880">
            <v>21039901</v>
          </cell>
          <cell r="B880" t="str">
            <v xml:space="preserve">                2103.9901 Sentencias Judiciales y Laudos Arbitrales       </v>
          </cell>
          <cell r="C880" t="str">
            <v>Sentencias Judiciales y Laudos Arbitrales</v>
          </cell>
        </row>
        <row r="881">
          <cell r="A881">
            <v>2103990101</v>
          </cell>
          <cell r="B881" t="str">
            <v xml:space="preserve">                       2103.990101 Administrativas</v>
          </cell>
          <cell r="C881" t="str">
            <v>Administrativas</v>
          </cell>
        </row>
        <row r="882">
          <cell r="A882">
            <v>2103990102</v>
          </cell>
          <cell r="B882" t="str">
            <v xml:space="preserve">                       2103.990102 Agrarias</v>
          </cell>
          <cell r="C882" t="str">
            <v>Agrarias</v>
          </cell>
        </row>
        <row r="883">
          <cell r="A883">
            <v>2103990103</v>
          </cell>
          <cell r="B883" t="str">
            <v xml:space="preserve">                       2103.990103 Civiles</v>
          </cell>
          <cell r="C883" t="str">
            <v>Civiles</v>
          </cell>
        </row>
        <row r="884">
          <cell r="A884">
            <v>2103990104</v>
          </cell>
          <cell r="B884" t="str">
            <v xml:space="preserve">                       2103.990104 Laborales</v>
          </cell>
          <cell r="C884" t="str">
            <v>Laborales</v>
          </cell>
        </row>
        <row r="885">
          <cell r="A885">
            <v>2103990105</v>
          </cell>
          <cell r="B885" t="str">
            <v xml:space="preserve">                       2103.990105 Penales</v>
          </cell>
          <cell r="C885" t="str">
            <v>Penales</v>
          </cell>
        </row>
        <row r="886">
          <cell r="A886">
            <v>2103990106</v>
          </cell>
          <cell r="B886" t="str">
            <v xml:space="preserve">                       2103.990106 Tributarias</v>
          </cell>
          <cell r="C886" t="str">
            <v>Tributarias</v>
          </cell>
        </row>
        <row r="887">
          <cell r="A887">
            <v>2103990107</v>
          </cell>
          <cell r="B887" t="str">
            <v xml:space="preserve">                       2103.990107 Garantías</v>
          </cell>
          <cell r="C887" t="str">
            <v>Garantías</v>
          </cell>
        </row>
        <row r="888">
          <cell r="A888">
            <v>2103990108</v>
          </cell>
          <cell r="B888" t="str">
            <v xml:space="preserve">                       2103.990108 Avales</v>
          </cell>
          <cell r="C888" t="str">
            <v>Avales</v>
          </cell>
        </row>
        <row r="889">
          <cell r="A889">
            <v>2103990109</v>
          </cell>
          <cell r="B889" t="str">
            <v xml:space="preserve">                       2103.990109 Otras</v>
          </cell>
          <cell r="C889" t="str">
            <v>Otras</v>
          </cell>
        </row>
        <row r="890">
          <cell r="A890">
            <v>2103990110</v>
          </cell>
          <cell r="B890" t="str">
            <v xml:space="preserve">                       2103.990110 Laudos Arbitrales</v>
          </cell>
          <cell r="C890" t="str">
            <v>Laudos Arbitrales</v>
          </cell>
        </row>
        <row r="891">
          <cell r="A891">
            <v>2103990111</v>
          </cell>
          <cell r="B891" t="str">
            <v xml:space="preserve">                       2103.990111 Internacionales</v>
          </cell>
          <cell r="C891" t="str">
            <v>Internacionales</v>
          </cell>
        </row>
        <row r="892">
          <cell r="A892">
            <v>21039903</v>
          </cell>
          <cell r="B892" t="str">
            <v xml:space="preserve">                2103.9903 Devengados por Encargos Recibidos       </v>
          </cell>
          <cell r="C892" t="str">
            <v>Devengados por Encargos Recibidos</v>
          </cell>
        </row>
        <row r="893">
          <cell r="A893">
            <v>2103990301</v>
          </cell>
          <cell r="B893" t="str">
            <v xml:space="preserve">                       2103.990301 Devengados por Ejecución de Encargos Recibidos</v>
          </cell>
          <cell r="C893" t="str">
            <v>Devengados por Ejecución de Encargos Recibidos</v>
          </cell>
        </row>
        <row r="894">
          <cell r="A894">
            <v>21039909</v>
          </cell>
          <cell r="B894" t="str">
            <v xml:space="preserve">                2103.9909 Otros       </v>
          </cell>
          <cell r="C894" t="str">
            <v>Otros</v>
          </cell>
        </row>
        <row r="895">
          <cell r="A895">
            <v>2103990901</v>
          </cell>
          <cell r="B895" t="str">
            <v xml:space="preserve">                       2103.990901 Otros</v>
          </cell>
          <cell r="C895" t="str">
            <v>Otros</v>
          </cell>
        </row>
        <row r="896">
          <cell r="A896">
            <v>2104</v>
          </cell>
          <cell r="B896" t="str">
            <v xml:space="preserve">2104. INTERMEDIACIÓN DE RECURSOS MONETARIOS                       </v>
          </cell>
          <cell r="C896" t="str">
            <v>INTERMEDIACIÓN DE RECURSOS MONETARIOS</v>
          </cell>
        </row>
        <row r="897">
          <cell r="A897">
            <v>210401</v>
          </cell>
          <cell r="B897" t="str">
            <v xml:space="preserve">        2104.01 Administración De Fondos               </v>
          </cell>
          <cell r="C897" t="str">
            <v>Administración De Fondos</v>
          </cell>
        </row>
        <row r="898">
          <cell r="A898">
            <v>210402</v>
          </cell>
          <cell r="B898" t="str">
            <v xml:space="preserve">        2104.02 Recaudo De Terceros               </v>
          </cell>
          <cell r="C898" t="str">
            <v>Recaudo De Terceros</v>
          </cell>
        </row>
        <row r="899">
          <cell r="A899">
            <v>210403</v>
          </cell>
          <cell r="B899" t="str">
            <v xml:space="preserve">        2104.03 Recaudos Para Pagos De Deuda               </v>
          </cell>
          <cell r="C899" t="str">
            <v>Recaudos Para Pagos De Deuda</v>
          </cell>
        </row>
        <row r="900">
          <cell r="A900">
            <v>210404</v>
          </cell>
          <cell r="B900" t="str">
            <v xml:space="preserve">        2104.04 Encargos Recibidos               </v>
          </cell>
          <cell r="C900" t="str">
            <v>Encargos Recibidos</v>
          </cell>
        </row>
        <row r="901">
          <cell r="A901">
            <v>210405</v>
          </cell>
          <cell r="B901" t="str">
            <v xml:space="preserve">        2104.05 Cuenta Única de Tesoro - CUT               </v>
          </cell>
          <cell r="C901" t="str">
            <v>Cuenta Única de Tesoro - CUT</v>
          </cell>
        </row>
        <row r="902">
          <cell r="A902">
            <v>21040501</v>
          </cell>
          <cell r="B902" t="str">
            <v xml:space="preserve">                2104.0501 Tesoro Público - CUT       </v>
          </cell>
          <cell r="C902" t="str">
            <v>Tesoro Público - CUT</v>
          </cell>
        </row>
        <row r="903">
          <cell r="A903">
            <v>21040502</v>
          </cell>
          <cell r="B903" t="str">
            <v xml:space="preserve">                2104.0502 Recursos Directamente Recaudados - CUT       </v>
          </cell>
          <cell r="C903" t="str">
            <v>Recursos Directamente Recaudados - CUT</v>
          </cell>
        </row>
        <row r="904">
          <cell r="A904">
            <v>21040503</v>
          </cell>
          <cell r="B904" t="str">
            <v xml:space="preserve">                2104.0503 Endeudamiento Interno - CUT       </v>
          </cell>
          <cell r="C904" t="str">
            <v>Endeudamiento Interno - CUT</v>
          </cell>
        </row>
        <row r="905">
          <cell r="A905">
            <v>21040504</v>
          </cell>
          <cell r="B905" t="str">
            <v xml:space="preserve">                2104.0504 Endeudamiento Externo - CUT       </v>
          </cell>
          <cell r="C905" t="str">
            <v>Endeudamiento Externo - CUT</v>
          </cell>
        </row>
        <row r="906">
          <cell r="A906">
            <v>21040505</v>
          </cell>
          <cell r="B906" t="str">
            <v xml:space="preserve">                2104.0505 Donaciones – CUT       </v>
          </cell>
          <cell r="C906" t="str">
            <v>Donaciones – CUT</v>
          </cell>
        </row>
        <row r="907">
          <cell r="A907">
            <v>21040506</v>
          </cell>
          <cell r="B907" t="str">
            <v xml:space="preserve">                2104.0506 Transferencias – CUT       </v>
          </cell>
          <cell r="C907" t="str">
            <v>Transferencias – CUT</v>
          </cell>
        </row>
        <row r="908">
          <cell r="A908">
            <v>21040507</v>
          </cell>
          <cell r="B908" t="str">
            <v xml:space="preserve">                2104.0507 Contribuciones a Fondos - Recursos Determinados - CUT       </v>
          </cell>
          <cell r="C908" t="str">
            <v>Contribuciones a Fondos - Recursos Determinados - CUT</v>
          </cell>
        </row>
        <row r="909">
          <cell r="A909">
            <v>21040508</v>
          </cell>
          <cell r="B909" t="str">
            <v xml:space="preserve">                2104.0508 FONCOMUN – Recursos Determinados - CUT       </v>
          </cell>
          <cell r="C909" t="str">
            <v>FONCOMUN – Recursos Determinados - CUT</v>
          </cell>
        </row>
        <row r="910">
          <cell r="A910">
            <v>21040509</v>
          </cell>
          <cell r="B910" t="str">
            <v xml:space="preserve">                2104.0509 Otros Impuestos Municipales - Recursos Determinados - CUT       </v>
          </cell>
          <cell r="C910" t="str">
            <v>Otros Impuestos Municipales - Recursos Determinados - CUT</v>
          </cell>
        </row>
        <row r="911">
          <cell r="A911">
            <v>21040510</v>
          </cell>
          <cell r="B911" t="str">
            <v xml:space="preserve">                2104.0510 Canon, Sobre Canon, Regalías, Renta de Aduanas y Participaciones – Recursos Determinados - CUT       </v>
          </cell>
          <cell r="C911" t="str">
            <v>Canon, Sobre Canon, Regalías, Renta de Aduanas y Participaciones – Recursos Determinados - CUT</v>
          </cell>
        </row>
        <row r="912">
          <cell r="A912">
            <v>210406</v>
          </cell>
          <cell r="B912" t="str">
            <v xml:space="preserve">        2104.06 Encargos Recibidos por Tesoro Público para su Administración               </v>
          </cell>
          <cell r="C912" t="str">
            <v>Encargos Recibidos por Tesoro Público para su Administración</v>
          </cell>
        </row>
        <row r="913">
          <cell r="A913">
            <v>21040601</v>
          </cell>
          <cell r="B913" t="str">
            <v xml:space="preserve">                2104.0601 Fondo de Estabilización Fiscal       </v>
          </cell>
          <cell r="C913" t="str">
            <v>Fondo de Estabilización Fiscal</v>
          </cell>
        </row>
        <row r="914">
          <cell r="A914">
            <v>21040602</v>
          </cell>
          <cell r="B914" t="str">
            <v xml:space="preserve">                2104.0602 Otros Fondos Administrados por Encargos       </v>
          </cell>
          <cell r="C914" t="str">
            <v>Otros Fondos Administrados por Encargos</v>
          </cell>
        </row>
        <row r="915">
          <cell r="A915">
            <v>210409</v>
          </cell>
          <cell r="B915" t="str">
            <v xml:space="preserve">        2104.09 Otros Fondos En Administración               </v>
          </cell>
          <cell r="C915" t="str">
            <v>Otros Fondos En Administración</v>
          </cell>
        </row>
        <row r="916">
          <cell r="A916">
            <v>21040901</v>
          </cell>
          <cell r="B916" t="str">
            <v xml:space="preserve">                2104.0901 Otros       </v>
          </cell>
          <cell r="C916" t="str">
            <v>Otros</v>
          </cell>
        </row>
        <row r="917">
          <cell r="A917">
            <v>2201</v>
          </cell>
          <cell r="B917" t="str">
            <v xml:space="preserve">2201. OPERACIONES DE CRÉDITO                       </v>
          </cell>
          <cell r="C917" t="str">
            <v>OPERACIONES DE CRÉDITO</v>
          </cell>
        </row>
        <row r="918">
          <cell r="A918">
            <v>220101</v>
          </cell>
          <cell r="B918" t="str">
            <v xml:space="preserve">        2201.01 Deuda Por Operaciones De Tesorería Por Amortizar               </v>
          </cell>
          <cell r="C918" t="str">
            <v>Deuda Por Operaciones De Tesorería Por Amortizar</v>
          </cell>
        </row>
        <row r="919">
          <cell r="A919">
            <v>220102</v>
          </cell>
          <cell r="B919" t="str">
            <v xml:space="preserve">        2201.02 Deuda De Corto Plazo               </v>
          </cell>
          <cell r="C919" t="str">
            <v>Deuda De Corto Plazo</v>
          </cell>
        </row>
        <row r="920">
          <cell r="A920">
            <v>220103</v>
          </cell>
          <cell r="B920" t="str">
            <v xml:space="preserve">        2201.03 Financiamiento Temporal               </v>
          </cell>
          <cell r="C920" t="str">
            <v>Financiamiento Temporal</v>
          </cell>
        </row>
        <row r="921">
          <cell r="A921">
            <v>22010301</v>
          </cell>
          <cell r="B921" t="str">
            <v xml:space="preserve">                2201.0301 Recursos Directamente Recaudados       </v>
          </cell>
          <cell r="C921" t="str">
            <v>Recursos Directamente Recaudados</v>
          </cell>
        </row>
        <row r="922">
          <cell r="A922">
            <v>22010302</v>
          </cell>
          <cell r="B922" t="str">
            <v xml:space="preserve">                2201.0302 Recursos Determinados       </v>
          </cell>
          <cell r="C922" t="str">
            <v>Recursos Determinados</v>
          </cell>
        </row>
        <row r="923">
          <cell r="A923">
            <v>2201030201</v>
          </cell>
          <cell r="B923" t="str">
            <v xml:space="preserve">                       2201.030201 FONCOMUN</v>
          </cell>
          <cell r="C923" t="str">
            <v>FONCOMUN</v>
          </cell>
        </row>
        <row r="924">
          <cell r="A924">
            <v>2201030202</v>
          </cell>
          <cell r="B924" t="str">
            <v xml:space="preserve">                       2201.030202 Canon, Sobrecanon, Regalías, Renta De Aduanas Y Participaciones</v>
          </cell>
          <cell r="C924" t="str">
            <v>Canon, Sobrecanon, Regalías, Renta De Aduanas Y Participaciones</v>
          </cell>
        </row>
        <row r="925">
          <cell r="A925">
            <v>2201030203</v>
          </cell>
          <cell r="B925" t="str">
            <v xml:space="preserve">                       2201.030203 Impuestos Municipales</v>
          </cell>
          <cell r="C925" t="str">
            <v>Impuestos Municipales</v>
          </cell>
        </row>
        <row r="926">
          <cell r="A926">
            <v>220104</v>
          </cell>
          <cell r="B926" t="str">
            <v xml:space="preserve">        2201.04 Operaciones de Crédito Devengadas               </v>
          </cell>
          <cell r="C926" t="str">
            <v>Operaciones de Crédito Devengadas</v>
          </cell>
        </row>
        <row r="927">
          <cell r="A927">
            <v>22010401</v>
          </cell>
          <cell r="B927" t="str">
            <v xml:space="preserve">                2201.0401 Deuda Por Operaciones De Tesorería Por Amortizar Devengadas       </v>
          </cell>
          <cell r="C927" t="str">
            <v>Deuda Por Operaciones De Tesorería Por Amortizar Devengadas</v>
          </cell>
        </row>
        <row r="928">
          <cell r="A928">
            <v>2201040101</v>
          </cell>
          <cell r="B928" t="str">
            <v xml:space="preserve">                       2201.040101 Amortización</v>
          </cell>
          <cell r="C928" t="str">
            <v>Amortización</v>
          </cell>
        </row>
        <row r="929">
          <cell r="A929">
            <v>2201040102</v>
          </cell>
          <cell r="B929" t="str">
            <v xml:space="preserve">                       2201.040102 Intereses</v>
          </cell>
          <cell r="C929" t="str">
            <v>Intereses</v>
          </cell>
        </row>
        <row r="930">
          <cell r="A930">
            <v>2201040103</v>
          </cell>
          <cell r="B930" t="str">
            <v xml:space="preserve">                       2201.040103 Comisiones Y Otros</v>
          </cell>
          <cell r="C930" t="str">
            <v>Comisiones Y Otros</v>
          </cell>
        </row>
        <row r="931">
          <cell r="A931">
            <v>22010402</v>
          </cell>
          <cell r="B931" t="str">
            <v xml:space="preserve">                2201.0402 Deuda De Corto Plazo Devengadas       </v>
          </cell>
          <cell r="C931" t="str">
            <v>Deuda De Corto Plazo Devengadas</v>
          </cell>
        </row>
        <row r="932">
          <cell r="A932">
            <v>2201040201</v>
          </cell>
          <cell r="B932" t="str">
            <v xml:space="preserve">                       2201.040201 Amortización</v>
          </cell>
          <cell r="C932" t="str">
            <v>Amortización</v>
          </cell>
        </row>
        <row r="933">
          <cell r="A933">
            <v>2201040202</v>
          </cell>
          <cell r="B933" t="str">
            <v xml:space="preserve">                       2201.040202 Intereses</v>
          </cell>
          <cell r="C933" t="str">
            <v>Intereses</v>
          </cell>
        </row>
        <row r="934">
          <cell r="A934">
            <v>2201040203</v>
          </cell>
          <cell r="B934" t="str">
            <v xml:space="preserve">                       2201.040203 Comisiones Y Otros</v>
          </cell>
          <cell r="C934" t="str">
            <v>Comisiones Y Otros</v>
          </cell>
        </row>
        <row r="935">
          <cell r="A935">
            <v>22010403</v>
          </cell>
          <cell r="B935" t="str">
            <v xml:space="preserve">                2201.0403 Financiamiento Temporal Devengado       </v>
          </cell>
          <cell r="C935" t="str">
            <v>Financiamiento Temporal Devengado</v>
          </cell>
        </row>
        <row r="936">
          <cell r="A936">
            <v>2201040301</v>
          </cell>
          <cell r="B936" t="str">
            <v xml:space="preserve">                       2201.040301 Amortización</v>
          </cell>
          <cell r="C936" t="str">
            <v>Amortización</v>
          </cell>
        </row>
        <row r="937">
          <cell r="A937">
            <v>2201040302</v>
          </cell>
          <cell r="B937" t="str">
            <v xml:space="preserve">                       2201.040302 Intereses</v>
          </cell>
          <cell r="C937" t="str">
            <v>Intereses</v>
          </cell>
        </row>
        <row r="938">
          <cell r="A938">
            <v>2201040303</v>
          </cell>
          <cell r="B938" t="str">
            <v xml:space="preserve">                       2201.040303 Comisiones Y Otros</v>
          </cell>
          <cell r="C938" t="str">
            <v>Comisiones Y Otros</v>
          </cell>
        </row>
        <row r="939">
          <cell r="A939">
            <v>2301</v>
          </cell>
          <cell r="B939" t="str">
            <v xml:space="preserve">2301. DEUDA PUBLICA                       </v>
          </cell>
          <cell r="C939" t="str">
            <v>DEUDA PUBLICA</v>
          </cell>
        </row>
        <row r="940">
          <cell r="A940">
            <v>230101</v>
          </cell>
          <cell r="B940" t="str">
            <v xml:space="preserve">        2301.01 Deuda Externa               </v>
          </cell>
          <cell r="C940" t="str">
            <v>Deuda Externa</v>
          </cell>
        </row>
        <row r="941">
          <cell r="A941">
            <v>23010101</v>
          </cell>
          <cell r="B941" t="str">
            <v xml:space="preserve">                2301.0101 Provenientes De Gobiernos Extranjeros       </v>
          </cell>
          <cell r="C941" t="str">
            <v>Provenientes De Gobiernos Extranjeros</v>
          </cell>
        </row>
        <row r="942">
          <cell r="A942">
            <v>2301010101</v>
          </cell>
          <cell r="B942" t="str">
            <v xml:space="preserve">                       2301.010101 De Países De América</v>
          </cell>
          <cell r="C942" t="str">
            <v>De Países De América</v>
          </cell>
        </row>
        <row r="943">
          <cell r="A943">
            <v>2301010102</v>
          </cell>
          <cell r="B943" t="str">
            <v xml:space="preserve">                       2301.010102 De Países De Europa</v>
          </cell>
          <cell r="C943" t="str">
            <v>De Países De Europa</v>
          </cell>
        </row>
        <row r="944">
          <cell r="A944">
            <v>2301010103</v>
          </cell>
          <cell r="B944" t="str">
            <v xml:space="preserve">                       2301.010103 De África, Asia Y Oceanía</v>
          </cell>
          <cell r="C944" t="str">
            <v>De África, Asia Y Oceanía</v>
          </cell>
        </row>
        <row r="945">
          <cell r="A945">
            <v>23010102</v>
          </cell>
          <cell r="B945" t="str">
            <v xml:space="preserve">                2301.0102 Provenientes De Organismos Internacionales O Agencias Oficiales       </v>
          </cell>
          <cell r="C945" t="str">
            <v>Provenientes De Organismos Internacionales O Agencias Oficiales</v>
          </cell>
        </row>
        <row r="946">
          <cell r="A946">
            <v>2301010201</v>
          </cell>
          <cell r="B946" t="str">
            <v xml:space="preserve">                       2301.010201 Banco Interamericano De Desarrollo – BID</v>
          </cell>
          <cell r="C946" t="str">
            <v>Banco Interamericano De Desarrollo – BID</v>
          </cell>
        </row>
        <row r="947">
          <cell r="A947">
            <v>2301010202</v>
          </cell>
          <cell r="B947" t="str">
            <v xml:space="preserve">                       2301.010202 Banco Mundial – BIRF</v>
          </cell>
          <cell r="C947" t="str">
            <v>Banco Mundial – BIRF</v>
          </cell>
        </row>
        <row r="948">
          <cell r="A948">
            <v>2301010203</v>
          </cell>
          <cell r="B948" t="str">
            <v xml:space="preserve">                       2301.010203 Fondo Monetario Internacional – FMI</v>
          </cell>
          <cell r="C948" t="str">
            <v>Fondo Monetario Internacional – FMI</v>
          </cell>
        </row>
        <row r="949">
          <cell r="A949">
            <v>2301010204</v>
          </cell>
          <cell r="B949" t="str">
            <v xml:space="preserve">                       2301.010204 Kredintanstalf Fur Wiederaufbau – KFW</v>
          </cell>
          <cell r="C949" t="str">
            <v>Kredintanstalf Fur Wiederaufbau – KFW</v>
          </cell>
        </row>
        <row r="950">
          <cell r="A950">
            <v>2301010205</v>
          </cell>
          <cell r="B950" t="str">
            <v xml:space="preserve">                       2301.010205 Corporación Andina De Fomento – CAF</v>
          </cell>
          <cell r="C950" t="str">
            <v>Corporación Andina De Fomento – CAF</v>
          </cell>
        </row>
        <row r="951">
          <cell r="A951">
            <v>2301010206</v>
          </cell>
          <cell r="B951" t="str">
            <v xml:space="preserve">                       2301.010206 Fondo Internacional De Desarrollo Agrícola – FIDA</v>
          </cell>
          <cell r="C951" t="str">
            <v>Fondo Internacional De Desarrollo Agrícola – FIDA</v>
          </cell>
        </row>
        <row r="952">
          <cell r="A952">
            <v>2301010207</v>
          </cell>
          <cell r="B952" t="str">
            <v xml:space="preserve">                       2301.010207 Banco De Cooperación Internacional Del Japón-JBIC</v>
          </cell>
          <cell r="C952" t="str">
            <v>Banco De Cooperación Internacional Del Japón-JBIC</v>
          </cell>
        </row>
        <row r="953">
          <cell r="A953">
            <v>2301010208</v>
          </cell>
          <cell r="B953" t="str">
            <v xml:space="preserve">                       2301.010208 Agencia Alemana De Cooperación Técnica Internacional – GTZ</v>
          </cell>
          <cell r="C953" t="str">
            <v>Agencia Alemana De Cooperación Técnica Internacional – GTZ</v>
          </cell>
        </row>
        <row r="954">
          <cell r="A954">
            <v>2301010209</v>
          </cell>
          <cell r="B954" t="str">
            <v xml:space="preserve">                       2301.010209 Agencia De Cooperación Internacional Del Japon – Jica</v>
          </cell>
          <cell r="C954" t="str">
            <v>Agencia De Cooperación Internacional Del Japon – Jica</v>
          </cell>
        </row>
        <row r="955">
          <cell r="A955">
            <v>2301010299</v>
          </cell>
          <cell r="B955" t="str">
            <v xml:space="preserve">                       2301.010299 Otros Organismos Internacionales O Agencias Oficiales</v>
          </cell>
          <cell r="C955" t="str">
            <v>Otros Organismos Internacionales O Agencias Oficiales</v>
          </cell>
        </row>
        <row r="956">
          <cell r="A956">
            <v>23010103</v>
          </cell>
          <cell r="B956" t="str">
            <v xml:space="preserve">                2301.0103 De Títulos Valores En El Exterior       </v>
          </cell>
          <cell r="C956" t="str">
            <v>De Títulos Valores En El Exterior</v>
          </cell>
        </row>
        <row r="957">
          <cell r="A957">
            <v>2301010301</v>
          </cell>
          <cell r="B957" t="str">
            <v xml:space="preserve">                       2301.010301 Bonos Del Tesoro Público</v>
          </cell>
          <cell r="C957" t="str">
            <v>Bonos Del Tesoro Público</v>
          </cell>
        </row>
        <row r="958">
          <cell r="A958">
            <v>2301010399</v>
          </cell>
          <cell r="B958" t="str">
            <v xml:space="preserve">                       2301.010399 Otros Valores</v>
          </cell>
          <cell r="C958" t="str">
            <v>Otros Valores</v>
          </cell>
        </row>
        <row r="959">
          <cell r="A959">
            <v>23010104</v>
          </cell>
          <cell r="B959" t="str">
            <v xml:space="preserve">                2301.0104 Otros Créditos Externos       </v>
          </cell>
          <cell r="C959" t="str">
            <v>Otros Créditos Externos</v>
          </cell>
        </row>
        <row r="960">
          <cell r="A960">
            <v>2301010401</v>
          </cell>
          <cell r="B960" t="str">
            <v xml:space="preserve">                       2301.010401 Banca Privada Y Financieras</v>
          </cell>
          <cell r="C960" t="str">
            <v>Banca Privada Y Financieras</v>
          </cell>
        </row>
        <row r="961">
          <cell r="A961">
            <v>2301010499</v>
          </cell>
          <cell r="B961" t="str">
            <v xml:space="preserve">                       2301.010499 Otros Créditos Externos</v>
          </cell>
          <cell r="C961" t="str">
            <v>Otros Créditos Externos</v>
          </cell>
        </row>
        <row r="962">
          <cell r="A962">
            <v>23010105</v>
          </cell>
          <cell r="B962" t="str">
            <v xml:space="preserve">                2301.0105 Deuda Externa Devengada       </v>
          </cell>
          <cell r="C962" t="str">
            <v>Deuda Externa Devengada</v>
          </cell>
        </row>
        <row r="963">
          <cell r="A963">
            <v>2301010501</v>
          </cell>
          <cell r="B963" t="str">
            <v xml:space="preserve">                       2301.010501 Amortización</v>
          </cell>
          <cell r="C963" t="str">
            <v>Amortización</v>
          </cell>
        </row>
        <row r="964">
          <cell r="A964">
            <v>2301010502</v>
          </cell>
          <cell r="B964" t="str">
            <v xml:space="preserve">                       2301.010502 Intereses</v>
          </cell>
          <cell r="C964" t="str">
            <v>Intereses</v>
          </cell>
        </row>
        <row r="965">
          <cell r="A965">
            <v>2301010503</v>
          </cell>
          <cell r="B965" t="str">
            <v xml:space="preserve">                       2301.010503 Comisiones Y Otros Gastos</v>
          </cell>
          <cell r="C965" t="str">
            <v>Comisiones Y Otros Gastos</v>
          </cell>
        </row>
        <row r="966">
          <cell r="A966">
            <v>23010106</v>
          </cell>
          <cell r="B966" t="str">
            <v xml:space="preserve">                2301.0106 Deuda Asumida       </v>
          </cell>
          <cell r="C966" t="str">
            <v>Deuda Asumida</v>
          </cell>
        </row>
        <row r="967">
          <cell r="A967">
            <v>230102</v>
          </cell>
          <cell r="B967" t="str">
            <v xml:space="preserve">        2301.02 Deuda Interna               </v>
          </cell>
          <cell r="C967" t="str">
            <v>Deuda Interna</v>
          </cell>
        </row>
        <row r="968">
          <cell r="A968">
            <v>23010201</v>
          </cell>
          <cell r="B968" t="str">
            <v xml:space="preserve">                2301.0201 De Unidades De Gobierno       </v>
          </cell>
          <cell r="C968" t="str">
            <v>De Unidades De Gobierno</v>
          </cell>
        </row>
        <row r="969">
          <cell r="A969">
            <v>2301020101</v>
          </cell>
          <cell r="B969" t="str">
            <v xml:space="preserve">                       2301.020101 Del Gobierno Nacional</v>
          </cell>
          <cell r="C969" t="str">
            <v>Del Gobierno Nacional</v>
          </cell>
        </row>
        <row r="970">
          <cell r="A970">
            <v>2301020102</v>
          </cell>
          <cell r="B970" t="str">
            <v xml:space="preserve">                       2301.020102 De Los Gobiernos Regionales</v>
          </cell>
          <cell r="C970" t="str">
            <v>De Los Gobiernos Regionales</v>
          </cell>
        </row>
        <row r="971">
          <cell r="A971">
            <v>2301020103</v>
          </cell>
          <cell r="B971" t="str">
            <v xml:space="preserve">                       2301.020103 De Los Gobiernos Locales</v>
          </cell>
          <cell r="C971" t="str">
            <v>De Los Gobiernos Locales</v>
          </cell>
        </row>
        <row r="972">
          <cell r="A972">
            <v>23010202</v>
          </cell>
          <cell r="B972" t="str">
            <v xml:space="preserve">                2301.0202 De Títulos Valores Internos       </v>
          </cell>
          <cell r="C972" t="str">
            <v>De Títulos Valores Internos</v>
          </cell>
        </row>
        <row r="973">
          <cell r="A973">
            <v>2301020201</v>
          </cell>
          <cell r="B973" t="str">
            <v xml:space="preserve">                       2301.020201 Bonos Del Tesoro Público</v>
          </cell>
          <cell r="C973" t="str">
            <v>Bonos Del Tesoro Público</v>
          </cell>
        </row>
        <row r="974">
          <cell r="A974">
            <v>2301020202</v>
          </cell>
          <cell r="B974" t="str">
            <v xml:space="preserve">                       2301.020202 Bonos Municipales</v>
          </cell>
          <cell r="C974" t="str">
            <v>Bonos Municipales</v>
          </cell>
        </row>
        <row r="975">
          <cell r="A975">
            <v>2301020299</v>
          </cell>
          <cell r="B975" t="str">
            <v xml:space="preserve">                       2301.020299 Otros Valores</v>
          </cell>
          <cell r="C975" t="str">
            <v>Otros Valores</v>
          </cell>
        </row>
        <row r="976">
          <cell r="A976">
            <v>23010203</v>
          </cell>
          <cell r="B976" t="str">
            <v xml:space="preserve">                2301.0203 Otros Créditos Internos       </v>
          </cell>
          <cell r="C976" t="str">
            <v>Otros Créditos Internos</v>
          </cell>
        </row>
        <row r="977">
          <cell r="A977">
            <v>2301020301</v>
          </cell>
          <cell r="B977" t="str">
            <v xml:space="preserve">                       2301.020301 Del Banco De La Nación</v>
          </cell>
          <cell r="C977" t="str">
            <v>Del Banco De La Nación</v>
          </cell>
        </row>
        <row r="978">
          <cell r="A978">
            <v>2301020302</v>
          </cell>
          <cell r="B978" t="str">
            <v xml:space="preserve">                       2301.020302 Del Fondo Mivivienda</v>
          </cell>
          <cell r="C978" t="str">
            <v>Del Fondo Mivivienda</v>
          </cell>
        </row>
        <row r="979">
          <cell r="A979">
            <v>2301020303</v>
          </cell>
          <cell r="B979" t="str">
            <v xml:space="preserve">                       2301.020303 De la Banca Privada y Financiera</v>
          </cell>
          <cell r="C979" t="str">
            <v>De la Banca Privada y Financiera</v>
          </cell>
        </row>
        <row r="980">
          <cell r="A980">
            <v>2301020304</v>
          </cell>
          <cell r="B980" t="str">
            <v xml:space="preserve">                       2301.020304 Certificados de Inversión Pública Regional y Local – Tesoro Público</v>
          </cell>
          <cell r="C980" t="str">
            <v>Certificados de Inversión Pública Regional y Local – Tesoro Público</v>
          </cell>
        </row>
        <row r="981">
          <cell r="A981">
            <v>2301020399</v>
          </cell>
          <cell r="B981" t="str">
            <v xml:space="preserve">                       2301.020399 Otros Créditos Internos</v>
          </cell>
          <cell r="C981" t="str">
            <v>Otros Créditos Internos</v>
          </cell>
        </row>
        <row r="982">
          <cell r="A982">
            <v>23010204</v>
          </cell>
          <cell r="B982" t="str">
            <v xml:space="preserve">                2301.0204 Deuda Interna Devengada       </v>
          </cell>
          <cell r="C982" t="str">
            <v>Deuda Interna Devengada</v>
          </cell>
        </row>
        <row r="983">
          <cell r="A983">
            <v>2301020401</v>
          </cell>
          <cell r="B983" t="str">
            <v xml:space="preserve">                       2301.020401 Amortización</v>
          </cell>
          <cell r="C983" t="str">
            <v>Amortización</v>
          </cell>
        </row>
        <row r="984">
          <cell r="A984">
            <v>2301020402</v>
          </cell>
          <cell r="B984" t="str">
            <v xml:space="preserve">                       2301.020402 Intereses</v>
          </cell>
          <cell r="C984" t="str">
            <v>Intereses</v>
          </cell>
        </row>
        <row r="985">
          <cell r="A985">
            <v>2301020403</v>
          </cell>
          <cell r="B985" t="str">
            <v xml:space="preserve">                       2301.020403 Comisiones Y Otros Gastos</v>
          </cell>
          <cell r="C985" t="str">
            <v>Comisiones Y Otros Gastos</v>
          </cell>
        </row>
        <row r="986">
          <cell r="A986">
            <v>2301020404</v>
          </cell>
          <cell r="B986" t="str">
            <v xml:space="preserve">                       2301.020404 Intereses de Derivados Financieros</v>
          </cell>
          <cell r="C986" t="str">
            <v>Intereses de Derivados Financieros</v>
          </cell>
        </row>
        <row r="987">
          <cell r="A987">
            <v>23010205</v>
          </cell>
          <cell r="B987" t="str">
            <v xml:space="preserve">                2301.0205 Deuda Asumida       </v>
          </cell>
          <cell r="C987" t="str">
            <v>Deuda Asumida</v>
          </cell>
        </row>
        <row r="988">
          <cell r="A988">
            <v>2302</v>
          </cell>
          <cell r="B988" t="str">
            <v xml:space="preserve">2302. DEUDA INTERNA - DIRECTAS A LARGO PLAZO                       </v>
          </cell>
          <cell r="C988" t="str">
            <v>DEUDA INTERNA - DIRECTAS A LARGO PLAZO</v>
          </cell>
        </row>
        <row r="989">
          <cell r="A989">
            <v>230201</v>
          </cell>
          <cell r="B989" t="str">
            <v xml:space="preserve">        2302.01 Internas               </v>
          </cell>
          <cell r="C989" t="str">
            <v>Internas</v>
          </cell>
        </row>
        <row r="990">
          <cell r="A990">
            <v>230203</v>
          </cell>
          <cell r="B990" t="str">
            <v xml:space="preserve">        2302.03 Deuda Directa Devengada               </v>
          </cell>
          <cell r="C990" t="str">
            <v>Deuda Directa Devengada</v>
          </cell>
        </row>
        <row r="991">
          <cell r="A991">
            <v>23020301</v>
          </cell>
          <cell r="B991" t="str">
            <v xml:space="preserve">                2302.0301 Deuda Interna Devengada       </v>
          </cell>
          <cell r="C991" t="str">
            <v>Deuda Interna Devengada</v>
          </cell>
        </row>
        <row r="992">
          <cell r="A992">
            <v>2302030101</v>
          </cell>
          <cell r="B992" t="str">
            <v xml:space="preserve">                       2302.030101 Amortización</v>
          </cell>
          <cell r="C992" t="str">
            <v>Amortización</v>
          </cell>
        </row>
        <row r="993">
          <cell r="A993">
            <v>2302030102</v>
          </cell>
          <cell r="B993" t="str">
            <v xml:space="preserve">                       2302.030102 Intereses</v>
          </cell>
          <cell r="C993" t="str">
            <v>Intereses</v>
          </cell>
        </row>
        <row r="994">
          <cell r="A994">
            <v>2302030103</v>
          </cell>
          <cell r="B994" t="str">
            <v xml:space="preserve">                       2302.030103 Comisiones y Otros Gastos</v>
          </cell>
          <cell r="C994" t="str">
            <v>Comisiones y Otros Gastos</v>
          </cell>
        </row>
        <row r="995">
          <cell r="A995">
            <v>2303</v>
          </cell>
          <cell r="B995" t="str">
            <v xml:space="preserve">2303. Deuda – Convenio por Traspaso de Recursos                       </v>
          </cell>
          <cell r="C995" t="str">
            <v>Deuda – Convenio por Traspaso de Recursos</v>
          </cell>
        </row>
        <row r="996">
          <cell r="A996">
            <v>230301</v>
          </cell>
          <cell r="B996" t="str">
            <v xml:space="preserve">        2303.01 Convenio por Traspaso de Recursos               </v>
          </cell>
          <cell r="C996" t="str">
            <v>Convenio por Traspaso de Recursos</v>
          </cell>
        </row>
        <row r="997">
          <cell r="A997">
            <v>23030102</v>
          </cell>
          <cell r="B997" t="str">
            <v xml:space="preserve">                2303.0102 De los Gobiernos Regionales       </v>
          </cell>
          <cell r="C997" t="str">
            <v>De los Gobiernos Regionales</v>
          </cell>
        </row>
        <row r="998">
          <cell r="A998">
            <v>23030103</v>
          </cell>
          <cell r="B998" t="str">
            <v xml:space="preserve">                2303.0103 De los Gobiernos Locales       </v>
          </cell>
          <cell r="C998" t="str">
            <v>De los Gobiernos Locales</v>
          </cell>
        </row>
        <row r="999">
          <cell r="A999">
            <v>230302</v>
          </cell>
          <cell r="B999" t="str">
            <v xml:space="preserve">        2303.02 Convenio por Traspaso de Recursos – Deuda Devengad               </v>
          </cell>
          <cell r="C999" t="str">
            <v>Convenio por Traspaso de Recursos – Deuda Devengad</v>
          </cell>
        </row>
        <row r="1000">
          <cell r="A1000">
            <v>23030201</v>
          </cell>
          <cell r="B1000" t="str">
            <v xml:space="preserve">                2303.0201 Amortización       </v>
          </cell>
          <cell r="C1000" t="str">
            <v>Amortización</v>
          </cell>
        </row>
        <row r="1001">
          <cell r="A1001">
            <v>23030202</v>
          </cell>
          <cell r="B1001" t="str">
            <v xml:space="preserve">                2303.0202 Intereses       </v>
          </cell>
          <cell r="C1001" t="str">
            <v>Intereses</v>
          </cell>
        </row>
        <row r="1002">
          <cell r="A1002">
            <v>23030203</v>
          </cell>
          <cell r="B1002" t="str">
            <v xml:space="preserve">                2303.0203 Comisiones y Otros Gastos       </v>
          </cell>
          <cell r="C1002" t="str">
            <v>Comisiones y Otros Gastos</v>
          </cell>
        </row>
        <row r="1003">
          <cell r="A1003">
            <v>2401</v>
          </cell>
          <cell r="B1003" t="str">
            <v xml:space="preserve">2401. PROVISIONES POR RECLAMACIONES, DEMANDAS Y OTROS                       </v>
          </cell>
          <cell r="C1003" t="str">
            <v>PROVISIONES POR RECLAMACIONES, DEMANDAS Y OTROS</v>
          </cell>
        </row>
        <row r="1004">
          <cell r="A1004">
            <v>240101</v>
          </cell>
          <cell r="B1004" t="str">
            <v xml:space="preserve">        2401.01 Provisiones por reclamaciones, demandas y otros               </v>
          </cell>
          <cell r="C1004" t="str">
            <v>Provisiones por reclamaciones, demandas y otros</v>
          </cell>
        </row>
        <row r="1005">
          <cell r="A1005">
            <v>24010101</v>
          </cell>
          <cell r="B1005" t="str">
            <v xml:space="preserve">                2401.0101 De Trabajadores Gubernamentales       </v>
          </cell>
          <cell r="C1005" t="str">
            <v>De Trabajadores Gubernamentales</v>
          </cell>
        </row>
        <row r="1006">
          <cell r="A1006">
            <v>2401010101</v>
          </cell>
          <cell r="B1006" t="str">
            <v xml:space="preserve">                       2401.010101 Personal Administrativo</v>
          </cell>
          <cell r="C1006" t="str">
            <v>Personal Administrativo</v>
          </cell>
        </row>
        <row r="1007">
          <cell r="A1007">
            <v>2401010102</v>
          </cell>
          <cell r="B1007" t="str">
            <v xml:space="preserve">                       2401.010102 Personal De Educación</v>
          </cell>
          <cell r="C1007" t="str">
            <v>Personal De Educación</v>
          </cell>
        </row>
        <row r="1008">
          <cell r="A1008">
            <v>2401010103</v>
          </cell>
          <cell r="B1008" t="str">
            <v xml:space="preserve">                       2401.010103 Personal De Salud</v>
          </cell>
          <cell r="C1008" t="str">
            <v>Personal De Salud</v>
          </cell>
        </row>
        <row r="1009">
          <cell r="A1009">
            <v>2401010104</v>
          </cell>
          <cell r="B1009" t="str">
            <v xml:space="preserve">                       2401.010104 Personal Judicial</v>
          </cell>
          <cell r="C1009" t="str">
            <v>Personal Judicial</v>
          </cell>
        </row>
        <row r="1010">
          <cell r="A1010">
            <v>2401010105</v>
          </cell>
          <cell r="B1010" t="str">
            <v xml:space="preserve">                       2401.010105 Docentes Universitarios</v>
          </cell>
          <cell r="C1010" t="str">
            <v>Docentes Universitarios</v>
          </cell>
        </row>
        <row r="1011">
          <cell r="A1011">
            <v>2401010106</v>
          </cell>
          <cell r="B1011" t="str">
            <v xml:space="preserve">                       2401.010106 Personal Diplomático</v>
          </cell>
          <cell r="C1011" t="str">
            <v>Personal Diplomático</v>
          </cell>
        </row>
        <row r="1012">
          <cell r="A1012">
            <v>2401010107</v>
          </cell>
          <cell r="B1012" t="str">
            <v xml:space="preserve">                       2401.010107 Personal Militar Y Policial</v>
          </cell>
          <cell r="C1012" t="str">
            <v>Personal Militar Y Policial</v>
          </cell>
        </row>
        <row r="1013">
          <cell r="A1013">
            <v>2401010108</v>
          </cell>
          <cell r="B1013" t="str">
            <v xml:space="preserve">                       2401.010108 Personal Obrero</v>
          </cell>
          <cell r="C1013" t="str">
            <v>Personal Obrero</v>
          </cell>
        </row>
        <row r="1014">
          <cell r="A1014">
            <v>2401010109</v>
          </cell>
          <cell r="B1014" t="str">
            <v xml:space="preserve">                       2401.010109 Indemnización Por Vacaciones No Gozadas</v>
          </cell>
          <cell r="C1014" t="str">
            <v>Indemnización Por Vacaciones No Gozadas</v>
          </cell>
        </row>
        <row r="1015">
          <cell r="A1015">
            <v>2401010199</v>
          </cell>
          <cell r="B1015" t="str">
            <v xml:space="preserve">                       2401.010199 Otro Régimen</v>
          </cell>
          <cell r="C1015" t="str">
            <v>Otro Régimen</v>
          </cell>
        </row>
        <row r="1016">
          <cell r="A1016">
            <v>24010102</v>
          </cell>
          <cell r="B1016" t="str">
            <v xml:space="preserve">                2401.0102 De Pensionistas Gubernamentales       </v>
          </cell>
          <cell r="C1016" t="str">
            <v>De Pensionistas Gubernamentales</v>
          </cell>
        </row>
        <row r="1017">
          <cell r="A1017">
            <v>2401010201</v>
          </cell>
          <cell r="B1017" t="str">
            <v xml:space="preserve">                       2401.010201 Pensiones</v>
          </cell>
          <cell r="C1017" t="str">
            <v>Pensiones</v>
          </cell>
        </row>
        <row r="1018">
          <cell r="A1018">
            <v>24010103</v>
          </cell>
          <cell r="B1018" t="str">
            <v xml:space="preserve">                2401.0103 Del Sector Privado       </v>
          </cell>
          <cell r="C1018" t="str">
            <v>Del Sector Privado</v>
          </cell>
        </row>
        <row r="1019">
          <cell r="A1019">
            <v>2401010301</v>
          </cell>
          <cell r="B1019" t="str">
            <v xml:space="preserve">                       2401.010301 De Personas Jurídicas</v>
          </cell>
          <cell r="C1019" t="str">
            <v>De Personas Jurídicas</v>
          </cell>
        </row>
        <row r="1020">
          <cell r="A1020">
            <v>2401010302</v>
          </cell>
          <cell r="B1020" t="str">
            <v xml:space="preserve">                       2401.010302 De Personas Naturales</v>
          </cell>
          <cell r="C1020" t="str">
            <v>De Personas Naturales</v>
          </cell>
        </row>
        <row r="1021">
          <cell r="A1021">
            <v>240102</v>
          </cell>
          <cell r="B1021" t="str">
            <v xml:space="preserve">        2401.02 Provisiones Diversas               </v>
          </cell>
          <cell r="C1021" t="str">
            <v>Provisiones Diversas</v>
          </cell>
        </row>
        <row r="1022">
          <cell r="A1022">
            <v>24010201</v>
          </cell>
          <cell r="B1022" t="str">
            <v xml:space="preserve">                2401.0201 Por Desmantelamiento, Retiro O Rehabilitación Del Inmovilizado       </v>
          </cell>
          <cell r="C1022" t="str">
            <v>Por Desmantelamiento, Retiro O Rehabilitación Del Inmovilizado</v>
          </cell>
        </row>
        <row r="1023">
          <cell r="A1023">
            <v>24010202</v>
          </cell>
          <cell r="B1023" t="str">
            <v xml:space="preserve">                2401.0202 Para Reestructuraciones       </v>
          </cell>
          <cell r="C1023" t="str">
            <v>Para Reestructuraciones</v>
          </cell>
        </row>
        <row r="1024">
          <cell r="A1024">
            <v>24010203</v>
          </cell>
          <cell r="B1024" t="str">
            <v xml:space="preserve">                2401.0203 Para Protección Y Remediación Del Medio Ambiente       </v>
          </cell>
          <cell r="C1024" t="str">
            <v>Para Protección Y Remediación Del Medio Ambiente</v>
          </cell>
        </row>
        <row r="1025">
          <cell r="A1025">
            <v>24010204</v>
          </cell>
          <cell r="B1025" t="str">
            <v xml:space="preserve">                2401.0204 Para Gastos De Responsabilidad Social       </v>
          </cell>
          <cell r="C1025" t="str">
            <v>Para Gastos De Responsabilidad Social</v>
          </cell>
        </row>
        <row r="1026">
          <cell r="A1026">
            <v>24010299</v>
          </cell>
          <cell r="B1026" t="str">
            <v xml:space="preserve">                2401.0299 Otras       </v>
          </cell>
          <cell r="C1026" t="str">
            <v>Otras</v>
          </cell>
        </row>
        <row r="1027">
          <cell r="A1027">
            <v>2501</v>
          </cell>
          <cell r="B1027" t="str">
            <v xml:space="preserve">2501. INGRESOS DIFERIDOS                       </v>
          </cell>
          <cell r="C1027" t="str">
            <v>INGRESOS DIFERIDOS</v>
          </cell>
        </row>
        <row r="1028">
          <cell r="A1028">
            <v>250101</v>
          </cell>
          <cell r="B1028" t="str">
            <v xml:space="preserve">        2501.01 Venta De Bienes Y Servicios               </v>
          </cell>
          <cell r="C1028" t="str">
            <v>Venta De Bienes Y Servicios</v>
          </cell>
        </row>
        <row r="1029">
          <cell r="A1029">
            <v>250102</v>
          </cell>
          <cell r="B1029" t="str">
            <v xml:space="preserve">        2501.02 Costos Diferidos               </v>
          </cell>
          <cell r="C1029" t="str">
            <v>Costos Diferidos</v>
          </cell>
        </row>
        <row r="1030">
          <cell r="A1030">
            <v>250103</v>
          </cell>
          <cell r="B1030" t="str">
            <v xml:space="preserve">        2501.03 Intereses Diferidos               </v>
          </cell>
          <cell r="C1030" t="str">
            <v>Intereses Diferidos</v>
          </cell>
        </row>
        <row r="1031">
          <cell r="A1031">
            <v>250104</v>
          </cell>
          <cell r="B1031" t="str">
            <v xml:space="preserve">        2501.04 Tributos Diferidos               </v>
          </cell>
          <cell r="C1031" t="str">
            <v>Tributos Diferidos</v>
          </cell>
        </row>
        <row r="1032">
          <cell r="A1032">
            <v>250105</v>
          </cell>
          <cell r="B1032" t="str">
            <v xml:space="preserve">        2501.05 Ingresos Diferidos – Promoción de la Inversión Privada               </v>
          </cell>
          <cell r="C1032" t="str">
            <v>Ingresos Diferidos – Promoción de la Inversión Privada</v>
          </cell>
        </row>
        <row r="1033">
          <cell r="A1033">
            <v>25010501</v>
          </cell>
          <cell r="B1033" t="str">
            <v xml:space="preserve">                2501.0501 Transferencia de Activos – Promoción de la Inversión Privada       </v>
          </cell>
          <cell r="C1033" t="str">
            <v>Transferencia de Activos – Promoción de la Inversión Privada</v>
          </cell>
        </row>
        <row r="1034">
          <cell r="A1034">
            <v>2501050101</v>
          </cell>
          <cell r="B1034" t="str">
            <v xml:space="preserve">                       2501.050101 Subasta Pública – Promoción de la Inversión Privada</v>
          </cell>
          <cell r="C1034" t="str">
            <v>Subasta Pública – Promoción de la Inversión Privada</v>
          </cell>
        </row>
        <row r="1035">
          <cell r="A1035">
            <v>25010502</v>
          </cell>
          <cell r="B1035" t="str">
            <v xml:space="preserve">                2501.0502 Otros – Promoción de la Inversión Privada       </v>
          </cell>
          <cell r="C1035" t="str">
            <v>Otros – Promoción de la Inversión Privada</v>
          </cell>
        </row>
        <row r="1036">
          <cell r="A1036">
            <v>250106</v>
          </cell>
          <cell r="B1036" t="str">
            <v xml:space="preserve">        2501.06 Diferencia de Cambio – Promoción de la Inversión Privada               </v>
          </cell>
          <cell r="C1036" t="str">
            <v>Diferencia de Cambio – Promoción de la Inversión Privada</v>
          </cell>
        </row>
        <row r="1037">
          <cell r="A1037">
            <v>250107</v>
          </cell>
          <cell r="B1037" t="str">
            <v xml:space="preserve">        2501.07 Concesiones – Derechos al Operador               </v>
          </cell>
          <cell r="C1037" t="str">
            <v>Concesiones – Derechos al Operador</v>
          </cell>
        </row>
        <row r="1038">
          <cell r="A1038">
            <v>250199</v>
          </cell>
          <cell r="B1038" t="str">
            <v xml:space="preserve">        2501.99 Otros Ingresos Diferidos               </v>
          </cell>
          <cell r="C1038" t="str">
            <v>Otros Ingresos Diferidos</v>
          </cell>
        </row>
        <row r="1039">
          <cell r="A1039">
            <v>3</v>
          </cell>
          <cell r="B1039" t="str">
            <v xml:space="preserve">PATRIMONIO                       </v>
          </cell>
          <cell r="C1039" t="str">
            <v>PATRIMONIO</v>
          </cell>
        </row>
        <row r="1040">
          <cell r="A1040">
            <v>3001</v>
          </cell>
          <cell r="B1040" t="str">
            <v xml:space="preserve">3001. RESULTADOS NO REALIZADOS                       </v>
          </cell>
          <cell r="C1040" t="str">
            <v>RESULTADOS NO REALIZADOS</v>
          </cell>
        </row>
        <row r="1041">
          <cell r="A1041">
            <v>300101</v>
          </cell>
          <cell r="B1041" t="str">
            <v xml:space="preserve">        3001.01 Excedente de Revaluación               </v>
          </cell>
          <cell r="C1041" t="str">
            <v>Excedente de Revaluación</v>
          </cell>
        </row>
        <row r="1042">
          <cell r="A1042">
            <v>30010101</v>
          </cell>
          <cell r="B1042" t="str">
            <v xml:space="preserve">                3001.0101 Edificios Residenciales       </v>
          </cell>
          <cell r="C1042" t="str">
            <v>Edificios Residenciales</v>
          </cell>
        </row>
        <row r="1043">
          <cell r="A1043">
            <v>3001010101</v>
          </cell>
          <cell r="B1043" t="str">
            <v xml:space="preserve">                       3001.010101 Viviendas Residenciales</v>
          </cell>
          <cell r="C1043" t="str">
            <v>Viviendas Residenciales</v>
          </cell>
        </row>
        <row r="1044">
          <cell r="A1044">
            <v>3001010102</v>
          </cell>
          <cell r="B1044" t="str">
            <v xml:space="preserve">                       3001.010102 Viviendas Residenciales por Administración Funcional</v>
          </cell>
          <cell r="C1044" t="str">
            <v>Viviendas Residenciales por Administración Funcional</v>
          </cell>
        </row>
        <row r="1045">
          <cell r="A1045">
            <v>30010102</v>
          </cell>
          <cell r="B1045" t="str">
            <v xml:space="preserve">                3001.0102 Edificios O Unidades No Residenciales       </v>
          </cell>
          <cell r="C1045" t="str">
            <v>Edificios O Unidades No Residenciales</v>
          </cell>
        </row>
        <row r="1046">
          <cell r="A1046">
            <v>3001010201</v>
          </cell>
          <cell r="B1046" t="str">
            <v xml:space="preserve">                       3001.010201 Edificios Administrativos</v>
          </cell>
          <cell r="C1046" t="str">
            <v>Edificios Administrativos</v>
          </cell>
        </row>
        <row r="1047">
          <cell r="A1047">
            <v>3001010202</v>
          </cell>
          <cell r="B1047" t="str">
            <v xml:space="preserve">                       3001.010202 Instalaciones Educativas</v>
          </cell>
          <cell r="C1047" t="str">
            <v>Instalaciones Educativas</v>
          </cell>
        </row>
        <row r="1048">
          <cell r="A1048">
            <v>3001010203</v>
          </cell>
          <cell r="B1048" t="str">
            <v xml:space="preserve">                       3001.010203 Instalaciones Médicas</v>
          </cell>
          <cell r="C1048" t="str">
            <v>Instalaciones Médicas</v>
          </cell>
        </row>
        <row r="1049">
          <cell r="A1049">
            <v>3001010204</v>
          </cell>
          <cell r="B1049" t="str">
            <v xml:space="preserve">                       3001.010204 Instalaciones Sociales Y Culturales</v>
          </cell>
          <cell r="C1049" t="str">
            <v>Instalaciones Sociales Y Culturales</v>
          </cell>
        </row>
        <row r="1050">
          <cell r="A1050">
            <v>3001010205</v>
          </cell>
          <cell r="B1050" t="str">
            <v xml:space="preserve">                       3001.010205 Centros De Reclusión</v>
          </cell>
          <cell r="C1050" t="str">
            <v>Centros De Reclusión</v>
          </cell>
        </row>
        <row r="1051">
          <cell r="A1051">
            <v>3001010298</v>
          </cell>
          <cell r="B1051" t="str">
            <v xml:space="preserve">                       3001.010298 Edificios No Residenciales por Administración Funcional</v>
          </cell>
          <cell r="C1051" t="str">
            <v>Edificios No Residenciales por Administración Funcional</v>
          </cell>
        </row>
        <row r="1052">
          <cell r="A1052">
            <v>3001010299</v>
          </cell>
          <cell r="B1052" t="str">
            <v xml:space="preserve">                       3001.010299 Otros Edificios No Residenciales</v>
          </cell>
          <cell r="C1052" t="str">
            <v>Otros Edificios No Residenciales</v>
          </cell>
        </row>
        <row r="1053">
          <cell r="A1053">
            <v>30010103</v>
          </cell>
          <cell r="B1053" t="str">
            <v xml:space="preserve">                3001.0103 Tierras Y Terrenos       </v>
          </cell>
          <cell r="C1053" t="str">
            <v>Tierras Y Terrenos</v>
          </cell>
        </row>
        <row r="1054">
          <cell r="A1054">
            <v>3001010301</v>
          </cell>
          <cell r="B1054" t="str">
            <v xml:space="preserve">                       3001.010301 Terrenos Urbanos</v>
          </cell>
          <cell r="C1054" t="str">
            <v>Terrenos Urbanos</v>
          </cell>
        </row>
        <row r="1055">
          <cell r="A1055">
            <v>3001010302</v>
          </cell>
          <cell r="B1055" t="str">
            <v xml:space="preserve">                       3001.010302 Terrenos Rurales</v>
          </cell>
          <cell r="C1055" t="str">
            <v>Terrenos Rurales</v>
          </cell>
        </row>
        <row r="1056">
          <cell r="A1056">
            <v>3001010303</v>
          </cell>
          <cell r="B1056" t="str">
            <v xml:space="preserve">                       3001.010303 Terrenos Eriazos</v>
          </cell>
          <cell r="C1056" t="str">
            <v>Terrenos Eriazos</v>
          </cell>
        </row>
        <row r="1057">
          <cell r="A1057">
            <v>30010104</v>
          </cell>
          <cell r="B1057" t="str">
            <v xml:space="preserve">                3001.0104 Edificios Adquiridos en Arrendamiento Financiero       </v>
          </cell>
          <cell r="C1057" t="str">
            <v>Edificios Adquiridos en Arrendamiento Financiero</v>
          </cell>
        </row>
        <row r="1058">
          <cell r="A1058">
            <v>30010105</v>
          </cell>
          <cell r="B1058" t="str">
            <v xml:space="preserve">                3001.0105 Edificios Residenciales y No Residenciales Concluidos por Reclasificar       </v>
          </cell>
          <cell r="C1058" t="str">
            <v>Edificios Residenciales y No Residenciales Concluidos por Reclasificar</v>
          </cell>
        </row>
        <row r="1059">
          <cell r="A1059">
            <v>3001010501</v>
          </cell>
          <cell r="B1059" t="str">
            <v xml:space="preserve">                       3001.010501 Edificios Residenciales Concluidos por Reclasificar</v>
          </cell>
          <cell r="C1059" t="str">
            <v>Edificios Residenciales Concluidos por Reclasificar</v>
          </cell>
        </row>
        <row r="1060">
          <cell r="A1060">
            <v>3001010502</v>
          </cell>
          <cell r="B1060" t="str">
            <v xml:space="preserve">                       3001.010502 Edificios No Residenciales Concluidos por Reclasificar</v>
          </cell>
          <cell r="C1060" t="str">
            <v>Edificios No Residenciales Concluidos por Reclasificar</v>
          </cell>
        </row>
        <row r="1061">
          <cell r="A1061">
            <v>30010106</v>
          </cell>
          <cell r="B1061" t="str">
            <v xml:space="preserve">                3001.0106 Edificios Residenciales y No Residenciales Concluidos por Transferir       </v>
          </cell>
          <cell r="C1061" t="str">
            <v>Edificios Residenciales y No Residenciales Concluidos por Transferir</v>
          </cell>
        </row>
        <row r="1062">
          <cell r="A1062">
            <v>3001010601</v>
          </cell>
          <cell r="B1062" t="str">
            <v xml:space="preserve">                       3001.010601 Edificios Residenciales Concluidos por Transferir</v>
          </cell>
          <cell r="C1062" t="str">
            <v>Edificios Residenciales Concluidos por Transferir</v>
          </cell>
        </row>
        <row r="1063">
          <cell r="A1063">
            <v>3001010602</v>
          </cell>
          <cell r="B1063" t="str">
            <v xml:space="preserve">                       3001.010602 Edificios No Residenciales Concluidos por Transferir</v>
          </cell>
          <cell r="C1063" t="str">
            <v>Edificios No Residenciales Concluidos por Transferir</v>
          </cell>
        </row>
        <row r="1064">
          <cell r="A1064">
            <v>30010107</v>
          </cell>
          <cell r="B1064" t="str">
            <v xml:space="preserve">                3001.0107 Edificios – Asociaciones Público Privadas, Usufructo y Otros       </v>
          </cell>
          <cell r="C1064" t="str">
            <v>Edificios – Asociaciones Público Privadas, Usufructo y Otros</v>
          </cell>
        </row>
        <row r="1065">
          <cell r="A1065">
            <v>3001010701</v>
          </cell>
          <cell r="B1065" t="str">
            <v xml:space="preserve">                       3001.010701 Concesiones</v>
          </cell>
          <cell r="C1065" t="str">
            <v>Concesiones</v>
          </cell>
        </row>
        <row r="1066">
          <cell r="A1066">
            <v>3001010702</v>
          </cell>
          <cell r="B1066" t="str">
            <v xml:space="preserve">                       3001.010702 Usufructo</v>
          </cell>
          <cell r="C1066" t="str">
            <v>Usufructo</v>
          </cell>
        </row>
        <row r="1067">
          <cell r="A1067">
            <v>3001010703</v>
          </cell>
          <cell r="B1067" t="str">
            <v xml:space="preserve">                       3001.010703 Otros</v>
          </cell>
          <cell r="C1067" t="str">
            <v>Otros</v>
          </cell>
        </row>
        <row r="1068">
          <cell r="A1068">
            <v>30010108</v>
          </cell>
          <cell r="B1068" t="str">
            <v xml:space="preserve">                3001.0108 Edificios en Afectación en Uso       </v>
          </cell>
          <cell r="C1068" t="str">
            <v>Edificios en Afectación en Uso</v>
          </cell>
        </row>
        <row r="1069">
          <cell r="A1069">
            <v>30010109</v>
          </cell>
          <cell r="B1069" t="str">
            <v xml:space="preserve">                3001.0109 Terrenos por Administración Funcional       </v>
          </cell>
          <cell r="C1069" t="str">
            <v>Terrenos por Administración Funcional</v>
          </cell>
        </row>
        <row r="1070">
          <cell r="A1070">
            <v>3001010901</v>
          </cell>
          <cell r="B1070" t="str">
            <v xml:space="preserve">                       3001.010901 Terrenos Urbanos por Administración Funcional</v>
          </cell>
          <cell r="C1070" t="str">
            <v>Terrenos Urbanos por Administración Funcional</v>
          </cell>
        </row>
        <row r="1071">
          <cell r="A1071">
            <v>3001010902</v>
          </cell>
          <cell r="B1071" t="str">
            <v xml:space="preserve">                       3001.010902 Terrenos Rurales por Administración Funcional</v>
          </cell>
          <cell r="C1071" t="str">
            <v>Terrenos Rurales por Administración Funcional</v>
          </cell>
        </row>
        <row r="1072">
          <cell r="A1072">
            <v>3001010903</v>
          </cell>
          <cell r="B1072" t="str">
            <v xml:space="preserve">                       3001.010903 Terrenos Eriazos por Administración Funcional</v>
          </cell>
          <cell r="C1072" t="str">
            <v>Terrenos Eriazos por Administración Funcional</v>
          </cell>
        </row>
        <row r="1073">
          <cell r="A1073">
            <v>30010110</v>
          </cell>
          <cell r="B1073" t="str">
            <v xml:space="preserve">                3001.0110 Terrenos en Afectación en Uso       </v>
          </cell>
          <cell r="C1073" t="str">
            <v>Terrenos en Afectación en Uso</v>
          </cell>
        </row>
        <row r="1074">
          <cell r="A1074">
            <v>30010111</v>
          </cell>
          <cell r="B1074" t="str">
            <v xml:space="preserve">                3001.0111 Terrenos – Asociaciones Público Privadas, Usufructo y Otros       </v>
          </cell>
          <cell r="C1074" t="str">
            <v>Terrenos – Asociaciones Público Privadas, Usufructo y Otros</v>
          </cell>
        </row>
        <row r="1075">
          <cell r="A1075">
            <v>3001011101</v>
          </cell>
          <cell r="B1075" t="str">
            <v xml:space="preserve">                       3001.011101 Concesiones</v>
          </cell>
          <cell r="C1075" t="str">
            <v>Concesiones</v>
          </cell>
        </row>
        <row r="1076">
          <cell r="A1076">
            <v>3001011102</v>
          </cell>
          <cell r="B1076" t="str">
            <v xml:space="preserve">                       3001.011102 Usufructo</v>
          </cell>
          <cell r="C1076" t="str">
            <v>Usufructo</v>
          </cell>
        </row>
        <row r="1077">
          <cell r="A1077">
            <v>3001011103</v>
          </cell>
          <cell r="B1077" t="str">
            <v xml:space="preserve">                       3001.011103 Otros</v>
          </cell>
          <cell r="C1077" t="str">
            <v>Otros</v>
          </cell>
        </row>
        <row r="1078">
          <cell r="A1078">
            <v>30010112</v>
          </cell>
          <cell r="B1078" t="str">
            <v xml:space="preserve">                3001.0112 Terrenos Adquiridos en Arrendamiento Financiero       </v>
          </cell>
          <cell r="C1078" t="str">
            <v>Terrenos Adquiridos en Arrendamiento Financiero</v>
          </cell>
        </row>
        <row r="1079">
          <cell r="A1079">
            <v>300102</v>
          </cell>
          <cell r="B1079" t="str">
            <v xml:space="preserve">        3001.02 Instrumentos Financieros Derivados               </v>
          </cell>
          <cell r="C1079" t="str">
            <v>Instrumentos Financieros Derivados</v>
          </cell>
        </row>
        <row r="1080">
          <cell r="A1080">
            <v>30010201</v>
          </cell>
          <cell r="B1080" t="str">
            <v xml:space="preserve">                3001.0201 Instrumentos Financieros Derivados – Cobertura de flujo de efectivo       </v>
          </cell>
          <cell r="C1080" t="str">
            <v>Instrumentos Financieros Derivados – Cobertura de flujo de efectivo</v>
          </cell>
        </row>
        <row r="1081">
          <cell r="A1081">
            <v>30010202</v>
          </cell>
          <cell r="B1081" t="str">
            <v xml:space="preserve">                3001.0202 Ganancia o pérdida en activos o pasivos financieros disponibles para la venta       </v>
          </cell>
          <cell r="C1081" t="str">
            <v>Ganancia o pérdida en activos o pasivos financieros disponibles para la venta</v>
          </cell>
        </row>
        <row r="1082">
          <cell r="A1082">
            <v>3101</v>
          </cell>
          <cell r="B1082" t="str">
            <v xml:space="preserve">3101. HACIENDA NACIONAL                       </v>
          </cell>
          <cell r="C1082" t="str">
            <v>HACIENDA NACIONAL</v>
          </cell>
        </row>
        <row r="1083">
          <cell r="A1083">
            <v>310101</v>
          </cell>
          <cell r="B1083" t="str">
            <v xml:space="preserve">        3101.01 Capitalización Hacienda Nacional Adicional               </v>
          </cell>
          <cell r="C1083" t="str">
            <v>Capitalización Hacienda Nacional Adicional</v>
          </cell>
        </row>
        <row r="1084">
          <cell r="A1084">
            <v>310102</v>
          </cell>
          <cell r="B1084" t="str">
            <v xml:space="preserve">        3101.02 Capitalización Reservas               </v>
          </cell>
          <cell r="C1084" t="str">
            <v>Capitalización Reservas</v>
          </cell>
        </row>
        <row r="1085">
          <cell r="A1085">
            <v>310103</v>
          </cell>
          <cell r="B1085" t="str">
            <v xml:space="preserve">        3101.03 Capitalización Resultados Acumulados               </v>
          </cell>
          <cell r="C1085" t="str">
            <v>Capitalización Resultados Acumulados</v>
          </cell>
        </row>
        <row r="1086">
          <cell r="A1086">
            <v>3201</v>
          </cell>
          <cell r="B1086" t="str">
            <v xml:space="preserve">3201. HACIENDA NACIONAL ADICIONAL                       </v>
          </cell>
          <cell r="C1086" t="str">
            <v>HACIENDA NACIONAL ADICIONAL</v>
          </cell>
        </row>
        <row r="1087">
          <cell r="A1087">
            <v>320101</v>
          </cell>
          <cell r="B1087" t="str">
            <v xml:space="preserve">        3201.01 Traspasos Y Remesas               </v>
          </cell>
          <cell r="C1087" t="str">
            <v>Traspasos Y Remesas</v>
          </cell>
        </row>
        <row r="1088">
          <cell r="A1088">
            <v>32010101</v>
          </cell>
          <cell r="B1088" t="str">
            <v xml:space="preserve">                3201.0101 Traspasos De Fondos       </v>
          </cell>
          <cell r="C1088" t="str">
            <v>Traspasos De Fondos</v>
          </cell>
        </row>
        <row r="1089">
          <cell r="A1089">
            <v>3201010101</v>
          </cell>
          <cell r="B1089" t="str">
            <v xml:space="preserve">                       3201.010101 Tesoro Público</v>
          </cell>
          <cell r="C1089" t="str">
            <v>Tesoro Público</v>
          </cell>
        </row>
        <row r="1090">
          <cell r="A1090">
            <v>3201010102</v>
          </cell>
          <cell r="B1090" t="str">
            <v xml:space="preserve">                       3201.010102 Gobierno Nacional</v>
          </cell>
          <cell r="C1090" t="str">
            <v>Gobierno Nacional</v>
          </cell>
        </row>
        <row r="1091">
          <cell r="A1091">
            <v>3201010103</v>
          </cell>
          <cell r="B1091" t="str">
            <v xml:space="preserve">                       3201.010103 Gobiernos Regionales</v>
          </cell>
          <cell r="C1091" t="str">
            <v>Gobiernos Regionales</v>
          </cell>
        </row>
        <row r="1092">
          <cell r="A1092">
            <v>3201010104</v>
          </cell>
          <cell r="B1092" t="str">
            <v xml:space="preserve">                       3201.010104 Gobiernos Locales</v>
          </cell>
          <cell r="C1092" t="str">
            <v>Gobiernos Locales</v>
          </cell>
        </row>
        <row r="1093">
          <cell r="A1093">
            <v>32010102</v>
          </cell>
          <cell r="B1093" t="str">
            <v xml:space="preserve">                3201.0102 Traspasos De Documentos       </v>
          </cell>
          <cell r="C1093" t="str">
            <v>Traspasos De Documentos</v>
          </cell>
        </row>
        <row r="1094">
          <cell r="A1094">
            <v>3201010201</v>
          </cell>
          <cell r="B1094" t="str">
            <v xml:space="preserve">                       3201.010201 Recursos Por Operaciones Oficiales De Crédito Externo</v>
          </cell>
          <cell r="C1094" t="str">
            <v>Recursos Por Operaciones Oficiales De Crédito Externo</v>
          </cell>
        </row>
        <row r="1095">
          <cell r="A1095">
            <v>3201010202</v>
          </cell>
          <cell r="B1095" t="str">
            <v xml:space="preserve">                       3201.010202 Recursos Por Operaciones Oficiales De Crédito Interno</v>
          </cell>
          <cell r="C1095" t="str">
            <v>Recursos Por Operaciones Oficiales De Crédito Interno</v>
          </cell>
        </row>
        <row r="1096">
          <cell r="A1096">
            <v>3201010299</v>
          </cell>
          <cell r="B1096" t="str">
            <v xml:space="preserve">                       3201.010299 Otros Documentos</v>
          </cell>
          <cell r="C1096" t="str">
            <v>Otros Documentos</v>
          </cell>
        </row>
        <row r="1097">
          <cell r="A1097">
            <v>32010103</v>
          </cell>
          <cell r="B1097" t="str">
            <v xml:space="preserve">                3201.0103 Traspasos Internos       </v>
          </cell>
          <cell r="C1097" t="str">
            <v>Traspasos Internos</v>
          </cell>
        </row>
        <row r="1098">
          <cell r="A1098">
            <v>32010104</v>
          </cell>
          <cell r="B1098" t="str">
            <v xml:space="preserve">                3201.0104 Resultado Neto – Promoción de la Inversión Privada       </v>
          </cell>
          <cell r="C1098" t="str">
            <v>Resultado Neto – Promoción de la Inversión Privada</v>
          </cell>
        </row>
        <row r="1099">
          <cell r="A1099">
            <v>320199</v>
          </cell>
          <cell r="B1099" t="str">
            <v xml:space="preserve">        3201.99 Otros               </v>
          </cell>
          <cell r="C1099" t="str">
            <v>Otros</v>
          </cell>
        </row>
        <row r="1100">
          <cell r="A1100">
            <v>3401</v>
          </cell>
          <cell r="B1100" t="str">
            <v xml:space="preserve">3401. RESULTADOS ACUMULADOS                       </v>
          </cell>
          <cell r="C1100" t="str">
            <v>RESULTADOS ACUMULADOS</v>
          </cell>
        </row>
        <row r="1101">
          <cell r="A1101">
            <v>340101</v>
          </cell>
          <cell r="B1101" t="str">
            <v xml:space="preserve">        3401.01 Superávit Acumulado               </v>
          </cell>
          <cell r="C1101" t="str">
            <v>Superávit Acumulado</v>
          </cell>
        </row>
        <row r="1102">
          <cell r="A1102">
            <v>340102</v>
          </cell>
          <cell r="B1102" t="str">
            <v xml:space="preserve">        3401.02 Déficit Acumulado               </v>
          </cell>
          <cell r="C1102" t="str">
            <v>Déficit Acumulado</v>
          </cell>
        </row>
        <row r="1103">
          <cell r="A1103">
            <v>340103</v>
          </cell>
          <cell r="B1103" t="str">
            <v xml:space="preserve">        3401.03 Efectos De Saneamiento Contable – Ley Nº 29608               </v>
          </cell>
          <cell r="C1103" t="str">
            <v>Efectos De Saneamiento Contable – Ley Nº 29608</v>
          </cell>
        </row>
        <row r="1104">
          <cell r="A1104">
            <v>34010301</v>
          </cell>
          <cell r="B1104" t="str">
            <v xml:space="preserve">                3401.0301 Caja Y Bancos       </v>
          </cell>
          <cell r="C1104" t="str">
            <v>Caja Y Bancos</v>
          </cell>
        </row>
        <row r="1105">
          <cell r="A1105">
            <v>34010302</v>
          </cell>
          <cell r="B1105" t="str">
            <v xml:space="preserve">                3401.0302 Inversiones Disponibles       </v>
          </cell>
          <cell r="C1105" t="str">
            <v>Inversiones Disponibles</v>
          </cell>
        </row>
        <row r="1106">
          <cell r="A1106">
            <v>34010303</v>
          </cell>
          <cell r="B1106" t="str">
            <v xml:space="preserve">                3401.0303 Cuentas Por Cobrar       </v>
          </cell>
          <cell r="C1106" t="str">
            <v>Cuentas Por Cobrar</v>
          </cell>
        </row>
        <row r="1107">
          <cell r="A1107">
            <v>34010304</v>
          </cell>
          <cell r="B1107" t="str">
            <v xml:space="preserve">                3401.0304 Cuentas Por Cobrar Diversas       </v>
          </cell>
          <cell r="C1107" t="str">
            <v>Cuentas Por Cobrar Diversas</v>
          </cell>
        </row>
        <row r="1108">
          <cell r="A1108">
            <v>34010305</v>
          </cell>
          <cell r="B1108" t="str">
            <v xml:space="preserve">                3401.0305 Préstamos       </v>
          </cell>
          <cell r="C1108" t="str">
            <v>Préstamos</v>
          </cell>
        </row>
        <row r="1109">
          <cell r="A1109">
            <v>34010306</v>
          </cell>
          <cell r="B1109" t="str">
            <v xml:space="preserve">                3401.0306 Fideicomiso       </v>
          </cell>
          <cell r="C1109" t="str">
            <v>Fideicomiso</v>
          </cell>
        </row>
        <row r="1110">
          <cell r="A1110">
            <v>34010307</v>
          </cell>
          <cell r="B1110" t="str">
            <v xml:space="preserve">                3401.0307 Servicios Y Otros Contratados Por Anticipado       </v>
          </cell>
          <cell r="C1110" t="str">
            <v>Servicios Y Otros Contratados Por Anticipado</v>
          </cell>
        </row>
        <row r="1111">
          <cell r="A1111">
            <v>34010308</v>
          </cell>
          <cell r="B1111" t="str">
            <v xml:space="preserve">                3401.0308 Estimación De Cuentas De Cobranza Dudosa (Cr)       </v>
          </cell>
          <cell r="C1111" t="str">
            <v>Estimación De Cuentas De Cobranza Dudosa (Cr)</v>
          </cell>
        </row>
        <row r="1112">
          <cell r="A1112">
            <v>34010309</v>
          </cell>
          <cell r="B1112" t="str">
            <v xml:space="preserve">                3401.0309 Bienes Y Suministros De Funcionamiento       </v>
          </cell>
          <cell r="C1112" t="str">
            <v>Bienes Y Suministros De Funcionamiento</v>
          </cell>
        </row>
        <row r="1113">
          <cell r="A1113">
            <v>34010310</v>
          </cell>
          <cell r="B1113" t="str">
            <v xml:space="preserve">                3401.0310 Bienes Para La Venta       </v>
          </cell>
          <cell r="C1113" t="str">
            <v>Bienes Para La Venta</v>
          </cell>
        </row>
        <row r="1114">
          <cell r="A1114">
            <v>34010311</v>
          </cell>
          <cell r="B1114" t="str">
            <v xml:space="preserve">                3401.0311 Bienes De Asistencia Social       </v>
          </cell>
          <cell r="C1114" t="str">
            <v>Bienes De Asistencia Social</v>
          </cell>
        </row>
        <row r="1115">
          <cell r="A1115">
            <v>34010312</v>
          </cell>
          <cell r="B1115" t="str">
            <v xml:space="preserve">                3401.0312 Materias Primas       </v>
          </cell>
          <cell r="C1115" t="str">
            <v>Materias Primas</v>
          </cell>
        </row>
        <row r="1116">
          <cell r="A1116">
            <v>34010313</v>
          </cell>
          <cell r="B1116" t="str">
            <v xml:space="preserve">                3401.0313 Materiales Auxiliares, Suministros Y Repuestos       </v>
          </cell>
          <cell r="C1116" t="str">
            <v>Materiales Auxiliares, Suministros Y Repuestos</v>
          </cell>
        </row>
        <row r="1117">
          <cell r="A1117">
            <v>34010314</v>
          </cell>
          <cell r="B1117" t="str">
            <v xml:space="preserve">                3401.0314 Envases Y Embalajes       </v>
          </cell>
          <cell r="C1117" t="str">
            <v>Envases Y Embalajes</v>
          </cell>
        </row>
        <row r="1118">
          <cell r="A1118">
            <v>34010315</v>
          </cell>
          <cell r="B1118" t="str">
            <v xml:space="preserve">                3401.0315 Productos En Proceso       </v>
          </cell>
          <cell r="C1118" t="str">
            <v>Productos En Proceso</v>
          </cell>
        </row>
        <row r="1119">
          <cell r="A1119">
            <v>34010316</v>
          </cell>
          <cell r="B1119" t="str">
            <v xml:space="preserve">                3401.0316 Productos Terminados       </v>
          </cell>
          <cell r="C1119" t="str">
            <v>Productos Terminados</v>
          </cell>
        </row>
        <row r="1120">
          <cell r="A1120">
            <v>34010317</v>
          </cell>
          <cell r="B1120" t="str">
            <v xml:space="preserve">                3401.0317 Bienes En Tránsito       </v>
          </cell>
          <cell r="C1120" t="str">
            <v>Bienes En Tránsito</v>
          </cell>
        </row>
        <row r="1121">
          <cell r="A1121">
            <v>34010318</v>
          </cell>
          <cell r="B1121" t="str">
            <v xml:space="preserve">                3401.0318 Desvalorización De Bienes Corrientes       </v>
          </cell>
          <cell r="C1121" t="str">
            <v>Desvalorización De Bienes Corrientes</v>
          </cell>
        </row>
        <row r="1122">
          <cell r="A1122">
            <v>34010319</v>
          </cell>
          <cell r="B1122" t="str">
            <v xml:space="preserve">                3401.0319 Inversión En Títulos Y Valores       </v>
          </cell>
          <cell r="C1122" t="str">
            <v>Inversión En Títulos Y Valores</v>
          </cell>
        </row>
        <row r="1123">
          <cell r="A1123">
            <v>34010320</v>
          </cell>
          <cell r="B1123" t="str">
            <v xml:space="preserve">                3401.0320 Acciones Y Participaciones De Capital       </v>
          </cell>
          <cell r="C1123" t="str">
            <v>Acciones Y Participaciones De Capital</v>
          </cell>
        </row>
        <row r="1124">
          <cell r="A1124">
            <v>34010321</v>
          </cell>
          <cell r="B1124" t="str">
            <v xml:space="preserve">                3401.0321 Edificios Y Estructuras       </v>
          </cell>
          <cell r="C1124" t="str">
            <v>Edificios Y Estructuras</v>
          </cell>
        </row>
        <row r="1125">
          <cell r="A1125">
            <v>34010322</v>
          </cell>
          <cell r="B1125" t="str">
            <v xml:space="preserve">                3401.0322 Activos No Producidos       </v>
          </cell>
          <cell r="C1125" t="str">
            <v>Activos No Producidos</v>
          </cell>
        </row>
        <row r="1126">
          <cell r="A1126">
            <v>34010323</v>
          </cell>
          <cell r="B1126" t="str">
            <v xml:space="preserve">                3401.0323 Vehículos, Maquinarias Y Otros       </v>
          </cell>
          <cell r="C1126" t="str">
            <v>Vehículos, Maquinarias Y Otros</v>
          </cell>
        </row>
        <row r="1127">
          <cell r="A1127">
            <v>34010324</v>
          </cell>
          <cell r="B1127" t="str">
            <v xml:space="preserve">                3401.0324 Inversiones Intangibles       </v>
          </cell>
          <cell r="C1127" t="str">
            <v>Inversiones Intangibles</v>
          </cell>
        </row>
        <row r="1128">
          <cell r="A1128">
            <v>34010325</v>
          </cell>
          <cell r="B1128" t="str">
            <v xml:space="preserve">                3401.0325 Estudios Y Proyectos       </v>
          </cell>
          <cell r="C1128" t="str">
            <v>Estudios Y Proyectos</v>
          </cell>
        </row>
        <row r="1129">
          <cell r="A1129">
            <v>34010326</v>
          </cell>
          <cell r="B1129" t="str">
            <v xml:space="preserve">                3401.0326 Objetos De Valor       </v>
          </cell>
          <cell r="C1129" t="str">
            <v>Objetos De Valor</v>
          </cell>
        </row>
        <row r="1130">
          <cell r="A1130">
            <v>34010327</v>
          </cell>
          <cell r="B1130" t="str">
            <v xml:space="preserve">                3401.0327 Otros Activos       </v>
          </cell>
          <cell r="C1130" t="str">
            <v>Otros Activos</v>
          </cell>
        </row>
        <row r="1131">
          <cell r="A1131">
            <v>34010328</v>
          </cell>
          <cell r="B1131" t="str">
            <v xml:space="preserve">                3401.0328 Depreciación, Amortización Y Agotamiento (Cr)       </v>
          </cell>
          <cell r="C1131" t="str">
            <v>Depreciación, Amortización Y Agotamiento (Cr)</v>
          </cell>
        </row>
        <row r="1132">
          <cell r="A1132">
            <v>34010329</v>
          </cell>
          <cell r="B1132" t="str">
            <v xml:space="preserve">                3401.0329 Impuestos, Contribuciones Y Otros       </v>
          </cell>
          <cell r="C1132" t="str">
            <v>Impuestos, Contribuciones Y Otros</v>
          </cell>
        </row>
        <row r="1133">
          <cell r="A1133">
            <v>34010330</v>
          </cell>
          <cell r="B1133" t="str">
            <v xml:space="preserve">                3401.0330 Remuneraciones, Pensiones Y Beneficios Por Pagar       </v>
          </cell>
          <cell r="C1133" t="str">
            <v>Remuneraciones, Pensiones Y Beneficios Por Pagar</v>
          </cell>
        </row>
        <row r="1134">
          <cell r="A1134">
            <v>34010331</v>
          </cell>
          <cell r="B1134" t="str">
            <v xml:space="preserve">                3401.0331 Cuentas Por Pagar       </v>
          </cell>
          <cell r="C1134" t="str">
            <v>Cuentas Por Pagar</v>
          </cell>
        </row>
        <row r="1135">
          <cell r="A1135">
            <v>34010332</v>
          </cell>
          <cell r="B1135" t="str">
            <v xml:space="preserve">                3401.0332 Intermediación De Recursos Monetarios       </v>
          </cell>
          <cell r="C1135" t="str">
            <v>Intermediación De Recursos Monetarios</v>
          </cell>
        </row>
        <row r="1136">
          <cell r="A1136">
            <v>34010333</v>
          </cell>
          <cell r="B1136" t="str">
            <v xml:space="preserve">                3401.0333 Obligaciones Tesoro Público       </v>
          </cell>
          <cell r="C1136" t="str">
            <v>Obligaciones Tesoro Público</v>
          </cell>
        </row>
        <row r="1137">
          <cell r="A1137">
            <v>34010334</v>
          </cell>
          <cell r="B1137" t="str">
            <v xml:space="preserve">                3401.0334 Operaciones De Crédito       </v>
          </cell>
          <cell r="C1137" t="str">
            <v>Operaciones De Crédito</v>
          </cell>
        </row>
        <row r="1138">
          <cell r="A1138">
            <v>34010335</v>
          </cell>
          <cell r="B1138" t="str">
            <v xml:space="preserve">                3401.0335 Deuda Pública       </v>
          </cell>
          <cell r="C1138" t="str">
            <v>Deuda Pública</v>
          </cell>
        </row>
        <row r="1139">
          <cell r="A1139">
            <v>34010336</v>
          </cell>
          <cell r="B1139" t="str">
            <v xml:space="preserve">                3401.0336 Deudas Directas A Largo Plazo       </v>
          </cell>
          <cell r="C1139" t="str">
            <v>Deudas Directas A Largo Plazo</v>
          </cell>
        </row>
        <row r="1140">
          <cell r="A1140">
            <v>34010337</v>
          </cell>
          <cell r="B1140" t="str">
            <v xml:space="preserve">                3401.0337 Provisiones       </v>
          </cell>
          <cell r="C1140" t="str">
            <v>Provisiones</v>
          </cell>
        </row>
        <row r="1141">
          <cell r="A1141">
            <v>34010338</v>
          </cell>
          <cell r="B1141" t="str">
            <v xml:space="preserve">                3401.0338 Ingresos Diferidos       </v>
          </cell>
          <cell r="C1141" t="str">
            <v>Ingresos Diferidos</v>
          </cell>
        </row>
        <row r="1142">
          <cell r="A1142">
            <v>34010339</v>
          </cell>
          <cell r="B1142" t="str">
            <v xml:space="preserve">                3401.0339 Excedente De Revaluación       </v>
          </cell>
          <cell r="C1142" t="str">
            <v>Excedente De Revaluación</v>
          </cell>
        </row>
        <row r="1143">
          <cell r="B1143" t="str">
            <v xml:space="preserve">ESTADO DE INGRESOS Y GASTOS                       </v>
          </cell>
          <cell r="C1143" t="str">
            <v>ESTADO DE INGRESOS Y GASTOS</v>
          </cell>
        </row>
        <row r="1144">
          <cell r="A1144">
            <v>4</v>
          </cell>
          <cell r="B1144" t="str">
            <v xml:space="preserve">INGRESOS                       </v>
          </cell>
          <cell r="C1144" t="str">
            <v>INGRESOS</v>
          </cell>
        </row>
        <row r="1145">
          <cell r="A1145">
            <v>4101</v>
          </cell>
          <cell r="B1145" t="str">
            <v xml:space="preserve">4101. IMPUESTO A LA RENTA                       </v>
          </cell>
          <cell r="C1145" t="str">
            <v>IMPUESTO A LA RENTA</v>
          </cell>
        </row>
        <row r="1146">
          <cell r="A1146">
            <v>410101</v>
          </cell>
          <cell r="B1146" t="str">
            <v xml:space="preserve">        4101.01 Impuesto A La Renta A Personas Domiciliadas               </v>
          </cell>
          <cell r="C1146" t="str">
            <v>Impuesto A La Renta A Personas Domiciliadas</v>
          </cell>
        </row>
        <row r="1147">
          <cell r="A1147">
            <v>41010101</v>
          </cell>
          <cell r="B1147" t="str">
            <v xml:space="preserve">                4101.0101 Impuesto A La Renta A Personas Jurídicas       </v>
          </cell>
          <cell r="C1147" t="str">
            <v>Impuesto A La Renta A Personas Jurídicas</v>
          </cell>
        </row>
        <row r="1148">
          <cell r="A1148">
            <v>4101010101</v>
          </cell>
          <cell r="B1148" t="str">
            <v xml:space="preserve">                       4101.010101 Renta De Tercera Categoría</v>
          </cell>
          <cell r="C1148" t="str">
            <v>Renta De Tercera Categoría</v>
          </cell>
        </row>
        <row r="1149">
          <cell r="A1149">
            <v>41010102</v>
          </cell>
          <cell r="B1149" t="str">
            <v xml:space="preserve">                4101.0102 Impuesto A La Renta A Personas Naturales       </v>
          </cell>
          <cell r="C1149" t="str">
            <v>Impuesto A La Renta A Personas Naturales</v>
          </cell>
        </row>
        <row r="1150">
          <cell r="A1150">
            <v>4101010201</v>
          </cell>
          <cell r="B1150" t="str">
            <v xml:space="preserve">                       4101.010201 Renta De Primera Categoría</v>
          </cell>
          <cell r="C1150" t="str">
            <v>Renta De Primera Categoría</v>
          </cell>
        </row>
        <row r="1151">
          <cell r="A1151">
            <v>4101010202</v>
          </cell>
          <cell r="B1151" t="str">
            <v xml:space="preserve">                       4101.010202 Renta De Segunda Categoría</v>
          </cell>
          <cell r="C1151" t="str">
            <v>Renta De Segunda Categoría</v>
          </cell>
        </row>
        <row r="1152">
          <cell r="A1152">
            <v>4101010203</v>
          </cell>
          <cell r="B1152" t="str">
            <v xml:space="preserve">                       4101.010203 Renta De Cuarta Categoría</v>
          </cell>
          <cell r="C1152" t="str">
            <v>Renta De Cuarta Categoría</v>
          </cell>
        </row>
        <row r="1153">
          <cell r="A1153">
            <v>4101010204</v>
          </cell>
          <cell r="B1153" t="str">
            <v xml:space="preserve">                       4101.010204 Renta De Quinta Categoría</v>
          </cell>
          <cell r="C1153" t="str">
            <v>Renta De Quinta Categoría</v>
          </cell>
        </row>
        <row r="1154">
          <cell r="A1154">
            <v>410102</v>
          </cell>
          <cell r="B1154" t="str">
            <v xml:space="preserve">        4101.02 Impuesto A La Renta De No Domiciliados               </v>
          </cell>
          <cell r="C1154" t="str">
            <v>Impuesto A La Renta De No Domiciliados</v>
          </cell>
        </row>
        <row r="1155">
          <cell r="A1155">
            <v>41010201</v>
          </cell>
          <cell r="B1155" t="str">
            <v xml:space="preserve">                4101.0201 Impuesto A La Renta De No Domiciliados       </v>
          </cell>
          <cell r="C1155" t="str">
            <v>Impuesto A La Renta De No Domiciliados</v>
          </cell>
        </row>
        <row r="1156">
          <cell r="A1156">
            <v>4101020101</v>
          </cell>
          <cell r="B1156" t="str">
            <v xml:space="preserve">                       4101.020101 Impuesto A La Renta De No Domiciliados</v>
          </cell>
          <cell r="C1156" t="str">
            <v>Impuesto A La Renta De No Domiciliados</v>
          </cell>
        </row>
        <row r="1157">
          <cell r="A1157">
            <v>410103</v>
          </cell>
          <cell r="B1157" t="str">
            <v xml:space="preserve">        4101.03 Régimen Especial De Impuesto A La Renta               </v>
          </cell>
          <cell r="C1157" t="str">
            <v>Régimen Especial De Impuesto A La Renta</v>
          </cell>
        </row>
        <row r="1158">
          <cell r="A1158">
            <v>41010301</v>
          </cell>
          <cell r="B1158" t="str">
            <v xml:space="preserve">                4101.0301 Régimen Especial De Impuesto A La Renta       </v>
          </cell>
          <cell r="C1158" t="str">
            <v>Régimen Especial De Impuesto A La Renta</v>
          </cell>
        </row>
        <row r="1159">
          <cell r="A1159">
            <v>4101030101</v>
          </cell>
          <cell r="B1159" t="str">
            <v xml:space="preserve">                       4101.030101 Régimen Especial De Impuesto A La Renta</v>
          </cell>
          <cell r="C1159" t="str">
            <v>Régimen Especial De Impuesto A La Renta</v>
          </cell>
        </row>
        <row r="1160">
          <cell r="A1160">
            <v>410104</v>
          </cell>
          <cell r="B1160" t="str">
            <v xml:space="preserve">        4101.04 Otros Regímenes Especiales De Impuesto A La Renta               </v>
          </cell>
          <cell r="C1160" t="str">
            <v>Otros Regímenes Especiales De Impuesto A La Renta</v>
          </cell>
        </row>
        <row r="1161">
          <cell r="A1161">
            <v>41010401</v>
          </cell>
          <cell r="B1161" t="str">
            <v xml:space="preserve">                4101.0401 Otros Regímenes Especiales De Impuesto A La Renta       </v>
          </cell>
          <cell r="C1161" t="str">
            <v>Otros Regímenes Especiales De Impuesto A La Renta</v>
          </cell>
        </row>
        <row r="1162">
          <cell r="A1162">
            <v>4101040101</v>
          </cell>
          <cell r="B1162" t="str">
            <v xml:space="preserve">                       4101.040101 Régimen Para La Amazonía</v>
          </cell>
          <cell r="C1162" t="str">
            <v>Régimen Para La Amazonía</v>
          </cell>
        </row>
        <row r="1163">
          <cell r="A1163">
            <v>4101040102</v>
          </cell>
          <cell r="B1163" t="str">
            <v xml:space="preserve">                       4101.040102 Régimen Agrario</v>
          </cell>
          <cell r="C1163" t="str">
            <v>Régimen Agrario</v>
          </cell>
        </row>
        <row r="1164">
          <cell r="A1164">
            <v>4101040103</v>
          </cell>
          <cell r="B1164" t="str">
            <v xml:space="preserve">                       4101.040103 Régimen De Frontera</v>
          </cell>
          <cell r="C1164" t="str">
            <v>Régimen De Frontera</v>
          </cell>
        </row>
        <row r="1165">
          <cell r="A1165">
            <v>410105</v>
          </cell>
          <cell r="B1165" t="str">
            <v xml:space="preserve">        4101.05 Regularización De Impuesto A La Renta               </v>
          </cell>
          <cell r="C1165" t="str">
            <v>Regularización De Impuesto A La Renta</v>
          </cell>
        </row>
        <row r="1166">
          <cell r="A1166">
            <v>41010501</v>
          </cell>
          <cell r="B1166" t="str">
            <v xml:space="preserve">                4101.0501 Regularización De Impuesto A La Renta De Personas Jurídicas       </v>
          </cell>
          <cell r="C1166" t="str">
            <v>Regularización De Impuesto A La Renta De Personas Jurídicas</v>
          </cell>
        </row>
        <row r="1167">
          <cell r="A1167">
            <v>4101050101</v>
          </cell>
          <cell r="B1167" t="str">
            <v xml:space="preserve">                       4101.050101 Regularización De Impuesto A La Renta De Personas Jurídicas</v>
          </cell>
          <cell r="C1167" t="str">
            <v>Regularización De Impuesto A La Renta De Personas Jurídicas</v>
          </cell>
        </row>
        <row r="1168">
          <cell r="A1168">
            <v>41010502</v>
          </cell>
          <cell r="B1168" t="str">
            <v xml:space="preserve">                4101.0502 Regularización De Impuesto A La Renta De Personas Naturales       </v>
          </cell>
          <cell r="C1168" t="str">
            <v>Regularización De Impuesto A La Renta De Personas Naturales</v>
          </cell>
        </row>
        <row r="1169">
          <cell r="A1169">
            <v>4101050201</v>
          </cell>
          <cell r="B1169" t="str">
            <v xml:space="preserve">                       4101.050201 Regularización De Impuesto A La Renta De Personas Naturales</v>
          </cell>
          <cell r="C1169" t="str">
            <v>Regularización De Impuesto A La Renta De Personas Naturales</v>
          </cell>
        </row>
        <row r="1170">
          <cell r="A1170">
            <v>410106</v>
          </cell>
          <cell r="B1170" t="str">
            <v xml:space="preserve">        4101.06 Otros Impuestos Renta               </v>
          </cell>
          <cell r="C1170" t="str">
            <v>Otros Impuestos Renta</v>
          </cell>
        </row>
        <row r="1171">
          <cell r="A1171">
            <v>41010601</v>
          </cell>
          <cell r="B1171" t="str">
            <v xml:space="preserve">                4101.0601 Régimen Único Simplificado       </v>
          </cell>
          <cell r="C1171" t="str">
            <v>Régimen Único Simplificado</v>
          </cell>
        </row>
        <row r="1172">
          <cell r="A1172">
            <v>4101060101</v>
          </cell>
          <cell r="B1172" t="str">
            <v xml:space="preserve">                       4101.060101 Régimen Único Simplificado</v>
          </cell>
          <cell r="C1172" t="str">
            <v>Régimen Único Simplificado</v>
          </cell>
        </row>
        <row r="1173">
          <cell r="A1173">
            <v>4102</v>
          </cell>
          <cell r="B1173" t="str">
            <v xml:space="preserve">4102. IMPUESTO A LA PROPIEDAD                       </v>
          </cell>
          <cell r="C1173" t="str">
            <v>IMPUESTO A LA PROPIEDAD</v>
          </cell>
        </row>
        <row r="1174">
          <cell r="A1174">
            <v>410201</v>
          </cell>
          <cell r="B1174" t="str">
            <v xml:space="preserve">        4102.01 Impuesto Sobre La Propiedad Inmueble               </v>
          </cell>
          <cell r="C1174" t="str">
            <v>Impuesto Sobre La Propiedad Inmueble</v>
          </cell>
        </row>
        <row r="1175">
          <cell r="A1175">
            <v>41020101</v>
          </cell>
          <cell r="B1175" t="str">
            <v xml:space="preserve">                4102.0101 Predial       </v>
          </cell>
          <cell r="C1175" t="str">
            <v>Predial</v>
          </cell>
        </row>
        <row r="1176">
          <cell r="A1176">
            <v>4102010101</v>
          </cell>
          <cell r="B1176" t="str">
            <v xml:space="preserve">                       4102.010101 Predial</v>
          </cell>
          <cell r="C1176" t="str">
            <v>Predial</v>
          </cell>
        </row>
        <row r="1177">
          <cell r="A1177">
            <v>41020102</v>
          </cell>
          <cell r="B1177" t="str">
            <v xml:space="preserve">                4102.0102 Alcabala       </v>
          </cell>
          <cell r="C1177" t="str">
            <v>Alcabala</v>
          </cell>
        </row>
        <row r="1178">
          <cell r="A1178">
            <v>4102010201</v>
          </cell>
          <cell r="B1178" t="str">
            <v xml:space="preserve">                       4102.010201 Alcabala</v>
          </cell>
          <cell r="C1178" t="str">
            <v>Alcabala</v>
          </cell>
        </row>
        <row r="1179">
          <cell r="A1179">
            <v>410202</v>
          </cell>
          <cell r="B1179" t="str">
            <v xml:space="preserve">        4102.02 Impuesto Sobre La Propiedad No Inmueble               </v>
          </cell>
          <cell r="C1179" t="str">
            <v>Impuesto Sobre La Propiedad No Inmueble</v>
          </cell>
        </row>
        <row r="1180">
          <cell r="A1180">
            <v>41020201</v>
          </cell>
          <cell r="B1180" t="str">
            <v xml:space="preserve">                4102.0201 Al Patrimonio Vehicular       </v>
          </cell>
          <cell r="C1180" t="str">
            <v>Al Patrimonio Vehicular</v>
          </cell>
        </row>
        <row r="1181">
          <cell r="A1181">
            <v>4102020101</v>
          </cell>
          <cell r="B1181" t="str">
            <v xml:space="preserve">                       4102.020101 Al Patrimonio Vehicular</v>
          </cell>
          <cell r="C1181" t="str">
            <v>Al Patrimonio Vehicular</v>
          </cell>
        </row>
        <row r="1182">
          <cell r="A1182">
            <v>41020202</v>
          </cell>
          <cell r="B1182" t="str">
            <v xml:space="preserve">                4102.0202 A Las Embarcaciones De Recreo       </v>
          </cell>
          <cell r="C1182" t="str">
            <v>A Las Embarcaciones De Recreo</v>
          </cell>
        </row>
        <row r="1183">
          <cell r="A1183">
            <v>4102020201</v>
          </cell>
          <cell r="B1183" t="str">
            <v xml:space="preserve">                       4102.020201 A Las Embarcaciones De Recreo</v>
          </cell>
          <cell r="C1183" t="str">
            <v>A Las Embarcaciones De Recreo</v>
          </cell>
        </row>
        <row r="1184">
          <cell r="A1184">
            <v>41020203</v>
          </cell>
          <cell r="B1184" t="str">
            <v xml:space="preserve">                4102.0203 Impuesto Temporal A Los Activos Netos       </v>
          </cell>
          <cell r="C1184" t="str">
            <v>Impuesto Temporal A Los Activos Netos</v>
          </cell>
        </row>
        <row r="1185">
          <cell r="A1185">
            <v>4102020301</v>
          </cell>
          <cell r="B1185" t="str">
            <v xml:space="preserve">                       4102.020301 Impuesto Temporal A Los Activos Netos</v>
          </cell>
          <cell r="C1185" t="str">
            <v>Impuesto Temporal A Los Activos Netos</v>
          </cell>
        </row>
        <row r="1186">
          <cell r="A1186">
            <v>410203</v>
          </cell>
          <cell r="B1186" t="str">
            <v xml:space="preserve">        4102.03 Impuestos A Las Transacciones Financieras Y De Capital               </v>
          </cell>
          <cell r="C1186" t="str">
            <v>Impuestos A Las Transacciones Financieras Y De Capital</v>
          </cell>
        </row>
        <row r="1187">
          <cell r="A1187">
            <v>41020301</v>
          </cell>
          <cell r="B1187" t="str">
            <v xml:space="preserve">                4102.0301 Impuestos A Las Transacciones Financieras Y De Capital       </v>
          </cell>
          <cell r="C1187" t="str">
            <v>Impuestos A Las Transacciones Financieras Y De Capital</v>
          </cell>
        </row>
        <row r="1188">
          <cell r="A1188">
            <v>4102030101</v>
          </cell>
          <cell r="B1188" t="str">
            <v xml:space="preserve">                       4102.030101 Impuestos A Las Transacciones Financieras Y De Capital</v>
          </cell>
          <cell r="C1188" t="str">
            <v>Impuestos A Las Transacciones Financieras Y De Capital</v>
          </cell>
        </row>
        <row r="1189">
          <cell r="A1189">
            <v>4103</v>
          </cell>
          <cell r="B1189" t="str">
            <v xml:space="preserve">4103. IMPUESTOS A LA PRODUCCIÓN Y EL CONSUMO                       </v>
          </cell>
          <cell r="C1189" t="str">
            <v>IMPUESTOS A LA PRODUCCIÓN Y EL CONSUMO</v>
          </cell>
        </row>
        <row r="1190">
          <cell r="A1190">
            <v>410301</v>
          </cell>
          <cell r="B1190" t="str">
            <v xml:space="preserve">        4103.01 Impuesto General A Las Ventas               </v>
          </cell>
          <cell r="C1190" t="str">
            <v>Impuesto General A Las Ventas</v>
          </cell>
        </row>
        <row r="1191">
          <cell r="A1191">
            <v>41030101</v>
          </cell>
          <cell r="B1191" t="str">
            <v xml:space="preserve">                4103.0101 Impuesto General A Las Ventas Internas       </v>
          </cell>
          <cell r="C1191" t="str">
            <v>Impuesto General A Las Ventas Internas</v>
          </cell>
        </row>
        <row r="1192">
          <cell r="A1192">
            <v>4103010101</v>
          </cell>
          <cell r="B1192" t="str">
            <v xml:space="preserve">                       4103.010101 Impuesto General A Las Ventas Internas</v>
          </cell>
          <cell r="C1192" t="str">
            <v>Impuesto General A Las Ventas Internas</v>
          </cell>
        </row>
        <row r="1193">
          <cell r="A1193">
            <v>41030102</v>
          </cell>
          <cell r="B1193" t="str">
            <v xml:space="preserve">                4103.0102 Impuesto General A Las Ventas A Las Importaciones       </v>
          </cell>
          <cell r="C1193" t="str">
            <v>Impuesto General A Las Ventas A Las Importaciones</v>
          </cell>
        </row>
        <row r="1194">
          <cell r="A1194">
            <v>4103010201</v>
          </cell>
          <cell r="B1194" t="str">
            <v xml:space="preserve">                       4103.010201 Impuesto General A Las Ventas A Las Importaciones</v>
          </cell>
          <cell r="C1194" t="str">
            <v>Impuesto General A Las Ventas A Las Importaciones</v>
          </cell>
        </row>
        <row r="1195">
          <cell r="A1195">
            <v>410302</v>
          </cell>
          <cell r="B1195" t="str">
            <v xml:space="preserve">        4103.02 Impuesto De Promoción Municipal (IPM)               </v>
          </cell>
          <cell r="C1195" t="str">
            <v>Impuesto De Promoción Municipal (IPM)</v>
          </cell>
        </row>
        <row r="1196">
          <cell r="A1196">
            <v>41030201</v>
          </cell>
          <cell r="B1196" t="str">
            <v xml:space="preserve">                4103.0201 Impuesto De Promoción Municipal       </v>
          </cell>
          <cell r="C1196" t="str">
            <v>Impuesto De Promoción Municipal</v>
          </cell>
        </row>
        <row r="1197">
          <cell r="A1197">
            <v>4103020101</v>
          </cell>
          <cell r="B1197" t="str">
            <v xml:space="preserve">                       4103.020101 Impuesto De Promoción Municipal A Las Ventas Internas</v>
          </cell>
          <cell r="C1197" t="str">
            <v>Impuesto De Promoción Municipal A Las Ventas Internas</v>
          </cell>
        </row>
        <row r="1198">
          <cell r="A1198">
            <v>41030202</v>
          </cell>
          <cell r="B1198" t="str">
            <v xml:space="preserve">                4103.0202 Impuesto De Promoción Municipal A Las Importaciones       </v>
          </cell>
          <cell r="C1198" t="str">
            <v>Impuesto De Promoción Municipal A Las Importaciones</v>
          </cell>
        </row>
        <row r="1199">
          <cell r="A1199">
            <v>4103020201</v>
          </cell>
          <cell r="B1199" t="str">
            <v xml:space="preserve">                       4103.020201 Impuesto De Promoción Municipal A Las Importaciones</v>
          </cell>
          <cell r="C1199" t="str">
            <v>Impuesto De Promoción Municipal A Las Importaciones</v>
          </cell>
        </row>
        <row r="1200">
          <cell r="A1200">
            <v>410303</v>
          </cell>
          <cell r="B1200" t="str">
            <v xml:space="preserve">        4103.03 Impuesto Selectivo A Productos Específicos               </v>
          </cell>
          <cell r="C1200" t="str">
            <v>Impuesto Selectivo A Productos Específicos</v>
          </cell>
        </row>
        <row r="1201">
          <cell r="A1201">
            <v>41030301</v>
          </cell>
          <cell r="B1201" t="str">
            <v xml:space="preserve">                4103.0301 Impuesto Selectivo Al Consumo (ISC) A Las Ventas Internas       </v>
          </cell>
          <cell r="C1201" t="str">
            <v>Impuesto Selectivo Al Consumo (ISC) A Las Ventas Internas</v>
          </cell>
        </row>
        <row r="1202">
          <cell r="A1202">
            <v>4103030101</v>
          </cell>
          <cell r="B1202" t="str">
            <v xml:space="preserve">                       4103.030101 Impuesto Selectivo Al Consumo A Los Combustibles</v>
          </cell>
          <cell r="C1202" t="str">
            <v>Impuesto Selectivo Al Consumo A Los Combustibles</v>
          </cell>
        </row>
        <row r="1203">
          <cell r="A1203">
            <v>4103030102</v>
          </cell>
          <cell r="B1203" t="str">
            <v xml:space="preserve">                       4103.030102 Impuesto Selectivo Al Consumo A Otros Productos</v>
          </cell>
          <cell r="C1203" t="str">
            <v>Impuesto Selectivo Al Consumo A Otros Productos</v>
          </cell>
        </row>
        <row r="1204">
          <cell r="A1204">
            <v>41030302</v>
          </cell>
          <cell r="B1204" t="str">
            <v xml:space="preserve">                4103.0302 Impuesto Selectivo Al Consumo (ISC) A Las Importaciones       </v>
          </cell>
          <cell r="C1204" t="str">
            <v>Impuesto Selectivo Al Consumo (ISC) A Las Importaciones</v>
          </cell>
        </row>
        <row r="1205">
          <cell r="A1205">
            <v>4103030201</v>
          </cell>
          <cell r="B1205" t="str">
            <v xml:space="preserve">                       4103.030201 Impuesto Selectivo Al Consumo Importaciones</v>
          </cell>
          <cell r="C1205" t="str">
            <v>Impuesto Selectivo Al Consumo Importaciones</v>
          </cell>
        </row>
        <row r="1206">
          <cell r="A1206">
            <v>41030303</v>
          </cell>
          <cell r="B1206" t="str">
            <v xml:space="preserve">                4103.0303 Impuesto Selectivo A Servicios Específicos       </v>
          </cell>
          <cell r="C1206" t="str">
            <v>Impuesto Selectivo A Servicios Específicos</v>
          </cell>
        </row>
        <row r="1207">
          <cell r="A1207">
            <v>4103030301</v>
          </cell>
          <cell r="B1207" t="str">
            <v xml:space="preserve">                       4103.030301 Impuesto A Los Casinos De Juegos</v>
          </cell>
          <cell r="C1207" t="str">
            <v>Impuesto A Los Casinos De Juegos</v>
          </cell>
        </row>
        <row r="1208">
          <cell r="A1208">
            <v>4103030302</v>
          </cell>
          <cell r="B1208" t="str">
            <v xml:space="preserve">                       4103.030302 Impuesto A Las Apuestas</v>
          </cell>
          <cell r="C1208" t="str">
            <v>Impuesto A Las Apuestas</v>
          </cell>
        </row>
        <row r="1209">
          <cell r="A1209">
            <v>4103030303</v>
          </cell>
          <cell r="B1209" t="str">
            <v xml:space="preserve">                       4103.030303 Impuesto A Los Juegos</v>
          </cell>
          <cell r="C1209" t="str">
            <v>Impuesto A Los Juegos</v>
          </cell>
        </row>
        <row r="1210">
          <cell r="A1210">
            <v>4103030304</v>
          </cell>
          <cell r="B1210" t="str">
            <v xml:space="preserve">                       4103.030304 Impuesto A Los Espectáculos Públicos No Deportivos</v>
          </cell>
          <cell r="C1210" t="str">
            <v>Impuesto A Los Espectáculos Públicos No Deportivos</v>
          </cell>
        </row>
        <row r="1211">
          <cell r="A1211">
            <v>4103030305</v>
          </cell>
          <cell r="B1211" t="str">
            <v xml:space="preserve">                       4103.030305 Impuesto A Los Juegos De Máquinas Tragamonedas</v>
          </cell>
          <cell r="C1211" t="str">
            <v>Impuesto A Los Juegos De Máquinas Tragamonedas</v>
          </cell>
        </row>
        <row r="1212">
          <cell r="A1212">
            <v>41030304</v>
          </cell>
          <cell r="B1212" t="str">
            <v xml:space="preserve">                4103.0304 Impuesto Al Rodaje       </v>
          </cell>
          <cell r="C1212" t="str">
            <v>Impuesto Al Rodaje</v>
          </cell>
        </row>
        <row r="1213">
          <cell r="A1213">
            <v>4103030401</v>
          </cell>
          <cell r="B1213" t="str">
            <v xml:space="preserve">                       4103.030401 Impuesto Al Rodaje</v>
          </cell>
          <cell r="C1213" t="str">
            <v>Impuesto Al Rodaje</v>
          </cell>
        </row>
        <row r="1214">
          <cell r="A1214">
            <v>4104</v>
          </cell>
          <cell r="B1214" t="str">
            <v xml:space="preserve">4104. IMPUESTO SOBRE EL COMERCIO Y LAS TRANSACCIONES INTERNACIONALES                       </v>
          </cell>
          <cell r="C1214" t="str">
            <v>IMPUESTO SOBRE EL COMERCIO Y LAS TRANSACCIONES INTERNACIONALES</v>
          </cell>
        </row>
        <row r="1215">
          <cell r="A1215">
            <v>410401</v>
          </cell>
          <cell r="B1215" t="str">
            <v xml:space="preserve">        4104.01 Impuestos A Las Importaciones               </v>
          </cell>
          <cell r="C1215" t="str">
            <v>Impuestos A Las Importaciones</v>
          </cell>
        </row>
        <row r="1216">
          <cell r="A1216">
            <v>41040101</v>
          </cell>
          <cell r="B1216" t="str">
            <v xml:space="preserve">                4104.0101 Derechos De Aduanas Y Otros Derechos De Importación       </v>
          </cell>
          <cell r="C1216" t="str">
            <v>Derechos De Aduanas Y Otros Derechos De Importación</v>
          </cell>
        </row>
        <row r="1217">
          <cell r="A1217">
            <v>4104010101</v>
          </cell>
          <cell r="B1217" t="str">
            <v xml:space="preserve">                       4104.010101 Derechos Ad Valorem</v>
          </cell>
          <cell r="C1217" t="str">
            <v>Derechos Ad Valorem</v>
          </cell>
        </row>
        <row r="1218">
          <cell r="A1218">
            <v>4104010102</v>
          </cell>
          <cell r="B1218" t="str">
            <v xml:space="preserve">                       4104.010102 Convenio Internacional Perú - Colombia</v>
          </cell>
          <cell r="C1218" t="str">
            <v>Convenio Internacional Perú - Colombia</v>
          </cell>
        </row>
        <row r="1219">
          <cell r="A1219">
            <v>4104010103</v>
          </cell>
          <cell r="B1219" t="str">
            <v xml:space="preserve">                       4104.010103 Derechos A La Importación De Productos Alimenticios Clasificados</v>
          </cell>
          <cell r="C1219" t="str">
            <v>Derechos A La Importación De Productos Alimenticios Clasificados</v>
          </cell>
        </row>
        <row r="1220">
          <cell r="A1220">
            <v>4104010104</v>
          </cell>
          <cell r="B1220" t="str">
            <v xml:space="preserve">                       4104.010104 Arancel Especial Por Ingreso De Bienes Provenientes De Depósitos Francos</v>
          </cell>
          <cell r="C1220" t="str">
            <v>Arancel Especial Por Ingreso De Bienes Provenientes De Depósitos Francos</v>
          </cell>
        </row>
        <row r="1221">
          <cell r="A1221">
            <v>410402</v>
          </cell>
          <cell r="B1221" t="str">
            <v xml:space="preserve">        4104.02 Otros Impuestos Sobre El Comercio Y Las Transacciones Internacionales               </v>
          </cell>
          <cell r="C1221" t="str">
            <v>Otros Impuestos Sobre El Comercio Y Las Transacciones Internacionales</v>
          </cell>
        </row>
        <row r="1222">
          <cell r="A1222">
            <v>41040201</v>
          </cell>
          <cell r="B1222" t="str">
            <v xml:space="preserve">                4104.0201 Impuesto Extraordinario Para La Promoción Y Desarrollo Turístico Nacional       </v>
          </cell>
          <cell r="C1222" t="str">
            <v>Impuesto Extraordinario Para La Promoción Y Desarrollo Turístico Nacional</v>
          </cell>
        </row>
        <row r="1223">
          <cell r="A1223">
            <v>4104020101</v>
          </cell>
          <cell r="B1223" t="str">
            <v xml:space="preserve">                       4104.020101 Impuesto Extraordinario Para La Promoción Y Desarrollo Turístico Nacional</v>
          </cell>
          <cell r="C1223" t="str">
            <v>Impuesto Extraordinario Para La Promoción Y Desarrollo Turístico Nacional</v>
          </cell>
        </row>
        <row r="1224">
          <cell r="A1224">
            <v>4105</v>
          </cell>
          <cell r="B1224" t="str">
            <v xml:space="preserve">4105. OTROS INGRESOS IMPOSITIVOS                       </v>
          </cell>
          <cell r="C1224" t="str">
            <v>OTROS INGRESOS IMPOSITIVOS</v>
          </cell>
        </row>
        <row r="1225">
          <cell r="A1225">
            <v>410501</v>
          </cell>
          <cell r="B1225" t="str">
            <v xml:space="preserve">        4105.01 Impuestos Derogados               </v>
          </cell>
          <cell r="C1225" t="str">
            <v>Impuestos Derogados</v>
          </cell>
        </row>
        <row r="1226">
          <cell r="A1226">
            <v>41050101</v>
          </cell>
          <cell r="B1226" t="str">
            <v xml:space="preserve">                4105.0101 Impuestos Derogados       </v>
          </cell>
          <cell r="C1226" t="str">
            <v>Impuestos Derogados</v>
          </cell>
        </row>
        <row r="1227">
          <cell r="A1227">
            <v>4105010101</v>
          </cell>
          <cell r="B1227" t="str">
            <v xml:space="preserve">                       4105.010101 Impuestos Derogados De Operaciones Internas</v>
          </cell>
          <cell r="C1227" t="str">
            <v>Impuestos Derogados De Operaciones Internas</v>
          </cell>
        </row>
        <row r="1228">
          <cell r="A1228">
            <v>4105010102</v>
          </cell>
          <cell r="B1228" t="str">
            <v xml:space="preserve">                       4105.010102 Impuestos Derogados De Importaciones</v>
          </cell>
          <cell r="C1228" t="str">
            <v>Impuestos Derogados De Importaciones</v>
          </cell>
        </row>
        <row r="1229">
          <cell r="A1229">
            <v>410502</v>
          </cell>
          <cell r="B1229" t="str">
            <v xml:space="preserve">        4105.02 Fraccionamiento Tributario               </v>
          </cell>
          <cell r="C1229" t="str">
            <v>Fraccionamiento Tributario</v>
          </cell>
        </row>
        <row r="1230">
          <cell r="A1230">
            <v>41050201</v>
          </cell>
          <cell r="B1230" t="str">
            <v xml:space="preserve">                4105.0201 Fraccionamiento Tributario Regular       </v>
          </cell>
          <cell r="C1230" t="str">
            <v>Fraccionamiento Tributario Regular</v>
          </cell>
        </row>
        <row r="1231">
          <cell r="A1231">
            <v>4105020101</v>
          </cell>
          <cell r="B1231" t="str">
            <v xml:space="preserve">                       4105.020101 Fraccionamiento Tributario Regular</v>
          </cell>
          <cell r="C1231" t="str">
            <v>Fraccionamiento Tributario Regular</v>
          </cell>
        </row>
        <row r="1232">
          <cell r="A1232">
            <v>41050202</v>
          </cell>
          <cell r="B1232" t="str">
            <v xml:space="preserve">                4105.0202 Beneficios De Regularización Tributaria       </v>
          </cell>
          <cell r="C1232" t="str">
            <v>Beneficios De Regularización Tributaria</v>
          </cell>
        </row>
        <row r="1233">
          <cell r="A1233">
            <v>4105020201</v>
          </cell>
          <cell r="B1233" t="str">
            <v xml:space="preserve">                       4105.020201 Programa Especial De Regularización Tributaria</v>
          </cell>
          <cell r="C1233" t="str">
            <v>Programa Especial De Regularización Tributaria</v>
          </cell>
        </row>
        <row r="1234">
          <cell r="A1234">
            <v>4105020202</v>
          </cell>
          <cell r="B1234" t="str">
            <v xml:space="preserve">                       4105.020202 Programa Extraordinario De Regularización Tributaria – PERTA</v>
          </cell>
          <cell r="C1234" t="str">
            <v>Programa Extraordinario De Regularización Tributaria – PERTA</v>
          </cell>
        </row>
        <row r="1235">
          <cell r="A1235">
            <v>4105020203</v>
          </cell>
          <cell r="B1235" t="str">
            <v xml:space="preserve">                       4105.020203 Régimen Especial De Fraccionamiento Tributario - Ley Nº 27344</v>
          </cell>
          <cell r="C1235" t="str">
            <v>Régimen Especial De Fraccionamiento Tributario - Ley Nº 27344</v>
          </cell>
        </row>
        <row r="1236">
          <cell r="A1236">
            <v>4105020204</v>
          </cell>
          <cell r="B1236" t="str">
            <v xml:space="preserve">                       4105.020204 Sistema Especial De Actualización Y Pago De Deudas Tributarias Exigibles</v>
          </cell>
          <cell r="C1236" t="str">
            <v>Sistema Especial De Actualización Y Pago De Deudas Tributarias Exigibles</v>
          </cell>
        </row>
        <row r="1237">
          <cell r="A1237">
            <v>4105020205</v>
          </cell>
          <cell r="B1237" t="str">
            <v xml:space="preserve">                       4105.020205 Reactivación A Través Del Sinceramiento De Las Deudas Tributarias – RESIT</v>
          </cell>
          <cell r="C1237" t="str">
            <v>Reactivación A Través Del Sinceramiento De Las Deudas Tributarias – RESIT</v>
          </cell>
        </row>
        <row r="1238">
          <cell r="A1238">
            <v>4105020206</v>
          </cell>
          <cell r="B1238" t="str">
            <v xml:space="preserve">                       4105.020206 Régimen De Fraccionamiento Especial</v>
          </cell>
          <cell r="C1238" t="str">
            <v>Régimen De Fraccionamiento Especial</v>
          </cell>
        </row>
        <row r="1239">
          <cell r="A1239">
            <v>4105020207</v>
          </cell>
          <cell r="B1239" t="str">
            <v xml:space="preserve">                       4105.020207 Regularización de la Deuda Tributaria de las Cooperativas Agrarias</v>
          </cell>
          <cell r="C1239" t="str">
            <v>Regularización de la Deuda Tributaria de las Cooperativas Agrarias</v>
          </cell>
        </row>
        <row r="1240">
          <cell r="A1240">
            <v>4105020208</v>
          </cell>
          <cell r="B1240" t="str">
            <v xml:space="preserve">                       4105.020208 Fraccionamiento de Deuda comprendida en el sinceramiento de la deuda municipal</v>
          </cell>
          <cell r="C1240" t="str">
            <v>Fraccionamiento de Deuda comprendida en el sinceramiento de la deuda municipal</v>
          </cell>
        </row>
        <row r="1241">
          <cell r="A1241">
            <v>41050203</v>
          </cell>
          <cell r="B1241" t="str">
            <v xml:space="preserve">                4105.0203 Beneficio De Regularización Tributos Municipales       </v>
          </cell>
          <cell r="C1241" t="str">
            <v>Beneficio De Regularización Tributos Municipales</v>
          </cell>
        </row>
        <row r="1242">
          <cell r="A1242">
            <v>4105020301</v>
          </cell>
          <cell r="B1242" t="str">
            <v xml:space="preserve">                       4105.020301 Beneficio De Regularización Tributaria Municipal –BERTRIMUN</v>
          </cell>
          <cell r="C1242" t="str">
            <v>Beneficio De Regularización Tributaria Municipal –BERTRIMUN</v>
          </cell>
        </row>
        <row r="1243">
          <cell r="A1243">
            <v>41050204</v>
          </cell>
          <cell r="B1243" t="str">
            <v xml:space="preserve">                4105.0204 Otros Fraccionamientos       </v>
          </cell>
          <cell r="C1243" t="str">
            <v>Otros Fraccionamientos</v>
          </cell>
        </row>
        <row r="1244">
          <cell r="A1244">
            <v>4105020401</v>
          </cell>
          <cell r="B1244" t="str">
            <v xml:space="preserve">                       4105.020401 Otros Fraccionamientos</v>
          </cell>
          <cell r="C1244" t="str">
            <v>Otros Fraccionamientos</v>
          </cell>
        </row>
        <row r="1245">
          <cell r="A1245">
            <v>410503</v>
          </cell>
          <cell r="B1245" t="str">
            <v xml:space="preserve">        4105.03 Multas Y Sanciones Tributarias               </v>
          </cell>
          <cell r="C1245" t="str">
            <v>Multas Y Sanciones Tributarias</v>
          </cell>
        </row>
        <row r="1246">
          <cell r="A1246">
            <v>41050301</v>
          </cell>
          <cell r="B1246" t="str">
            <v xml:space="preserve">                4105.0301 Multas Tributarias       </v>
          </cell>
          <cell r="C1246" t="str">
            <v>Multas Tributarias</v>
          </cell>
        </row>
        <row r="1247">
          <cell r="A1247">
            <v>4105030101</v>
          </cell>
          <cell r="B1247" t="str">
            <v xml:space="preserve">                       4105.030101 Por Infracciones Tributarias</v>
          </cell>
          <cell r="C1247" t="str">
            <v>Por Infracciones Tributarias</v>
          </cell>
        </row>
        <row r="1248">
          <cell r="A1248">
            <v>4105030102</v>
          </cell>
          <cell r="B1248" t="str">
            <v xml:space="preserve">                       4105.030102 Por Infracciones Tributarias Importaciones</v>
          </cell>
          <cell r="C1248" t="str">
            <v>Por Infracciones Tributarias Importaciones</v>
          </cell>
        </row>
        <row r="1249">
          <cell r="A1249">
            <v>4105030199</v>
          </cell>
          <cell r="B1249" t="str">
            <v xml:space="preserve">                       4105.030199 Otras Multas</v>
          </cell>
          <cell r="C1249" t="str">
            <v>Otras Multas</v>
          </cell>
        </row>
        <row r="1250">
          <cell r="A1250">
            <v>41050302</v>
          </cell>
          <cell r="B1250" t="str">
            <v xml:space="preserve">                4105.0302 Sanciones Tributarias Y Aduaneras       </v>
          </cell>
          <cell r="C1250" t="str">
            <v>Sanciones Tributarias Y Aduaneras</v>
          </cell>
        </row>
        <row r="1251">
          <cell r="A1251">
            <v>4105030201</v>
          </cell>
          <cell r="B1251" t="str">
            <v xml:space="preserve">                       4105.030201 Intereses Por Sanciones Tributarias</v>
          </cell>
          <cell r="C1251" t="str">
            <v>Intereses Por Sanciones Tributarias</v>
          </cell>
        </row>
        <row r="1252">
          <cell r="A1252">
            <v>4105030202</v>
          </cell>
          <cell r="B1252" t="str">
            <v xml:space="preserve">                       4105.030202 Derechos Antidumping</v>
          </cell>
          <cell r="C1252" t="str">
            <v>Derechos Antidumping</v>
          </cell>
        </row>
        <row r="1253">
          <cell r="A1253">
            <v>4105030203</v>
          </cell>
          <cell r="B1253" t="str">
            <v xml:space="preserve">                       4105.030203 Sanciones Derogadas</v>
          </cell>
          <cell r="C1253" t="str">
            <v>Sanciones Derogadas</v>
          </cell>
        </row>
        <row r="1254">
          <cell r="A1254">
            <v>4105030299</v>
          </cell>
          <cell r="B1254" t="str">
            <v xml:space="preserve">                       4105.030299 Otras Sanciones</v>
          </cell>
          <cell r="C1254" t="str">
            <v>Otras Sanciones</v>
          </cell>
        </row>
        <row r="1255">
          <cell r="A1255">
            <v>410509</v>
          </cell>
          <cell r="B1255" t="str">
            <v xml:space="preserve">        4105.09 Otros Ingresos Impositivos               </v>
          </cell>
          <cell r="C1255" t="str">
            <v>Otros Ingresos Impositivos</v>
          </cell>
        </row>
        <row r="1256">
          <cell r="A1256">
            <v>41050901</v>
          </cell>
          <cell r="B1256" t="str">
            <v xml:space="preserve">                4105.0901 Otros Ingresos Impositivos       </v>
          </cell>
          <cell r="C1256" t="str">
            <v>Otros Ingresos Impositivos</v>
          </cell>
        </row>
        <row r="1257">
          <cell r="A1257">
            <v>4105090101</v>
          </cell>
          <cell r="B1257" t="str">
            <v xml:space="preserve">                       4105.090101 Impuestos Diversos</v>
          </cell>
          <cell r="C1257" t="str">
            <v>Impuestos Diversos</v>
          </cell>
        </row>
        <row r="1258">
          <cell r="A1258">
            <v>4105090102</v>
          </cell>
          <cell r="B1258" t="str">
            <v xml:space="preserve">                       4105.090102 Impuesto Especial A La Minería</v>
          </cell>
          <cell r="C1258" t="str">
            <v>Impuesto Especial A La Minería</v>
          </cell>
        </row>
        <row r="1259">
          <cell r="A1259">
            <v>4106</v>
          </cell>
          <cell r="B1259" t="str">
            <v xml:space="preserve">4106. CONTRIBUCIONES OBLIGATORIAS                       </v>
          </cell>
          <cell r="C1259" t="str">
            <v>CONTRIBUCIONES OBLIGATORIAS</v>
          </cell>
        </row>
        <row r="1260">
          <cell r="A1260">
            <v>410601</v>
          </cell>
          <cell r="B1260" t="str">
            <v xml:space="preserve">        4106.01 Contribuciones Obligatorias               </v>
          </cell>
          <cell r="C1260" t="str">
            <v>Contribuciones Obligatorias</v>
          </cell>
        </row>
        <row r="1261">
          <cell r="A1261">
            <v>41060101</v>
          </cell>
          <cell r="B1261" t="str">
            <v xml:space="preserve">                4106.0101 Aportes Para Infraestructura       </v>
          </cell>
          <cell r="C1261" t="str">
            <v>Aportes Para Infraestructura</v>
          </cell>
        </row>
        <row r="1262">
          <cell r="A1262">
            <v>4106010101</v>
          </cell>
          <cell r="B1262" t="str">
            <v xml:space="preserve">                       4106.010101 Aportes De Usuarios Para Electrificación Rural</v>
          </cell>
          <cell r="C1262" t="str">
            <v>Aportes De Usuarios Para Electrificación Rural</v>
          </cell>
        </row>
        <row r="1263">
          <cell r="A1263">
            <v>4106010102</v>
          </cell>
          <cell r="B1263" t="str">
            <v xml:space="preserve">                       4106.010102 Aportes De Empresas Para Electrificación Rural</v>
          </cell>
          <cell r="C1263" t="str">
            <v>Aportes De Empresas Para Electrificación Rural</v>
          </cell>
        </row>
        <row r="1264">
          <cell r="A1264">
            <v>4106010103</v>
          </cell>
          <cell r="B1264" t="str">
            <v xml:space="preserve">                       4106.010103 Aporte De Empresas Constructoras</v>
          </cell>
          <cell r="C1264" t="str">
            <v>Aporte De Empresas Constructoras</v>
          </cell>
        </row>
        <row r="1265">
          <cell r="A1265">
            <v>4106010104</v>
          </cell>
          <cell r="B1265" t="str">
            <v xml:space="preserve">                       4106.010104 Contribución Especial Por Obras Públicas</v>
          </cell>
          <cell r="C1265" t="str">
            <v>Contribución Especial Por Obras Públicas</v>
          </cell>
        </row>
        <row r="1266">
          <cell r="A1266">
            <v>4106010199</v>
          </cell>
          <cell r="B1266" t="str">
            <v xml:space="preserve">                       4106.010199 Otros Aportes Obligatorios Para Infraestructura</v>
          </cell>
          <cell r="C1266" t="str">
            <v>Otros Aportes Obligatorios Para Infraestructura</v>
          </cell>
        </row>
        <row r="1267">
          <cell r="A1267">
            <v>41060102</v>
          </cell>
          <cell r="B1267" t="str">
            <v xml:space="preserve">                4106.0102 Otros Aportes       </v>
          </cell>
          <cell r="C1267" t="str">
            <v>Otros Aportes</v>
          </cell>
        </row>
        <row r="1268">
          <cell r="A1268">
            <v>4106010201</v>
          </cell>
          <cell r="B1268" t="str">
            <v xml:space="preserve">                       4106.010201 Aportes De Empresas Eléctricas Por Facturación</v>
          </cell>
          <cell r="C1268" t="str">
            <v>Aportes De Empresas Eléctricas Por Facturación</v>
          </cell>
        </row>
        <row r="1269">
          <cell r="A1269">
            <v>4106010202</v>
          </cell>
          <cell r="B1269" t="str">
            <v xml:space="preserve">                       4106.010202 Aportes De Operadores De Servicios Portadores En General Y De Servicios Finales</v>
          </cell>
          <cell r="C1269" t="str">
            <v>Aportes De Operadores De Servicios Portadores En General Y De Servicios Finales</v>
          </cell>
        </row>
        <row r="1270">
          <cell r="A1270">
            <v>4106010299</v>
          </cell>
          <cell r="B1270" t="str">
            <v xml:space="preserve">                       4106.010299 Otros Aportes Obligatorios</v>
          </cell>
          <cell r="C1270" t="str">
            <v>Otros Aportes Obligatorios</v>
          </cell>
        </row>
        <row r="1271">
          <cell r="A1271">
            <v>4107</v>
          </cell>
          <cell r="B1271" t="str">
            <v xml:space="preserve">4107. DEVOLUCIÓN, LIBERACIÓN E INCENTIVO TRIBUTO                       </v>
          </cell>
          <cell r="C1271" t="str">
            <v>DEVOLUCIÓN, LIBERACIÓN E INCENTIVO TRIBUTO</v>
          </cell>
        </row>
        <row r="1272">
          <cell r="A1272">
            <v>410701</v>
          </cell>
          <cell r="B1272" t="str">
            <v xml:space="preserve">        4107.01 Devolución De Tributos Internos               </v>
          </cell>
          <cell r="C1272" t="str">
            <v>Devolución De Tributos Internos</v>
          </cell>
        </row>
        <row r="1273">
          <cell r="A1273">
            <v>41070101</v>
          </cell>
          <cell r="B1273" t="str">
            <v xml:space="preserve">                4107.0101 Devolución De IGV       </v>
          </cell>
          <cell r="C1273" t="str">
            <v>Devolución De IGV</v>
          </cell>
        </row>
        <row r="1274">
          <cell r="A1274">
            <v>4107010101</v>
          </cell>
          <cell r="B1274" t="str">
            <v xml:space="preserve">                       4107.010101 Devolución IGV: Nota De Crédito Negociable</v>
          </cell>
          <cell r="C1274" t="str">
            <v>Devolución IGV: Nota De Crédito Negociable</v>
          </cell>
        </row>
        <row r="1275">
          <cell r="A1275">
            <v>4107010102</v>
          </cell>
          <cell r="B1275" t="str">
            <v xml:space="preserve">                       4107.010102 Devolución IGV: Nota De Crédito Negociable Redimibles</v>
          </cell>
          <cell r="C1275" t="str">
            <v>Devolución IGV: Nota De Crédito Negociable Redimibles</v>
          </cell>
        </row>
        <row r="1276">
          <cell r="A1276">
            <v>41070102</v>
          </cell>
          <cell r="B1276" t="str">
            <v xml:space="preserve">                4107.0102 Devolución De Impuesto A La Renta       </v>
          </cell>
          <cell r="C1276" t="str">
            <v>Devolución De Impuesto A La Renta</v>
          </cell>
        </row>
        <row r="1277">
          <cell r="A1277">
            <v>4107010201</v>
          </cell>
          <cell r="B1277" t="str">
            <v xml:space="preserve">                       4107.010201 Devolución Renta: Nota De Crédito Negociable</v>
          </cell>
          <cell r="C1277" t="str">
            <v>Devolución Renta: Nota De Crédito Negociable</v>
          </cell>
        </row>
        <row r="1278">
          <cell r="A1278">
            <v>4107010202</v>
          </cell>
          <cell r="B1278" t="str">
            <v xml:space="preserve">                       4107.010202 Devolución Renta: Nota De Crédito Negociable Redimibles</v>
          </cell>
          <cell r="C1278" t="str">
            <v>Devolución Renta: Nota De Crédito Negociable Redimibles</v>
          </cell>
        </row>
        <row r="1279">
          <cell r="A1279">
            <v>41070103</v>
          </cell>
          <cell r="B1279" t="str">
            <v xml:space="preserve">                4107.0103 Devolución De Otros Impuestos Internos       </v>
          </cell>
          <cell r="C1279" t="str">
            <v>Devolución De Otros Impuestos Internos</v>
          </cell>
        </row>
        <row r="1280">
          <cell r="A1280">
            <v>4107010301</v>
          </cell>
          <cell r="B1280" t="str">
            <v xml:space="preserve">                       4107.010301 Devolución Otros Impuestos: Nota De Crédito Negociable</v>
          </cell>
          <cell r="C1280" t="str">
            <v>Devolución Otros Impuestos: Nota De Crédito Negociable</v>
          </cell>
        </row>
        <row r="1281">
          <cell r="A1281">
            <v>4107010302</v>
          </cell>
          <cell r="B1281" t="str">
            <v xml:space="preserve">                       4107.010302 Devolución Otros Impuestos: Nota De Crédito Negociable Redimidas</v>
          </cell>
          <cell r="C1281" t="str">
            <v>Devolución Otros Impuestos: Nota De Crédito Negociable Redimidas</v>
          </cell>
        </row>
        <row r="1282">
          <cell r="A1282">
            <v>410702</v>
          </cell>
          <cell r="B1282" t="str">
            <v xml:space="preserve">        4107.02 Devolución De Tributos De Aduanas               </v>
          </cell>
          <cell r="C1282" t="str">
            <v>Devolución De Tributos De Aduanas</v>
          </cell>
        </row>
        <row r="1283">
          <cell r="A1283">
            <v>41070201</v>
          </cell>
          <cell r="B1283" t="str">
            <v xml:space="preserve">                4107.0201 Devolución De Tributos De Aduanas       </v>
          </cell>
          <cell r="C1283" t="str">
            <v>Devolución De Tributos De Aduanas</v>
          </cell>
        </row>
        <row r="1284">
          <cell r="A1284">
            <v>4107020101</v>
          </cell>
          <cell r="B1284" t="str">
            <v xml:space="preserve">                       4107.020101 Devolución Aduanas: Nota De Crédito Negociable</v>
          </cell>
          <cell r="C1284" t="str">
            <v>Devolución Aduanas: Nota De Crédito Negociable</v>
          </cell>
        </row>
        <row r="1285">
          <cell r="A1285">
            <v>4107020102</v>
          </cell>
          <cell r="B1285" t="str">
            <v xml:space="preserve">                       4107.020102 Devolución Aduanas: Nota De Crédito Negociable Redimidas</v>
          </cell>
          <cell r="C1285" t="str">
            <v>Devolución Aduanas: Nota De Crédito Negociable Redimidas</v>
          </cell>
        </row>
        <row r="1286">
          <cell r="A1286">
            <v>410703</v>
          </cell>
          <cell r="B1286" t="str">
            <v xml:space="preserve">        4107.03 Documentos Cancelatorios               </v>
          </cell>
          <cell r="C1286" t="str">
            <v>Documentos Cancelatorios</v>
          </cell>
        </row>
        <row r="1287">
          <cell r="A1287">
            <v>41070301</v>
          </cell>
          <cell r="B1287" t="str">
            <v xml:space="preserve">                4107.0301 Documentos Cancelatorios       </v>
          </cell>
          <cell r="C1287" t="str">
            <v>Documentos Cancelatorios</v>
          </cell>
        </row>
        <row r="1288">
          <cell r="A1288">
            <v>4107030101</v>
          </cell>
          <cell r="B1288" t="str">
            <v xml:space="preserve">                       4107.030101 Documentos Cancelatorios Tesoro Público</v>
          </cell>
          <cell r="C1288" t="str">
            <v>Documentos Cancelatorios Tesoro Público</v>
          </cell>
        </row>
        <row r="1289">
          <cell r="A1289">
            <v>4107030102</v>
          </cell>
          <cell r="B1289" t="str">
            <v xml:space="preserve">                       4107.030102 Documentos Cancelatorios Tesoro Público – Importaciones</v>
          </cell>
          <cell r="C1289" t="str">
            <v>Documentos Cancelatorios Tesoro Público – Importaciones</v>
          </cell>
        </row>
        <row r="1290">
          <cell r="A1290">
            <v>410704</v>
          </cell>
          <cell r="B1290" t="str">
            <v xml:space="preserve">        4107.04 Liberación Tributaria – SUNAT – C               </v>
          </cell>
          <cell r="C1290" t="str">
            <v>Liberación Tributaria – SUNAT – C</v>
          </cell>
        </row>
        <row r="1291">
          <cell r="A1291">
            <v>41070401</v>
          </cell>
          <cell r="B1291" t="str">
            <v xml:space="preserve">                4107.0401 Liberación de Tributos Internos – SUNAT – C       </v>
          </cell>
          <cell r="C1291" t="str">
            <v>Liberación de Tributos Internos – SUNAT – C</v>
          </cell>
        </row>
        <row r="1292">
          <cell r="A1292">
            <v>41070402</v>
          </cell>
          <cell r="B1292" t="str">
            <v xml:space="preserve">                4107.0402 Liberación de Tributos Aduaneros – SUNAT – C       </v>
          </cell>
          <cell r="C1292" t="str">
            <v>Liberación de Tributos Aduaneros – SUNAT – C</v>
          </cell>
        </row>
        <row r="1293">
          <cell r="A1293">
            <v>410705</v>
          </cell>
          <cell r="B1293" t="str">
            <v xml:space="preserve">        4107.05 Incentivo Tributario – SUNAT – C               </v>
          </cell>
          <cell r="C1293" t="str">
            <v>Incentivo Tributario – SUNAT – C</v>
          </cell>
        </row>
        <row r="1294">
          <cell r="A1294">
            <v>41070501</v>
          </cell>
          <cell r="B1294" t="str">
            <v xml:space="preserve">                4107.0501 Incentivo de Tributos Internos – SUNAT – C       </v>
          </cell>
          <cell r="C1294" t="str">
            <v>Incentivo de Tributos Internos – SUNAT – C</v>
          </cell>
        </row>
        <row r="1295">
          <cell r="A1295">
            <v>41070502</v>
          </cell>
          <cell r="B1295" t="str">
            <v xml:space="preserve">                4107.0502 Incentivo de Tributos Aduaneros – SUNAT – C       </v>
          </cell>
          <cell r="C1295" t="str">
            <v>Incentivo de Tributos Aduaneros – SUNAT – C</v>
          </cell>
        </row>
        <row r="1296">
          <cell r="A1296">
            <v>4201</v>
          </cell>
          <cell r="B1296" t="str">
            <v xml:space="preserve">4201. CONTRIBUCIONES SOCIALES AL SISTEMA DE SEGURIDAD SOCIAL                       </v>
          </cell>
          <cell r="C1296" t="str">
            <v>CONTRIBUCIONES SOCIALES AL SISTEMA DE SEGURIDAD SOCIAL</v>
          </cell>
        </row>
        <row r="1297">
          <cell r="A1297">
            <v>420101</v>
          </cell>
          <cell r="B1297" t="str">
            <v xml:space="preserve">        4201.01 Aportes Previsionales               </v>
          </cell>
          <cell r="C1297" t="str">
            <v>Aportes Previsionales</v>
          </cell>
        </row>
        <row r="1298">
          <cell r="A1298">
            <v>42010101</v>
          </cell>
          <cell r="B1298" t="str">
            <v xml:space="preserve">                4201.0101 Aportaciones Para Pensiones       </v>
          </cell>
          <cell r="C1298" t="str">
            <v>Aportaciones Para Pensiones</v>
          </cell>
        </row>
        <row r="1299">
          <cell r="A1299">
            <v>4201010101</v>
          </cell>
          <cell r="B1299" t="str">
            <v xml:space="preserve">                       4201.010101 Descuento Para Pensiones</v>
          </cell>
          <cell r="C1299" t="str">
            <v>Descuento Para Pensiones</v>
          </cell>
        </row>
        <row r="1300">
          <cell r="A1300">
            <v>4201010102</v>
          </cell>
          <cell r="B1300" t="str">
            <v xml:space="preserve">                       4201.010102 Aporte Pensiones Ley Nº 19990</v>
          </cell>
          <cell r="C1300" t="str">
            <v>Aporte Pensiones Ley Nº 19990</v>
          </cell>
        </row>
        <row r="1301">
          <cell r="A1301">
            <v>4201010103</v>
          </cell>
          <cell r="B1301" t="str">
            <v xml:space="preserve">                       4201.010103 Afiliados Regulares Ley Nº 26790</v>
          </cell>
          <cell r="C1301" t="str">
            <v>Afiliados Regulares Ley Nº 26790</v>
          </cell>
        </row>
        <row r="1302">
          <cell r="A1302">
            <v>4201010199</v>
          </cell>
          <cell r="B1302" t="str">
            <v xml:space="preserve">                       4201.010199 Otras Aportaciones Para Pensiones</v>
          </cell>
          <cell r="C1302" t="str">
            <v>Otras Aportaciones Para Pensiones</v>
          </cell>
        </row>
        <row r="1303">
          <cell r="A1303">
            <v>42010102</v>
          </cell>
          <cell r="B1303" t="str">
            <v xml:space="preserve">                4201.0102 Contribución Solidaria Para La Asistencia Previsional       </v>
          </cell>
          <cell r="C1303" t="str">
            <v>Contribución Solidaria Para La Asistencia Previsional</v>
          </cell>
        </row>
        <row r="1304">
          <cell r="A1304">
            <v>4201010201</v>
          </cell>
          <cell r="B1304" t="str">
            <v xml:space="preserve">                       4201.010201 Contribución Solidaria Para La Asistencia Previsional</v>
          </cell>
          <cell r="C1304" t="str">
            <v>Contribución Solidaria Para La Asistencia Previsional</v>
          </cell>
        </row>
        <row r="1305">
          <cell r="A1305">
            <v>420102</v>
          </cell>
          <cell r="B1305" t="str">
            <v xml:space="preserve">        4201.02 Aportaciones Para Prestaciones De Salud               </v>
          </cell>
          <cell r="C1305" t="str">
            <v>Aportaciones Para Prestaciones De Salud</v>
          </cell>
        </row>
        <row r="1306">
          <cell r="A1306">
            <v>42010201</v>
          </cell>
          <cell r="B1306" t="str">
            <v xml:space="preserve">                4201.0201 Aportaciones Para Prestaciones De Salud       </v>
          </cell>
          <cell r="C1306" t="str">
            <v>Aportaciones Para Prestaciones De Salud</v>
          </cell>
        </row>
        <row r="1307">
          <cell r="A1307">
            <v>4201020101</v>
          </cell>
          <cell r="B1307" t="str">
            <v xml:space="preserve">                       4201.020101 Afiliados Regulares Ley Nº 26790</v>
          </cell>
          <cell r="C1307" t="str">
            <v>Afiliados Regulares Ley Nº 26790</v>
          </cell>
        </row>
        <row r="1308">
          <cell r="A1308">
            <v>4201020102</v>
          </cell>
          <cell r="B1308" t="str">
            <v xml:space="preserve">                       4201.020102 Aportaciones Al Régimen Semicontributivo</v>
          </cell>
          <cell r="C1308" t="str">
            <v>Aportaciones Al Régimen Semicontributivo</v>
          </cell>
        </row>
        <row r="1309">
          <cell r="A1309">
            <v>4201020103</v>
          </cell>
          <cell r="B1309" t="str">
            <v xml:space="preserve">                       4201.020103 Aportaciones Al Régimen Semicontributivo Correspondiente A Las Microempresas</v>
          </cell>
          <cell r="C1309" t="str">
            <v>Aportaciones Al Régimen Semicontributivo Correspondiente A Las Microempresas</v>
          </cell>
        </row>
        <row r="1310">
          <cell r="A1310">
            <v>4201020199</v>
          </cell>
          <cell r="B1310" t="str">
            <v xml:space="preserve">                       4201.020199 Otras Aportaciones Para Prestaciones De Salud</v>
          </cell>
          <cell r="C1310" t="str">
            <v>Otras Aportaciones Para Prestaciones De Salud</v>
          </cell>
        </row>
        <row r="1311">
          <cell r="A1311">
            <v>4202</v>
          </cell>
          <cell r="B1311" t="str">
            <v xml:space="preserve">4202. OTRAS CONTRIBUCIONES SOCIALES                       </v>
          </cell>
          <cell r="C1311" t="str">
            <v>OTRAS CONTRIBUCIONES SOCIALES</v>
          </cell>
        </row>
        <row r="1312">
          <cell r="A1312">
            <v>420201</v>
          </cell>
          <cell r="B1312" t="str">
            <v xml:space="preserve">        4202.01 Otras Contribuciones               </v>
          </cell>
          <cell r="C1312" t="str">
            <v>Otras Contribuciones</v>
          </cell>
        </row>
        <row r="1313">
          <cell r="A1313">
            <v>42020101</v>
          </cell>
          <cell r="B1313" t="str">
            <v xml:space="preserve">                4202.0101 Otras Contribuciones       </v>
          </cell>
          <cell r="C1313" t="str">
            <v>Otras Contribuciones</v>
          </cell>
        </row>
        <row r="1314">
          <cell r="A1314">
            <v>4202010101</v>
          </cell>
          <cell r="B1314" t="str">
            <v xml:space="preserve">                       4202.010101 Otras Contribuciones</v>
          </cell>
          <cell r="C1314" t="str">
            <v>Otras Contribuciones</v>
          </cell>
        </row>
        <row r="1315">
          <cell r="A1315">
            <v>4203</v>
          </cell>
          <cell r="B1315" t="str">
            <v xml:space="preserve">4203. Contribuciones Derogadas                       </v>
          </cell>
          <cell r="C1315" t="str">
            <v>Contribuciones Derogadas</v>
          </cell>
        </row>
        <row r="1316">
          <cell r="A1316">
            <v>420301</v>
          </cell>
          <cell r="B1316" t="str">
            <v xml:space="preserve">        4203.01 Contribuciones Derogadas               </v>
          </cell>
          <cell r="C1316" t="str">
            <v>Contribuciones Derogadas</v>
          </cell>
        </row>
        <row r="1317">
          <cell r="A1317">
            <v>42030101</v>
          </cell>
          <cell r="B1317" t="str">
            <v xml:space="preserve">                4203.0101 Contribuciones Derogadas       </v>
          </cell>
          <cell r="C1317" t="str">
            <v>Contribuciones Derogadas</v>
          </cell>
        </row>
        <row r="1318">
          <cell r="A1318">
            <v>4203010102</v>
          </cell>
          <cell r="B1318" t="str">
            <v xml:space="preserve">                       4203.010102 Contribuciones Derogadas</v>
          </cell>
          <cell r="C1318" t="str">
            <v>Contribuciones Derogadas</v>
          </cell>
        </row>
        <row r="1319">
          <cell r="A1319">
            <v>4301</v>
          </cell>
          <cell r="B1319" t="str">
            <v xml:space="preserve">4301. VENTA DE BIENES                       </v>
          </cell>
          <cell r="C1319" t="str">
            <v>VENTA DE BIENES</v>
          </cell>
        </row>
        <row r="1320">
          <cell r="A1320">
            <v>430101</v>
          </cell>
          <cell r="B1320" t="str">
            <v xml:space="preserve">        4301.01 Venta De Bienes Agrícolas Y Forestales               </v>
          </cell>
          <cell r="C1320" t="str">
            <v>Venta De Bienes Agrícolas Y Forestales</v>
          </cell>
        </row>
        <row r="1321">
          <cell r="A1321">
            <v>43010101</v>
          </cell>
          <cell r="B1321" t="str">
            <v xml:space="preserve">                4301.0101 Venta De Bienes Agrícolas Y Forestales       </v>
          </cell>
          <cell r="C1321" t="str">
            <v>Venta De Bienes Agrícolas Y Forestales</v>
          </cell>
        </row>
        <row r="1322">
          <cell r="A1322">
            <v>4301010101</v>
          </cell>
          <cell r="B1322" t="str">
            <v xml:space="preserve">                       4301.010101 Productos Frutícolas</v>
          </cell>
          <cell r="C1322" t="str">
            <v>Productos Frutícolas</v>
          </cell>
        </row>
        <row r="1323">
          <cell r="A1323">
            <v>4301010102</v>
          </cell>
          <cell r="B1323" t="str">
            <v xml:space="preserve">                       4301.010102 Productos Oleícolas</v>
          </cell>
          <cell r="C1323" t="str">
            <v>Productos Oleícolas</v>
          </cell>
        </row>
        <row r="1324">
          <cell r="A1324">
            <v>4301010103</v>
          </cell>
          <cell r="B1324" t="str">
            <v xml:space="preserve">                       4301.010103 Productos Forestales</v>
          </cell>
          <cell r="C1324" t="str">
            <v>Productos Forestales</v>
          </cell>
        </row>
        <row r="1325">
          <cell r="A1325">
            <v>4301010199</v>
          </cell>
          <cell r="B1325" t="str">
            <v xml:space="preserve">                       4301.010199 Otros Productos Agrícolas Y Forestales</v>
          </cell>
          <cell r="C1325" t="str">
            <v>Otros Productos Agrícolas Y Forestales</v>
          </cell>
        </row>
        <row r="1326">
          <cell r="A1326">
            <v>430102</v>
          </cell>
          <cell r="B1326" t="str">
            <v xml:space="preserve">        4301.02 Venta De Bienes Pecuarios               </v>
          </cell>
          <cell r="C1326" t="str">
            <v>Venta De Bienes Pecuarios</v>
          </cell>
        </row>
        <row r="1327">
          <cell r="A1327">
            <v>43010201</v>
          </cell>
          <cell r="B1327" t="str">
            <v xml:space="preserve">                4301.0201 Venta De Bienes Pecuarios       </v>
          </cell>
          <cell r="C1327" t="str">
            <v>Venta De Bienes Pecuarios</v>
          </cell>
        </row>
        <row r="1328">
          <cell r="A1328">
            <v>4301020101</v>
          </cell>
          <cell r="B1328" t="str">
            <v xml:space="preserve">                       4301.020101 Venta De Animales</v>
          </cell>
          <cell r="C1328" t="str">
            <v>Venta De Animales</v>
          </cell>
        </row>
        <row r="1329">
          <cell r="A1329">
            <v>4301020102</v>
          </cell>
          <cell r="B1329" t="str">
            <v xml:space="preserve">                       4301.020102 Productos Veterinarios</v>
          </cell>
          <cell r="C1329" t="str">
            <v>Productos Veterinarios</v>
          </cell>
        </row>
        <row r="1330">
          <cell r="A1330">
            <v>4301020103</v>
          </cell>
          <cell r="B1330" t="str">
            <v xml:space="preserve">                       4301.020103 Productos De Granja</v>
          </cell>
          <cell r="C1330" t="str">
            <v>Productos De Granja</v>
          </cell>
        </row>
        <row r="1331">
          <cell r="A1331">
            <v>4301020104</v>
          </cell>
          <cell r="B1331" t="str">
            <v xml:space="preserve">                       4301.020104 Productos Cárnicos</v>
          </cell>
          <cell r="C1331" t="str">
            <v>Productos Cárnicos</v>
          </cell>
        </row>
        <row r="1332">
          <cell r="A1332">
            <v>4301020199</v>
          </cell>
          <cell r="B1332" t="str">
            <v xml:space="preserve">                       4301.020199 Otros Bienes Pecuarios</v>
          </cell>
          <cell r="C1332" t="str">
            <v>Otros Bienes Pecuarios</v>
          </cell>
        </row>
        <row r="1333">
          <cell r="A1333">
            <v>430103</v>
          </cell>
          <cell r="B1333" t="str">
            <v xml:space="preserve">        4301.03 Venta De Productos Minerales               </v>
          </cell>
          <cell r="C1333" t="str">
            <v>Venta De Productos Minerales</v>
          </cell>
        </row>
        <row r="1334">
          <cell r="A1334">
            <v>43010301</v>
          </cell>
          <cell r="B1334" t="str">
            <v xml:space="preserve">                4301.0301 Venta De Productos Minerales       </v>
          </cell>
          <cell r="C1334" t="str">
            <v>Venta De Productos Minerales</v>
          </cell>
        </row>
        <row r="1335">
          <cell r="A1335">
            <v>4301030101</v>
          </cell>
          <cell r="B1335" t="str">
            <v xml:space="preserve">                       4301.030101 Venta De Agua</v>
          </cell>
          <cell r="C1335" t="str">
            <v>Venta De Agua</v>
          </cell>
        </row>
        <row r="1336">
          <cell r="A1336">
            <v>4301030102</v>
          </cell>
          <cell r="B1336" t="str">
            <v xml:space="preserve">                       4301.030102 Carbón</v>
          </cell>
          <cell r="C1336" t="str">
            <v>Carbón</v>
          </cell>
        </row>
        <row r="1337">
          <cell r="A1337">
            <v>4301030199</v>
          </cell>
          <cell r="B1337" t="str">
            <v xml:space="preserve">                       4301.030199 Otros Productos Minerales</v>
          </cell>
          <cell r="C1337" t="str">
            <v>Otros Productos Minerales</v>
          </cell>
        </row>
        <row r="1338">
          <cell r="A1338">
            <v>430104</v>
          </cell>
          <cell r="B1338" t="str">
            <v xml:space="preserve">        4301.04 Venta De Productos Industriales               </v>
          </cell>
          <cell r="C1338" t="str">
            <v>Venta De Productos Industriales</v>
          </cell>
        </row>
        <row r="1339">
          <cell r="A1339">
            <v>43010401</v>
          </cell>
          <cell r="B1339" t="str">
            <v xml:space="preserve">                4301.0401 Venta De Productos Industriales       </v>
          </cell>
          <cell r="C1339" t="str">
            <v>Venta De Productos Industriales</v>
          </cell>
        </row>
        <row r="1340">
          <cell r="A1340">
            <v>4301040101</v>
          </cell>
          <cell r="B1340" t="str">
            <v xml:space="preserve">                       4301.040101 Alimentos Y Bebidas</v>
          </cell>
          <cell r="C1340" t="str">
            <v>Alimentos Y Bebidas</v>
          </cell>
        </row>
        <row r="1341">
          <cell r="A1341">
            <v>4301040102</v>
          </cell>
          <cell r="B1341" t="str">
            <v xml:space="preserve">                       4301.040102 Productos Agroindustriales</v>
          </cell>
          <cell r="C1341" t="str">
            <v>Productos Agroindustriales</v>
          </cell>
        </row>
        <row r="1342">
          <cell r="A1342">
            <v>4301040103</v>
          </cell>
          <cell r="B1342" t="str">
            <v xml:space="preserve">                       4301.040103 Venta De Productos Hidrobiológicos</v>
          </cell>
          <cell r="C1342" t="str">
            <v>Venta De Productos Hidrobiológicos</v>
          </cell>
        </row>
        <row r="1343">
          <cell r="A1343">
            <v>4301040104</v>
          </cell>
          <cell r="B1343" t="str">
            <v xml:space="preserve">                       4301.040104 Productos Textiles</v>
          </cell>
          <cell r="C1343" t="str">
            <v>Productos Textiles</v>
          </cell>
        </row>
        <row r="1344">
          <cell r="A1344">
            <v>4301040105</v>
          </cell>
          <cell r="B1344" t="str">
            <v xml:space="preserve">                       4301.040105 Materiales Médicos Quirúrgicos</v>
          </cell>
          <cell r="C1344" t="str">
            <v>Materiales Médicos Quirúrgicos</v>
          </cell>
        </row>
        <row r="1345">
          <cell r="A1345">
            <v>4301040106</v>
          </cell>
          <cell r="B1345" t="str">
            <v xml:space="preserve">                       4301.040106 Materiales De Laboratorio</v>
          </cell>
          <cell r="C1345" t="str">
            <v>Materiales De Laboratorio</v>
          </cell>
        </row>
        <row r="1346">
          <cell r="A1346">
            <v>4301040107</v>
          </cell>
          <cell r="B1346" t="str">
            <v xml:space="preserve">                       4301.040107 Productos Y Materiales De Rehabilitación</v>
          </cell>
          <cell r="C1346" t="str">
            <v>Productos Y Materiales De Rehabilitación</v>
          </cell>
        </row>
        <row r="1347">
          <cell r="A1347">
            <v>4301040108</v>
          </cell>
          <cell r="B1347" t="str">
            <v xml:space="preserve">                       4301.040108 Productos Metálicos</v>
          </cell>
          <cell r="C1347" t="str">
            <v>Productos Metálicos</v>
          </cell>
        </row>
        <row r="1348">
          <cell r="A1348">
            <v>4301040109</v>
          </cell>
          <cell r="B1348" t="str">
            <v xml:space="preserve">                       4301.040109 Materiales Agregados De Construcción</v>
          </cell>
          <cell r="C1348" t="str">
            <v>Materiales Agregados De Construcción</v>
          </cell>
        </row>
        <row r="1349">
          <cell r="A1349">
            <v>4301040199</v>
          </cell>
          <cell r="B1349" t="str">
            <v xml:space="preserve">                       4301.040199 Otros Productos Industriales</v>
          </cell>
          <cell r="C1349" t="str">
            <v>Otros Productos Industriales</v>
          </cell>
        </row>
        <row r="1350">
          <cell r="A1350">
            <v>430105</v>
          </cell>
          <cell r="B1350" t="str">
            <v xml:space="preserve">        4301.05 Ventas De Productos De Educación               </v>
          </cell>
          <cell r="C1350" t="str">
            <v>Ventas De Productos De Educación</v>
          </cell>
        </row>
        <row r="1351">
          <cell r="A1351">
            <v>43010501</v>
          </cell>
          <cell r="B1351" t="str">
            <v xml:space="preserve">                4301.0501 Ventas De Productos De Educación       </v>
          </cell>
          <cell r="C1351" t="str">
            <v>Ventas De Productos De Educación</v>
          </cell>
        </row>
        <row r="1352">
          <cell r="A1352">
            <v>4301050101</v>
          </cell>
          <cell r="B1352" t="str">
            <v xml:space="preserve">                       4301.050101 Venta De Publicaciones (Libros, Boletines, Folletos, Videos Y Otros)</v>
          </cell>
          <cell r="C1352" t="str">
            <v>Venta De Publicaciones (Libros, Boletines, Folletos, Videos Y Otros)</v>
          </cell>
        </row>
        <row r="1353">
          <cell r="A1353">
            <v>4301050102</v>
          </cell>
          <cell r="B1353" t="str">
            <v xml:space="preserve">                       4301.050102 Material Técnico Pedagógico</v>
          </cell>
          <cell r="C1353" t="str">
            <v>Material Técnico Pedagógico</v>
          </cell>
        </row>
        <row r="1354">
          <cell r="A1354">
            <v>4301050199</v>
          </cell>
          <cell r="B1354" t="str">
            <v xml:space="preserve">                       4301.050199 Otros Productos De Educación</v>
          </cell>
          <cell r="C1354" t="str">
            <v>Otros Productos De Educación</v>
          </cell>
        </row>
        <row r="1355">
          <cell r="A1355">
            <v>430106</v>
          </cell>
          <cell r="B1355" t="str">
            <v xml:space="preserve">        4301.06 Ventas De Productos De Salud               </v>
          </cell>
          <cell r="C1355" t="str">
            <v>Ventas De Productos De Salud</v>
          </cell>
        </row>
        <row r="1356">
          <cell r="A1356">
            <v>43010601</v>
          </cell>
          <cell r="B1356" t="str">
            <v xml:space="preserve">                4301.0601 Ventas De Productos De Salud       </v>
          </cell>
          <cell r="C1356" t="str">
            <v>Ventas De Productos De Salud</v>
          </cell>
        </row>
        <row r="1357">
          <cell r="A1357">
            <v>4301060101</v>
          </cell>
          <cell r="B1357" t="str">
            <v xml:space="preserve">                       4301.060101 Producción De Biológicos</v>
          </cell>
          <cell r="C1357" t="str">
            <v>Producción De Biológicos</v>
          </cell>
        </row>
        <row r="1358">
          <cell r="A1358">
            <v>4301060102</v>
          </cell>
          <cell r="B1358" t="str">
            <v xml:space="preserve">                       4301.060102 Medicinas</v>
          </cell>
          <cell r="C1358" t="str">
            <v>Medicinas</v>
          </cell>
        </row>
        <row r="1359">
          <cell r="A1359">
            <v>4301060103</v>
          </cell>
          <cell r="B1359" t="str">
            <v xml:space="preserve">                       4301.060103 Vacunas</v>
          </cell>
          <cell r="C1359" t="str">
            <v>Vacunas</v>
          </cell>
        </row>
        <row r="1360">
          <cell r="A1360">
            <v>4301060104</v>
          </cell>
          <cell r="B1360" t="str">
            <v xml:space="preserve">                       4301.060104 Farmacia</v>
          </cell>
          <cell r="C1360" t="str">
            <v>Farmacia</v>
          </cell>
        </row>
        <row r="1361">
          <cell r="A1361">
            <v>4301060199</v>
          </cell>
          <cell r="B1361" t="str">
            <v xml:space="preserve">                       4301.060199 Otros Productos De Salud</v>
          </cell>
          <cell r="C1361" t="str">
            <v>Otros Productos De Salud</v>
          </cell>
        </row>
        <row r="1362">
          <cell r="A1362">
            <v>430107</v>
          </cell>
          <cell r="B1362" t="str">
            <v xml:space="preserve">        4301.07 Venta De Productos De Transporte               </v>
          </cell>
          <cell r="C1362" t="str">
            <v>Venta De Productos De Transporte</v>
          </cell>
        </row>
        <row r="1363">
          <cell r="A1363">
            <v>43010701</v>
          </cell>
          <cell r="B1363" t="str">
            <v xml:space="preserve">                4301.0701 Venta De Productos De Transporte       </v>
          </cell>
          <cell r="C1363" t="str">
            <v>Venta De Productos De Transporte</v>
          </cell>
        </row>
        <row r="1364">
          <cell r="A1364">
            <v>4301070101</v>
          </cell>
          <cell r="B1364" t="str">
            <v xml:space="preserve">                       4301.070101 Placas</v>
          </cell>
          <cell r="C1364" t="str">
            <v>Placas</v>
          </cell>
        </row>
        <row r="1365">
          <cell r="A1365">
            <v>4301070199</v>
          </cell>
          <cell r="B1365" t="str">
            <v xml:space="preserve">                       4301.070199 Otros Productos De Transportes</v>
          </cell>
          <cell r="C1365" t="str">
            <v>Otros Productos De Transportes</v>
          </cell>
        </row>
        <row r="1366">
          <cell r="A1366">
            <v>430109</v>
          </cell>
          <cell r="B1366" t="str">
            <v xml:space="preserve">        4301.09 Venta De Otros Bienes               </v>
          </cell>
          <cell r="C1366" t="str">
            <v>Venta De Otros Bienes</v>
          </cell>
        </row>
        <row r="1367">
          <cell r="A1367">
            <v>43010901</v>
          </cell>
          <cell r="B1367" t="str">
            <v xml:space="preserve">                4301.0901 Venta De Otros Bienes       </v>
          </cell>
          <cell r="C1367" t="str">
            <v>Venta De Otros Bienes</v>
          </cell>
        </row>
        <row r="1368">
          <cell r="A1368">
            <v>4301090101</v>
          </cell>
          <cell r="B1368" t="str">
            <v xml:space="preserve">                       4301.090101 Venta De Publicaciones</v>
          </cell>
          <cell r="C1368" t="str">
            <v>Venta De Publicaciones</v>
          </cell>
        </row>
        <row r="1369">
          <cell r="A1369">
            <v>4301090102</v>
          </cell>
          <cell r="B1369" t="str">
            <v xml:space="preserve">                       4301.090102 Venta De Bases Para Licitación Pública, Concurso Público Y Otros</v>
          </cell>
          <cell r="C1369" t="str">
            <v>Venta De Bases Para Licitación Pública, Concurso Público Y Otros</v>
          </cell>
        </row>
        <row r="1370">
          <cell r="A1370">
            <v>4301090199</v>
          </cell>
          <cell r="B1370" t="str">
            <v xml:space="preserve">                       4301.090199 Otros Bienes</v>
          </cell>
          <cell r="C1370" t="str">
            <v>Otros Bienes</v>
          </cell>
        </row>
        <row r="1371">
          <cell r="A1371">
            <v>4302</v>
          </cell>
          <cell r="B1371" t="str">
            <v xml:space="preserve">4302. VENTA DE DERECHOS Y TASAS ADMINISTRATIVOS                       </v>
          </cell>
          <cell r="C1371" t="str">
            <v>VENTA DE DERECHOS Y TASAS ADMINISTRATIVOS</v>
          </cell>
        </row>
        <row r="1372">
          <cell r="A1372">
            <v>430201</v>
          </cell>
          <cell r="B1372" t="str">
            <v xml:space="preserve">        4302.01 Derechos Administrativos Generales               </v>
          </cell>
          <cell r="C1372" t="str">
            <v>Derechos Administrativos Generales</v>
          </cell>
        </row>
        <row r="1373">
          <cell r="A1373">
            <v>43020101</v>
          </cell>
          <cell r="B1373" t="str">
            <v xml:space="preserve">                4302.0101 Registros Y Licencias       </v>
          </cell>
          <cell r="C1373" t="str">
            <v>Registros Y Licencias</v>
          </cell>
        </row>
        <row r="1374">
          <cell r="A1374">
            <v>4302010101</v>
          </cell>
          <cell r="B1374" t="str">
            <v xml:space="preserve">                       4302.010101 Registro Civil</v>
          </cell>
          <cell r="C1374" t="str">
            <v>Registro Civil</v>
          </cell>
        </row>
        <row r="1375">
          <cell r="A1375">
            <v>4302010102</v>
          </cell>
          <cell r="B1375" t="str">
            <v xml:space="preserve">                       4302.010102 Tasas Registrales</v>
          </cell>
          <cell r="C1375" t="str">
            <v>Tasas Registrales</v>
          </cell>
        </row>
        <row r="1376">
          <cell r="A1376">
            <v>4302010103</v>
          </cell>
          <cell r="B1376" t="str">
            <v xml:space="preserve">                       4302.010103 Licencias</v>
          </cell>
          <cell r="C1376" t="str">
            <v>Licencias</v>
          </cell>
        </row>
        <row r="1377">
          <cell r="A1377">
            <v>4302010104</v>
          </cell>
          <cell r="B1377" t="str">
            <v xml:space="preserve">                       4302.010104 Registro Proveedores</v>
          </cell>
          <cell r="C1377" t="str">
            <v>Registro Proveedores</v>
          </cell>
        </row>
        <row r="1378">
          <cell r="A1378">
            <v>4302010105</v>
          </cell>
          <cell r="B1378" t="str">
            <v xml:space="preserve">                       4302.010105 Expedición De Partidas Certificados</v>
          </cell>
          <cell r="C1378" t="str">
            <v>Expedición De Partidas Certificados</v>
          </cell>
        </row>
        <row r="1379">
          <cell r="A1379">
            <v>4302010199</v>
          </cell>
          <cell r="B1379" t="str">
            <v xml:space="preserve">                       4302.010199 Otros Registros</v>
          </cell>
          <cell r="C1379" t="str">
            <v>Otros Registros</v>
          </cell>
        </row>
        <row r="1380">
          <cell r="A1380">
            <v>43020102</v>
          </cell>
          <cell r="B1380" t="str">
            <v xml:space="preserve">                4302.0102 Pasaportes       </v>
          </cell>
          <cell r="C1380" t="str">
            <v>Pasaportes</v>
          </cell>
        </row>
        <row r="1381">
          <cell r="A1381">
            <v>4302010201</v>
          </cell>
          <cell r="B1381" t="str">
            <v xml:space="preserve">                       4302.010201 Expedición</v>
          </cell>
          <cell r="C1381" t="str">
            <v>Expedición</v>
          </cell>
        </row>
        <row r="1382">
          <cell r="A1382">
            <v>4302010202</v>
          </cell>
          <cell r="B1382" t="str">
            <v xml:space="preserve">                       4302.010202 Revalidación</v>
          </cell>
          <cell r="C1382" t="str">
            <v>Revalidación</v>
          </cell>
        </row>
        <row r="1383">
          <cell r="A1383">
            <v>43020103</v>
          </cell>
          <cell r="B1383" t="str">
            <v xml:space="preserve">                4302.0103 Documento Nacional De Identidad       </v>
          </cell>
          <cell r="C1383" t="str">
            <v>Documento Nacional De Identidad</v>
          </cell>
        </row>
        <row r="1384">
          <cell r="A1384">
            <v>4302010301</v>
          </cell>
          <cell r="B1384" t="str">
            <v xml:space="preserve">                       4302.010301 Emisión</v>
          </cell>
          <cell r="C1384" t="str">
            <v>Emisión</v>
          </cell>
        </row>
        <row r="1385">
          <cell r="A1385">
            <v>4302010302</v>
          </cell>
          <cell r="B1385" t="str">
            <v xml:space="preserve">                       4302.010302 Renovación Por Caducidad</v>
          </cell>
          <cell r="C1385" t="str">
            <v>Renovación Por Caducidad</v>
          </cell>
        </row>
        <row r="1386">
          <cell r="A1386">
            <v>4302010303</v>
          </cell>
          <cell r="B1386" t="str">
            <v xml:space="preserve">                       4302.010303 Duplicado Documento Nacional De Identidad</v>
          </cell>
          <cell r="C1386" t="str">
            <v>Duplicado Documento Nacional De Identidad</v>
          </cell>
        </row>
        <row r="1387">
          <cell r="A1387">
            <v>4302010304</v>
          </cell>
          <cell r="B1387" t="str">
            <v xml:space="preserve">                       4302.010304 Inscripciones Y Reinscripción Documento Nacional De Identidad</v>
          </cell>
          <cell r="C1387" t="str">
            <v>Inscripciones Y Reinscripción Documento Nacional De Identidad</v>
          </cell>
        </row>
        <row r="1388">
          <cell r="A1388">
            <v>4302010305</v>
          </cell>
          <cell r="B1388" t="str">
            <v xml:space="preserve">                       4302.010305 Rectificación, Actualización, Certificaciones, Habilitaciones Y Otros</v>
          </cell>
          <cell r="C1388" t="str">
            <v>Rectificación, Actualización, Certificaciones, Habilitaciones Y Otros</v>
          </cell>
        </row>
        <row r="1389">
          <cell r="A1389">
            <v>4302010306</v>
          </cell>
          <cell r="B1389" t="str">
            <v xml:space="preserve">                       4302.010306 Cotejos Masivos</v>
          </cell>
          <cell r="C1389" t="str">
            <v>Cotejos Masivos</v>
          </cell>
        </row>
        <row r="1390">
          <cell r="A1390">
            <v>43020104</v>
          </cell>
          <cell r="B1390" t="str">
            <v xml:space="preserve">                4302.0104 Otros Derechos Administrativos Generales       </v>
          </cell>
          <cell r="C1390" t="str">
            <v>Otros Derechos Administrativos Generales</v>
          </cell>
        </row>
        <row r="1391">
          <cell r="A1391">
            <v>4302010401</v>
          </cell>
          <cell r="B1391" t="str">
            <v xml:space="preserve">                       4302.010401 Certificados Domiciliarios</v>
          </cell>
          <cell r="C1391" t="str">
            <v>Certificados Domiciliarios</v>
          </cell>
        </row>
        <row r="1392">
          <cell r="A1392">
            <v>4302010402</v>
          </cell>
          <cell r="B1392" t="str">
            <v xml:space="preserve">                       4302.010402 De Extranjería</v>
          </cell>
          <cell r="C1392" t="str">
            <v>De Extranjería</v>
          </cell>
        </row>
        <row r="1393">
          <cell r="A1393">
            <v>4302010403</v>
          </cell>
          <cell r="B1393" t="str">
            <v xml:space="preserve">                       4302.010403 Tarifas De Derechos Consulares</v>
          </cell>
          <cell r="C1393" t="str">
            <v>Tarifas De Derechos Consulares</v>
          </cell>
        </row>
        <row r="1394">
          <cell r="A1394">
            <v>4302010499</v>
          </cell>
          <cell r="B1394" t="str">
            <v xml:space="preserve">                       4302.010499 Otros Derechos Administrativos Generales</v>
          </cell>
          <cell r="C1394" t="str">
            <v>Otros Derechos Administrativos Generales</v>
          </cell>
        </row>
        <row r="1395">
          <cell r="A1395">
            <v>430202</v>
          </cell>
          <cell r="B1395" t="str">
            <v xml:space="preserve">        4302.02 Derechos Administrativos Judiciales Y Policiales               </v>
          </cell>
          <cell r="C1395" t="str">
            <v>Derechos Administrativos Judiciales Y Policiales</v>
          </cell>
        </row>
        <row r="1396">
          <cell r="A1396">
            <v>43020201</v>
          </cell>
          <cell r="B1396" t="str">
            <v xml:space="preserve">                4302.0201 Derechos Administrativos Judiciales       </v>
          </cell>
          <cell r="C1396" t="str">
            <v>Derechos Administrativos Judiciales</v>
          </cell>
        </row>
        <row r="1397">
          <cell r="A1397">
            <v>4302020101</v>
          </cell>
          <cell r="B1397" t="str">
            <v xml:space="preserve">                       4302.020101 Recursos Judiciales (Impugnativos, Queja, Nulidad, Casación Y Otros)</v>
          </cell>
          <cell r="C1397" t="str">
            <v>Recursos Judiciales (Impugnativos, Queja, Nulidad, Casación Y Otros)</v>
          </cell>
        </row>
        <row r="1398">
          <cell r="A1398">
            <v>4302020102</v>
          </cell>
          <cell r="B1398" t="str">
            <v xml:space="preserve">                       4302.020102 Trámites Judiciales</v>
          </cell>
          <cell r="C1398" t="str">
            <v>Trámites Judiciales</v>
          </cell>
        </row>
        <row r="1399">
          <cell r="A1399">
            <v>4302020103</v>
          </cell>
          <cell r="B1399" t="str">
            <v xml:space="preserve">                       4302.020103 Acreditaciones</v>
          </cell>
          <cell r="C1399" t="str">
            <v>Acreditaciones</v>
          </cell>
        </row>
        <row r="1400">
          <cell r="A1400">
            <v>4302020104</v>
          </cell>
          <cell r="B1400" t="str">
            <v xml:space="preserve">                       4302.020104 Autorización Funcionamiento Centros De Conciliación</v>
          </cell>
          <cell r="C1400" t="str">
            <v>Autorización Funcionamiento Centros De Conciliación</v>
          </cell>
        </row>
        <row r="1401">
          <cell r="A1401">
            <v>4302020105</v>
          </cell>
          <cell r="B1401" t="str">
            <v xml:space="preserve">                       4302.020105 Certificaciones Y Peritajes Médicos Legales</v>
          </cell>
          <cell r="C1401" t="str">
            <v>Certificaciones Y Peritajes Médicos Legales</v>
          </cell>
        </row>
        <row r="1402">
          <cell r="A1402">
            <v>4302020106</v>
          </cell>
          <cell r="B1402" t="str">
            <v xml:space="preserve">                       4302.020106 Arancel Servicio No Gratuito de Defensa Pública</v>
          </cell>
          <cell r="C1402" t="str">
            <v>Arancel Servicio No Gratuito de Defensa Pública</v>
          </cell>
        </row>
        <row r="1403">
          <cell r="A1403">
            <v>43020202</v>
          </cell>
          <cell r="B1403" t="str">
            <v xml:space="preserve">                4302.0202 Derechos Administrativos Policiales       </v>
          </cell>
          <cell r="C1403" t="str">
            <v>Derechos Administrativos Policiales</v>
          </cell>
        </row>
        <row r="1404">
          <cell r="A1404">
            <v>4302020201</v>
          </cell>
          <cell r="B1404" t="str">
            <v xml:space="preserve">                       4302.020201 Certificado De Antecedentes Policiales</v>
          </cell>
          <cell r="C1404" t="str">
            <v>Certificado De Antecedentes Policiales</v>
          </cell>
        </row>
        <row r="1405">
          <cell r="A1405">
            <v>4302020202</v>
          </cell>
          <cell r="B1405" t="str">
            <v xml:space="preserve">                       4302.020202 Ficha Canje Internacional</v>
          </cell>
          <cell r="C1405" t="str">
            <v>Ficha Canje Internacional</v>
          </cell>
        </row>
        <row r="1406">
          <cell r="A1406">
            <v>4302020203</v>
          </cell>
          <cell r="B1406" t="str">
            <v xml:space="preserve">                       4302.020203 Constatación Daños Vehículos Por Accidentes De Tránsito</v>
          </cell>
          <cell r="C1406" t="str">
            <v>Constatación Daños Vehículos Por Accidentes De Tránsito</v>
          </cell>
        </row>
        <row r="1407">
          <cell r="A1407">
            <v>4302020204</v>
          </cell>
          <cell r="B1407" t="str">
            <v xml:space="preserve">                       4302.020204 Odontograma</v>
          </cell>
          <cell r="C1407" t="str">
            <v>Odontograma</v>
          </cell>
        </row>
        <row r="1408">
          <cell r="A1408">
            <v>4302020205</v>
          </cell>
          <cell r="B1408" t="str">
            <v xml:space="preserve">                       4302.020205 Peritaje Y Criminalística</v>
          </cell>
          <cell r="C1408" t="str">
            <v>Peritaje Y Criminalística</v>
          </cell>
        </row>
        <row r="1409">
          <cell r="A1409">
            <v>4302020206</v>
          </cell>
          <cell r="B1409" t="str">
            <v xml:space="preserve">                       4302.020206 Certificados Policiales</v>
          </cell>
          <cell r="C1409" t="str">
            <v>Certificados Policiales</v>
          </cell>
        </row>
        <row r="1410">
          <cell r="A1410">
            <v>4302020207</v>
          </cell>
          <cell r="B1410" t="str">
            <v xml:space="preserve">                       4302.020207 Certificados De Supervivencia Y Mudanza</v>
          </cell>
          <cell r="C1410" t="str">
            <v>Certificados De Supervivencia Y Mudanza</v>
          </cell>
        </row>
        <row r="1411">
          <cell r="A1411">
            <v>4302020299</v>
          </cell>
          <cell r="B1411" t="str">
            <v xml:space="preserve">                       4302.020299 Otros Ingresos Por Prestación De Servicios</v>
          </cell>
          <cell r="C1411" t="str">
            <v>Otros Ingresos Por Prestación De Servicios</v>
          </cell>
        </row>
        <row r="1412">
          <cell r="A1412">
            <v>430203</v>
          </cell>
          <cell r="B1412" t="str">
            <v xml:space="preserve">        4302.03 Derechos Administrativos De Educación               </v>
          </cell>
          <cell r="C1412" t="str">
            <v>Derechos Administrativos De Educación</v>
          </cell>
        </row>
        <row r="1413">
          <cell r="A1413">
            <v>43020301</v>
          </cell>
          <cell r="B1413" t="str">
            <v xml:space="preserve">                4302.0301 Derechos Administrativos De Educación       </v>
          </cell>
          <cell r="C1413" t="str">
            <v>Derechos Administrativos De Educación</v>
          </cell>
        </row>
        <row r="1414">
          <cell r="A1414">
            <v>4302030101</v>
          </cell>
          <cell r="B1414" t="str">
            <v xml:space="preserve">                       4302.030101 Carnets</v>
          </cell>
          <cell r="C1414" t="str">
            <v>Carnets</v>
          </cell>
        </row>
        <row r="1415">
          <cell r="A1415">
            <v>4302030102</v>
          </cell>
          <cell r="B1415" t="str">
            <v xml:space="preserve">                       4302.030102 Derechos Examen De Admisión</v>
          </cell>
          <cell r="C1415" t="str">
            <v>Derechos Examen De Admisión</v>
          </cell>
        </row>
        <row r="1416">
          <cell r="A1416">
            <v>4302030103</v>
          </cell>
          <cell r="B1416" t="str">
            <v xml:space="preserve">                       4302.030103 Grados Y Títulos</v>
          </cell>
          <cell r="C1416" t="str">
            <v>Grados Y Títulos</v>
          </cell>
        </row>
        <row r="1417">
          <cell r="A1417">
            <v>4302030104</v>
          </cell>
          <cell r="B1417" t="str">
            <v xml:space="preserve">                       4302.030104 Constancias Y Certificados</v>
          </cell>
          <cell r="C1417" t="str">
            <v>Constancias Y Certificados</v>
          </cell>
        </row>
        <row r="1418">
          <cell r="A1418">
            <v>4302030105</v>
          </cell>
          <cell r="B1418" t="str">
            <v xml:space="preserve">                       4302.030105 Derechos De Inscripción</v>
          </cell>
          <cell r="C1418" t="str">
            <v>Derechos De Inscripción</v>
          </cell>
        </row>
        <row r="1419">
          <cell r="A1419">
            <v>4302030106</v>
          </cell>
          <cell r="B1419" t="str">
            <v xml:space="preserve">                       4302.030106 Pensión De Enseñanza</v>
          </cell>
          <cell r="C1419" t="str">
            <v>Pensión De Enseñanza</v>
          </cell>
        </row>
        <row r="1420">
          <cell r="A1420">
            <v>4302030107</v>
          </cell>
          <cell r="B1420" t="str">
            <v xml:space="preserve">                       4302.030107 Matrículas</v>
          </cell>
          <cell r="C1420" t="str">
            <v>Matrículas</v>
          </cell>
        </row>
        <row r="1421">
          <cell r="A1421">
            <v>4302030108</v>
          </cell>
          <cell r="B1421" t="str">
            <v xml:space="preserve">                       4302.030108 Traslados Y Convalidaciones</v>
          </cell>
          <cell r="C1421" t="str">
            <v>Traslados Y Convalidaciones</v>
          </cell>
        </row>
        <row r="1422">
          <cell r="A1422">
            <v>4302030109</v>
          </cell>
          <cell r="B1422" t="str">
            <v xml:space="preserve">                       4302.030109 Derechos Universitarios</v>
          </cell>
          <cell r="C1422" t="str">
            <v>Derechos Universitarios</v>
          </cell>
        </row>
        <row r="1423">
          <cell r="A1423">
            <v>4302030199</v>
          </cell>
          <cell r="B1423" t="str">
            <v xml:space="preserve">                       4302.030199 Otros Derechos Administrativos De Educación</v>
          </cell>
          <cell r="C1423" t="str">
            <v>Otros Derechos Administrativos De Educación</v>
          </cell>
        </row>
        <row r="1424">
          <cell r="A1424">
            <v>430204</v>
          </cell>
          <cell r="B1424" t="str">
            <v xml:space="preserve">        4302.04 Derechos Administrativos De Salud               </v>
          </cell>
          <cell r="C1424" t="str">
            <v>Derechos Administrativos De Salud</v>
          </cell>
        </row>
        <row r="1425">
          <cell r="A1425">
            <v>43020401</v>
          </cell>
          <cell r="B1425" t="str">
            <v xml:space="preserve">                4302.0401 Derechos Administrativos De Salud       </v>
          </cell>
          <cell r="C1425" t="str">
            <v>Derechos Administrativos De Salud</v>
          </cell>
        </row>
        <row r="1426">
          <cell r="A1426">
            <v>4302040101</v>
          </cell>
          <cell r="B1426" t="str">
            <v xml:space="preserve">                       4302.040101 Tasas De Salud</v>
          </cell>
          <cell r="C1426" t="str">
            <v>Tasas De Salud</v>
          </cell>
        </row>
        <row r="1427">
          <cell r="A1427">
            <v>4302040102</v>
          </cell>
          <cell r="B1427" t="str">
            <v xml:space="preserve">                       4302.040102 Autorización, Inspección Y Control Sanitario</v>
          </cell>
          <cell r="C1427" t="str">
            <v>Autorización, Inspección Y Control Sanitario</v>
          </cell>
        </row>
        <row r="1428">
          <cell r="A1428">
            <v>4302040103</v>
          </cell>
          <cell r="B1428" t="str">
            <v xml:space="preserve">                       4302.040103 Exámenes Médicos, Psicosomáticos Y Dosaje Etílico</v>
          </cell>
          <cell r="C1428" t="str">
            <v>Exámenes Médicos, Psicosomáticos Y Dosaje Etílico</v>
          </cell>
        </row>
        <row r="1429">
          <cell r="A1429">
            <v>4302040104</v>
          </cell>
          <cell r="B1429" t="str">
            <v xml:space="preserve">                       4302.040104 Certificados</v>
          </cell>
          <cell r="C1429" t="str">
            <v>Certificados</v>
          </cell>
        </row>
        <row r="1430">
          <cell r="A1430">
            <v>4302040105</v>
          </cell>
          <cell r="B1430" t="str">
            <v xml:space="preserve">                       4302.040105 Pases Sanitarios</v>
          </cell>
          <cell r="C1430" t="str">
            <v>Pases Sanitarios</v>
          </cell>
        </row>
        <row r="1431">
          <cell r="A1431">
            <v>4302040106</v>
          </cell>
          <cell r="B1431" t="str">
            <v xml:space="preserve">                       4302.040106 Carnets Y/O Tarjetas De Atención</v>
          </cell>
          <cell r="C1431" t="str">
            <v>Carnets Y/O Tarjetas De Atención</v>
          </cell>
        </row>
        <row r="1432">
          <cell r="A1432">
            <v>4302040107</v>
          </cell>
          <cell r="B1432" t="str">
            <v xml:space="preserve">                       4302.040107 Control Canino</v>
          </cell>
          <cell r="C1432" t="str">
            <v>Control Canino</v>
          </cell>
        </row>
        <row r="1433">
          <cell r="A1433">
            <v>4302040199</v>
          </cell>
          <cell r="B1433" t="str">
            <v xml:space="preserve">                       4302.040199 Otros Derechos Administrativos De Salud</v>
          </cell>
          <cell r="C1433" t="str">
            <v>Otros Derechos Administrativos De Salud</v>
          </cell>
        </row>
        <row r="1434">
          <cell r="A1434">
            <v>430205</v>
          </cell>
          <cell r="B1434" t="str">
            <v xml:space="preserve">        4302.05 Derechos Administrativos De Vivienda Y Construcción               </v>
          </cell>
          <cell r="C1434" t="str">
            <v>Derechos Administrativos De Vivienda Y Construcción</v>
          </cell>
        </row>
        <row r="1435">
          <cell r="A1435">
            <v>43020501</v>
          </cell>
          <cell r="B1435" t="str">
            <v xml:space="preserve">                4302.0501 Derechos Administrativos De Vivienda       </v>
          </cell>
          <cell r="C1435" t="str">
            <v>Derechos Administrativos De Vivienda</v>
          </cell>
        </row>
        <row r="1436">
          <cell r="A1436">
            <v>4302050101</v>
          </cell>
          <cell r="B1436" t="str">
            <v xml:space="preserve">                       4302.050101 Expedición De Títulos De Propiedad</v>
          </cell>
          <cell r="C1436" t="str">
            <v>Expedición De Títulos De Propiedad</v>
          </cell>
        </row>
        <row r="1437">
          <cell r="A1437">
            <v>4302050102</v>
          </cell>
          <cell r="B1437" t="str">
            <v xml:space="preserve">                       4302.050102 Urbanizaciones</v>
          </cell>
          <cell r="C1437" t="str">
            <v>Urbanizaciones</v>
          </cell>
        </row>
        <row r="1438">
          <cell r="A1438">
            <v>4302050199</v>
          </cell>
          <cell r="B1438" t="str">
            <v xml:space="preserve">                       4302.050199 Otros Derechos Administrativos De Vivienda</v>
          </cell>
          <cell r="C1438" t="str">
            <v>Otros Derechos Administrativos De Vivienda</v>
          </cell>
        </row>
        <row r="1439">
          <cell r="A1439">
            <v>43020502</v>
          </cell>
          <cell r="B1439" t="str">
            <v xml:space="preserve">                4302.0502 Derechos Administrativos De Construcción       </v>
          </cell>
          <cell r="C1439" t="str">
            <v>Derechos Administrativos De Construcción</v>
          </cell>
        </row>
        <row r="1440">
          <cell r="A1440">
            <v>4302050201</v>
          </cell>
          <cell r="B1440" t="str">
            <v xml:space="preserve">                       4302.050201 Licencia De Construcción</v>
          </cell>
          <cell r="C1440" t="str">
            <v>Licencia De Construcción</v>
          </cell>
        </row>
        <row r="1441">
          <cell r="A1441">
            <v>4302050202</v>
          </cell>
          <cell r="B1441" t="str">
            <v xml:space="preserve">                       4302.050202 Inspección Ocular</v>
          </cell>
          <cell r="C1441" t="str">
            <v>Inspección Ocular</v>
          </cell>
        </row>
        <row r="1442">
          <cell r="A1442">
            <v>4302050203</v>
          </cell>
          <cell r="B1442" t="str">
            <v xml:space="preserve">                       4302.050203 Estudios Urbanos Y Saneamiento Físico</v>
          </cell>
          <cell r="C1442" t="str">
            <v>Estudios Urbanos Y Saneamiento Físico</v>
          </cell>
        </row>
        <row r="1443">
          <cell r="A1443">
            <v>4302050299</v>
          </cell>
          <cell r="B1443" t="str">
            <v xml:space="preserve">                       4302.050299 Otros Derechos Administrativos De Construcción</v>
          </cell>
          <cell r="C1443" t="str">
            <v>Otros Derechos Administrativos De Construcción</v>
          </cell>
        </row>
        <row r="1444">
          <cell r="A1444">
            <v>430206</v>
          </cell>
          <cell r="B1444" t="str">
            <v xml:space="preserve">        4302.06 Derechos Administrativos De Agricultura               </v>
          </cell>
          <cell r="C1444" t="str">
            <v>Derechos Administrativos De Agricultura</v>
          </cell>
        </row>
        <row r="1445">
          <cell r="A1445">
            <v>43020601</v>
          </cell>
          <cell r="B1445" t="str">
            <v xml:space="preserve">                4302.0601 Derechos Administrativos De Agricultura       </v>
          </cell>
          <cell r="C1445" t="str">
            <v>Derechos Administrativos De Agricultura</v>
          </cell>
        </row>
        <row r="1446">
          <cell r="A1446">
            <v>4302060101</v>
          </cell>
          <cell r="B1446" t="str">
            <v xml:space="preserve">                       4302.060101 Derecho De Inseminación Artificial</v>
          </cell>
          <cell r="C1446" t="str">
            <v>Derecho De Inseminación Artificial</v>
          </cell>
        </row>
        <row r="1447">
          <cell r="A1447">
            <v>4302060102</v>
          </cell>
          <cell r="B1447" t="str">
            <v xml:space="preserve">                       4302.060102 Derecho De Explotación Y Extracción</v>
          </cell>
          <cell r="C1447" t="str">
            <v>Derecho De Explotación Y Extracción</v>
          </cell>
        </row>
        <row r="1448">
          <cell r="A1448">
            <v>4302060103</v>
          </cell>
          <cell r="B1448" t="str">
            <v xml:space="preserve">                       4302.060103 Permisos Y Autorizaciones</v>
          </cell>
          <cell r="C1448" t="str">
            <v>Permisos Y Autorizaciones</v>
          </cell>
        </row>
        <row r="1449">
          <cell r="A1449">
            <v>4302060104</v>
          </cell>
          <cell r="B1449" t="str">
            <v xml:space="preserve">                       4302.060104 Tarifas De Agua</v>
          </cell>
          <cell r="C1449" t="str">
            <v>Tarifas De Agua</v>
          </cell>
        </row>
        <row r="1450">
          <cell r="A1450">
            <v>4302060105</v>
          </cell>
          <cell r="B1450" t="str">
            <v xml:space="preserve">                       4302.060105 Certificado De Inscripción Y/O Registro</v>
          </cell>
          <cell r="C1450" t="str">
            <v>Certificado De Inscripción Y/O Registro</v>
          </cell>
        </row>
        <row r="1451">
          <cell r="A1451">
            <v>4302060106</v>
          </cell>
          <cell r="B1451" t="str">
            <v xml:space="preserve">                       4302.060106 Expedición De Guías</v>
          </cell>
          <cell r="C1451" t="str">
            <v>Expedición De Guías</v>
          </cell>
        </row>
        <row r="1452">
          <cell r="A1452">
            <v>4302060107</v>
          </cell>
          <cell r="B1452" t="str">
            <v xml:space="preserve">                       4302.060107 Retribución Económica por Vertimento de Agua Residual</v>
          </cell>
          <cell r="C1452" t="str">
            <v>Retribución Económica por Vertimento de Agua Residual</v>
          </cell>
        </row>
        <row r="1453">
          <cell r="A1453">
            <v>4302060199</v>
          </cell>
          <cell r="B1453" t="str">
            <v xml:space="preserve">                       4302.060199 Otros Derechos Administrativos De Agricultura</v>
          </cell>
          <cell r="C1453" t="str">
            <v>Otros Derechos Administrativos De Agricultura</v>
          </cell>
        </row>
        <row r="1454">
          <cell r="A1454">
            <v>430207</v>
          </cell>
          <cell r="B1454" t="str">
            <v xml:space="preserve">        4302.07 Derechos Administrativos De Energía Y Minas               </v>
          </cell>
          <cell r="C1454" t="str">
            <v>Derechos Administrativos De Energía Y Minas</v>
          </cell>
        </row>
        <row r="1455">
          <cell r="A1455">
            <v>43020701</v>
          </cell>
          <cell r="B1455" t="str">
            <v xml:space="preserve">                4302.0701 Derechos Administrativos De Energía y Minas       </v>
          </cell>
          <cell r="C1455" t="str">
            <v>Derechos Administrativos De Energía y Minas</v>
          </cell>
        </row>
        <row r="1456">
          <cell r="A1456">
            <v>4302070101</v>
          </cell>
          <cell r="B1456" t="str">
            <v xml:space="preserve">                       4302.070101 Derecho De Aprobación Y Autorización</v>
          </cell>
          <cell r="C1456" t="str">
            <v>Derecho De Aprobación Y Autorización</v>
          </cell>
        </row>
        <row r="1457">
          <cell r="A1457">
            <v>4302070102</v>
          </cell>
          <cell r="B1457" t="str">
            <v xml:space="preserve">                       4302.070102 Derechos De Inscripción Y/O Registro</v>
          </cell>
          <cell r="C1457" t="str">
            <v>Derechos De Inscripción Y/O Registro</v>
          </cell>
        </row>
        <row r="1458">
          <cell r="A1458">
            <v>4302070103</v>
          </cell>
          <cell r="B1458" t="str">
            <v xml:space="preserve">                       4302.070103 Otorgamiento Y/O Renovación De Concesiones</v>
          </cell>
          <cell r="C1458" t="str">
            <v>Otorgamiento Y/O Renovación De Concesiones</v>
          </cell>
        </row>
        <row r="1459">
          <cell r="A1459">
            <v>4302070104</v>
          </cell>
          <cell r="B1459" t="str">
            <v xml:space="preserve">                       4302.070104 Recursos De Procedimiento (Apelación, Reposición, Oposición, Queja, Impugnación, Otros)</v>
          </cell>
          <cell r="C1459" t="str">
            <v>Recursos De Procedimiento (Apelación, Reposición, Oposición, Queja, Impugnación, Otros)</v>
          </cell>
        </row>
        <row r="1460">
          <cell r="A1460">
            <v>4302070105</v>
          </cell>
          <cell r="B1460" t="str">
            <v xml:space="preserve">                       4302.070105 Fiscalización</v>
          </cell>
          <cell r="C1460" t="str">
            <v>Fiscalización</v>
          </cell>
        </row>
        <row r="1461">
          <cell r="A1461">
            <v>4302070106</v>
          </cell>
          <cell r="B1461" t="str">
            <v xml:space="preserve">                       4302.070106 Declaración Y/O Reactivación De Abandono, Renuncia O Extinción</v>
          </cell>
          <cell r="C1461" t="str">
            <v>Declaración Y/O Reactivación De Abandono, Renuncia O Extinción</v>
          </cell>
        </row>
        <row r="1462">
          <cell r="A1462">
            <v>4302070107</v>
          </cell>
          <cell r="B1462" t="str">
            <v xml:space="preserve">                       4302.070107 Evaluación</v>
          </cell>
          <cell r="C1462" t="str">
            <v>Evaluación</v>
          </cell>
        </row>
        <row r="1463">
          <cell r="A1463">
            <v>4302070199</v>
          </cell>
          <cell r="B1463" t="str">
            <v xml:space="preserve">                       4302.070199 Otros Derechos Administrativos De Energía y Minas</v>
          </cell>
          <cell r="C1463" t="str">
            <v>Otros Derechos Administrativos De Energía y Minas</v>
          </cell>
        </row>
        <row r="1464">
          <cell r="A1464">
            <v>43020702</v>
          </cell>
          <cell r="B1464" t="str">
            <v xml:space="preserve">                4302.0702 Derechos Administrativos De Electricidad       </v>
          </cell>
          <cell r="C1464" t="str">
            <v>Derechos Administrativos De Electricidad</v>
          </cell>
        </row>
        <row r="1465">
          <cell r="A1465">
            <v>4302070201</v>
          </cell>
          <cell r="B1465" t="str">
            <v xml:space="preserve">                       4302.070201 Derecho De Aprobación Y Autorización</v>
          </cell>
          <cell r="C1465" t="str">
            <v>Derecho De Aprobación Y Autorización</v>
          </cell>
        </row>
        <row r="1466">
          <cell r="A1466">
            <v>4302070202</v>
          </cell>
          <cell r="B1466" t="str">
            <v xml:space="preserve">                       4302.070202 Derechos De Inscripción Y/O Registro</v>
          </cell>
          <cell r="C1466" t="str">
            <v>Derechos De Inscripción Y/O Registro</v>
          </cell>
        </row>
        <row r="1467">
          <cell r="A1467">
            <v>4302070203</v>
          </cell>
          <cell r="B1467" t="str">
            <v xml:space="preserve">                       4302.070203 Otorgamiento Y/O Renovación De Concesiones</v>
          </cell>
          <cell r="C1467" t="str">
            <v>Otorgamiento Y/O Renovación De Concesiones</v>
          </cell>
        </row>
        <row r="1468">
          <cell r="A1468">
            <v>4302070204</v>
          </cell>
          <cell r="B1468" t="str">
            <v xml:space="preserve">                       4302.070204 Recursos De Procedimiento (Apelación, Reposición, Oposición, Queja, Impugnación, Otros)</v>
          </cell>
          <cell r="C1468" t="str">
            <v>Recursos De Procedimiento (Apelación, Reposición, Oposición, Queja, Impugnación, Otros)</v>
          </cell>
        </row>
        <row r="1469">
          <cell r="A1469">
            <v>4302070205</v>
          </cell>
          <cell r="B1469" t="str">
            <v xml:space="preserve">                       4302.070205 Fiscalización</v>
          </cell>
          <cell r="C1469" t="str">
            <v>Fiscalización</v>
          </cell>
        </row>
        <row r="1470">
          <cell r="A1470">
            <v>4302070206</v>
          </cell>
          <cell r="B1470" t="str">
            <v xml:space="preserve">                       4302.070206 Declaración Y/O Reactivación De Abandono, Renuncia O Extinción</v>
          </cell>
          <cell r="C1470" t="str">
            <v>Declaración Y/O Reactivación De Abandono, Renuncia O Extinción</v>
          </cell>
        </row>
        <row r="1471">
          <cell r="A1471">
            <v>4302070299</v>
          </cell>
          <cell r="B1471" t="str">
            <v xml:space="preserve">                       4302.070299 Otros Derechos Administrativos De Electricidad</v>
          </cell>
          <cell r="C1471" t="str">
            <v>Otros Derechos Administrativos De Electricidad</v>
          </cell>
        </row>
        <row r="1472">
          <cell r="A1472">
            <v>43020703</v>
          </cell>
          <cell r="B1472" t="str">
            <v xml:space="preserve">                4302.0703 Derechos Administrativos De Hidrocarburos       </v>
          </cell>
          <cell r="C1472" t="str">
            <v>Derechos Administrativos De Hidrocarburos</v>
          </cell>
        </row>
        <row r="1473">
          <cell r="A1473">
            <v>4302070301</v>
          </cell>
          <cell r="B1473" t="str">
            <v xml:space="preserve">                       4302.070301 Derecho De Aprobación Y Autorización</v>
          </cell>
          <cell r="C1473" t="str">
            <v>Derecho De Aprobación Y Autorización</v>
          </cell>
        </row>
        <row r="1474">
          <cell r="A1474">
            <v>4302070302</v>
          </cell>
          <cell r="B1474" t="str">
            <v xml:space="preserve">                       4302.070302 Derechos De Inscripción Y/O Registro</v>
          </cell>
          <cell r="C1474" t="str">
            <v>Derechos De Inscripción Y/O Registro</v>
          </cell>
        </row>
        <row r="1475">
          <cell r="A1475">
            <v>4302070303</v>
          </cell>
          <cell r="B1475" t="str">
            <v xml:space="preserve">                       4302.070303 Otorgamiento Y/O Renovación De Concesiones</v>
          </cell>
          <cell r="C1475" t="str">
            <v>Otorgamiento Y/O Renovación De Concesiones</v>
          </cell>
        </row>
        <row r="1476">
          <cell r="A1476">
            <v>4302070304</v>
          </cell>
          <cell r="B1476" t="str">
            <v xml:space="preserve">                       4302.070304 Recursos De Procedimiento (Apelación, Reposición, Oposición, Queja, Impugnación, Otros)</v>
          </cell>
          <cell r="C1476" t="str">
            <v>Recursos De Procedimiento (Apelación, Reposición, Oposición, Queja, Impugnación, Otros)</v>
          </cell>
        </row>
        <row r="1477">
          <cell r="A1477">
            <v>4302070305</v>
          </cell>
          <cell r="B1477" t="str">
            <v xml:space="preserve">                       4302.070305 Fiscalización</v>
          </cell>
          <cell r="C1477" t="str">
            <v>Fiscalización</v>
          </cell>
        </row>
        <row r="1478">
          <cell r="A1478">
            <v>4302070306</v>
          </cell>
          <cell r="B1478" t="str">
            <v xml:space="preserve">                       4302.070306 Declaración Y/O Reactivación De Abandono, Renuncia O Extinción</v>
          </cell>
          <cell r="C1478" t="str">
            <v>Declaración Y/O Reactivación De Abandono, Renuncia O Extinción</v>
          </cell>
        </row>
        <row r="1479">
          <cell r="A1479">
            <v>4302070399</v>
          </cell>
          <cell r="B1479" t="str">
            <v xml:space="preserve">                       4302.070399 Otros Derechos Administrativos De Hidrocarburos</v>
          </cell>
          <cell r="C1479" t="str">
            <v>Otros Derechos Administrativos De Hidrocarburos</v>
          </cell>
        </row>
        <row r="1480">
          <cell r="A1480">
            <v>430208</v>
          </cell>
          <cell r="B1480" t="str">
            <v xml:space="preserve">        4302.08 Derechos Administrativos De Transportes Y Comunicaciones               </v>
          </cell>
          <cell r="C1480" t="str">
            <v>Derechos Administrativos De Transportes Y Comunicaciones</v>
          </cell>
        </row>
        <row r="1481">
          <cell r="A1481">
            <v>43020801</v>
          </cell>
          <cell r="B1481" t="str">
            <v xml:space="preserve">                4302.0801 Derechos Administrativos De Transportes Y Comunicaciones       </v>
          </cell>
          <cell r="C1481" t="str">
            <v>Derechos Administrativos De Transportes Y Comunicaciones</v>
          </cell>
        </row>
        <row r="1482">
          <cell r="A1482">
            <v>4302080101</v>
          </cell>
          <cell r="B1482" t="str">
            <v xml:space="preserve">                       4302.080101 Peaje</v>
          </cell>
          <cell r="C1482" t="str">
            <v>Peaje</v>
          </cell>
        </row>
        <row r="1483">
          <cell r="A1483">
            <v>4302080102</v>
          </cell>
          <cell r="B1483" t="str">
            <v xml:space="preserve">                       4302.080102 Trámite Por Tránsito Vehicular</v>
          </cell>
          <cell r="C1483" t="str">
            <v>Trámite Por Tránsito Vehicular</v>
          </cell>
        </row>
        <row r="1484">
          <cell r="A1484">
            <v>4302080103</v>
          </cell>
          <cell r="B1484" t="str">
            <v xml:space="preserve">                       4302.080103 Derechos De Permiso De Operación</v>
          </cell>
          <cell r="C1484" t="str">
            <v>Derechos De Permiso De Operación</v>
          </cell>
        </row>
        <row r="1485">
          <cell r="A1485">
            <v>4302080104</v>
          </cell>
          <cell r="B1485" t="str">
            <v xml:space="preserve">                       4302.080104 Derechos De Inscripción</v>
          </cell>
          <cell r="C1485" t="str">
            <v>Derechos De Inscripción</v>
          </cell>
        </row>
        <row r="1486">
          <cell r="A1486">
            <v>4302080105</v>
          </cell>
          <cell r="B1486" t="str">
            <v xml:space="preserve">                       4302.080105 Guardianía – Depósitos De Vehículos</v>
          </cell>
          <cell r="C1486" t="str">
            <v>Guardianía – Depósitos De Vehículos</v>
          </cell>
        </row>
        <row r="1487">
          <cell r="A1487">
            <v>4302080106</v>
          </cell>
          <cell r="B1487" t="str">
            <v xml:space="preserve">                       4302.080106 Estacionamiento De Vehículos</v>
          </cell>
          <cell r="C1487" t="str">
            <v>Estacionamiento De Vehículos</v>
          </cell>
        </row>
        <row r="1488">
          <cell r="A1488">
            <v>4302080107</v>
          </cell>
          <cell r="B1488" t="str">
            <v xml:space="preserve">                       4302.080107 Derechos De Examen</v>
          </cell>
          <cell r="C1488" t="str">
            <v>Derechos De Examen</v>
          </cell>
        </row>
        <row r="1489">
          <cell r="A1489">
            <v>4302080108</v>
          </cell>
          <cell r="B1489" t="str">
            <v xml:space="preserve">                       4302.080108 Derechos De Comunicaciones Y Telecomunicaciones</v>
          </cell>
          <cell r="C1489" t="str">
            <v>Derechos De Comunicaciones Y Telecomunicaciones</v>
          </cell>
        </row>
        <row r="1490">
          <cell r="A1490">
            <v>4302080109</v>
          </cell>
          <cell r="B1490" t="str">
            <v xml:space="preserve">                       4302.080109 Licencias</v>
          </cell>
          <cell r="C1490" t="str">
            <v>Licencias</v>
          </cell>
        </row>
        <row r="1491">
          <cell r="A1491">
            <v>4302080110</v>
          </cell>
          <cell r="B1491" t="str">
            <v xml:space="preserve">                       4302.080110 Recepción Y Despacho De Medios De Transportes</v>
          </cell>
          <cell r="C1491" t="str">
            <v>Recepción Y Despacho De Medios De Transportes</v>
          </cell>
        </row>
        <row r="1492">
          <cell r="A1492">
            <v>4302080111</v>
          </cell>
          <cell r="B1492" t="str">
            <v xml:space="preserve">                       4302.080111 Tasas Portuarias</v>
          </cell>
          <cell r="C1492" t="str">
            <v>Tasas Portuarias</v>
          </cell>
        </row>
        <row r="1493">
          <cell r="A1493">
            <v>4302080112</v>
          </cell>
          <cell r="B1493" t="str">
            <v xml:space="preserve">                       4302.080112 Expedición De Constancias</v>
          </cell>
          <cell r="C1493" t="str">
            <v>Expedición De Constancias</v>
          </cell>
        </row>
        <row r="1494">
          <cell r="A1494">
            <v>4302080199</v>
          </cell>
          <cell r="B1494" t="str">
            <v xml:space="preserve">                       4302.080199 Otros Derechos Administrativos De Transportes Y Comunicaciones</v>
          </cell>
          <cell r="C1494" t="str">
            <v>Otros Derechos Administrativos De Transportes Y Comunicaciones</v>
          </cell>
        </row>
        <row r="1495">
          <cell r="A1495">
            <v>430209</v>
          </cell>
          <cell r="B1495" t="str">
            <v xml:space="preserve">        4302.09 Derechos Administrativos De Industria Y Comercio               </v>
          </cell>
          <cell r="C1495" t="str">
            <v>Derechos Administrativos De Industria Y Comercio</v>
          </cell>
        </row>
        <row r="1496">
          <cell r="A1496">
            <v>43020901</v>
          </cell>
          <cell r="B1496" t="str">
            <v xml:space="preserve">                4302.0901 Derechos Administrativos De Industria Y Comercio       </v>
          </cell>
          <cell r="C1496" t="str">
            <v>Derechos Administrativos De Industria Y Comercio</v>
          </cell>
        </row>
        <row r="1497">
          <cell r="A1497">
            <v>4302090101</v>
          </cell>
          <cell r="B1497" t="str">
            <v xml:space="preserve">                       4302.090101 Derecho De Inscripción Y Empadronamiento</v>
          </cell>
          <cell r="C1497" t="str">
            <v>Derecho De Inscripción Y Empadronamiento</v>
          </cell>
        </row>
        <row r="1498">
          <cell r="A1498">
            <v>4302090102</v>
          </cell>
          <cell r="B1498" t="str">
            <v xml:space="preserve">                       4302.090102 Certificaciones Y Manifestaciones</v>
          </cell>
          <cell r="C1498" t="str">
            <v>Certificaciones Y Manifestaciones</v>
          </cell>
        </row>
        <row r="1499">
          <cell r="A1499">
            <v>4302090103</v>
          </cell>
          <cell r="B1499" t="str">
            <v xml:space="preserve">                       4302.090103 Derecho De La Propiedad Industrial</v>
          </cell>
          <cell r="C1499" t="str">
            <v>Derecho De La Propiedad Industrial</v>
          </cell>
        </row>
        <row r="1500">
          <cell r="A1500">
            <v>4302090104</v>
          </cell>
          <cell r="B1500" t="str">
            <v xml:space="preserve">                       4302.090104 Licencias De Funcionamiento Y Otros</v>
          </cell>
          <cell r="C1500" t="str">
            <v>Licencias De Funcionamiento Y Otros</v>
          </cell>
        </row>
        <row r="1501">
          <cell r="A1501">
            <v>4302090105</v>
          </cell>
          <cell r="B1501" t="str">
            <v xml:space="preserve">                       4302.090105 Puestos, Kioscos Y Otros</v>
          </cell>
          <cell r="C1501" t="str">
            <v>Puestos, Kioscos Y Otros</v>
          </cell>
        </row>
        <row r="1502">
          <cell r="A1502">
            <v>4302090106</v>
          </cell>
          <cell r="B1502" t="str">
            <v xml:space="preserve">                       4302.090106 Anuncios Y Propaganda</v>
          </cell>
          <cell r="C1502" t="str">
            <v>Anuncios Y Propaganda</v>
          </cell>
        </row>
        <row r="1503">
          <cell r="A1503">
            <v>4302090107</v>
          </cell>
          <cell r="B1503" t="str">
            <v xml:space="preserve">                       4302.090107 Inspecciones Y/O Calificaciones</v>
          </cell>
          <cell r="C1503" t="str">
            <v>Inspecciones Y/O Calificaciones</v>
          </cell>
        </row>
        <row r="1504">
          <cell r="A1504">
            <v>4302090108</v>
          </cell>
          <cell r="B1504" t="str">
            <v xml:space="preserve">                       4302.090108 Derechos De Aprobación Y Autorización</v>
          </cell>
          <cell r="C1504" t="str">
            <v>Derechos De Aprobación Y Autorización</v>
          </cell>
        </row>
        <row r="1505">
          <cell r="A1505">
            <v>4302090199</v>
          </cell>
          <cell r="B1505" t="str">
            <v xml:space="preserve">                       4302.090199 Otros Derechos Administrativos De Industria Y Comercio</v>
          </cell>
          <cell r="C1505" t="str">
            <v>Otros Derechos Administrativos De Industria Y Comercio</v>
          </cell>
        </row>
        <row r="1506">
          <cell r="A1506">
            <v>430210</v>
          </cell>
          <cell r="B1506" t="str">
            <v xml:space="preserve">        4302.10 Otros Derechos Administrativos               </v>
          </cell>
          <cell r="C1506" t="str">
            <v>Otros Derechos Administrativos</v>
          </cell>
        </row>
        <row r="1507">
          <cell r="A1507">
            <v>43021001</v>
          </cell>
          <cell r="B1507" t="str">
            <v xml:space="preserve">                4302.1001 Otros Derechos Administrativos       </v>
          </cell>
          <cell r="C1507" t="str">
            <v>Otros Derechos Administrativos</v>
          </cell>
        </row>
        <row r="1508">
          <cell r="A1508">
            <v>4302100101</v>
          </cell>
          <cell r="B1508" t="str">
            <v xml:space="preserve">                       4302.100101 Formularios</v>
          </cell>
          <cell r="C1508" t="str">
            <v>Formularios</v>
          </cell>
        </row>
        <row r="1509">
          <cell r="A1509">
            <v>4302100102</v>
          </cell>
          <cell r="B1509" t="str">
            <v xml:space="preserve">                       4302.100102 Tasas Laborales</v>
          </cell>
          <cell r="C1509" t="str">
            <v>Tasas Laborales</v>
          </cell>
        </row>
        <row r="1510">
          <cell r="A1510">
            <v>4302100103</v>
          </cell>
          <cell r="B1510" t="str">
            <v xml:space="preserve">                       4302.100103 Arancel Notarial</v>
          </cell>
          <cell r="C1510" t="str">
            <v>Arancel Notarial</v>
          </cell>
        </row>
        <row r="1511">
          <cell r="A1511">
            <v>4302100104</v>
          </cell>
          <cell r="B1511" t="str">
            <v xml:space="preserve">                       4302.100104 Legalización De Documentos</v>
          </cell>
          <cell r="C1511" t="str">
            <v>Legalización De Documentos</v>
          </cell>
        </row>
        <row r="1512">
          <cell r="A1512">
            <v>4302100105</v>
          </cell>
          <cell r="B1512" t="str">
            <v xml:space="preserve">                       4302.100105 Certificaciones Diversas</v>
          </cell>
          <cell r="C1512" t="str">
            <v>Certificaciones Diversas</v>
          </cell>
        </row>
        <row r="1513">
          <cell r="A1513">
            <v>4302100106</v>
          </cell>
          <cell r="B1513" t="str">
            <v xml:space="preserve">                       4302.100106 Registro De La Propiedad Intelectual</v>
          </cell>
          <cell r="C1513" t="str">
            <v>Registro De La Propiedad Intelectual</v>
          </cell>
        </row>
        <row r="1514">
          <cell r="A1514">
            <v>4302100107</v>
          </cell>
          <cell r="B1514" t="str">
            <v xml:space="preserve">                       4302.100107 Licencias</v>
          </cell>
          <cell r="C1514" t="str">
            <v>Licencias</v>
          </cell>
        </row>
        <row r="1515">
          <cell r="A1515">
            <v>4302100108</v>
          </cell>
          <cell r="B1515" t="str">
            <v xml:space="preserve">                       4302.100108 Hidrografía Y Navegación</v>
          </cell>
          <cell r="C1515" t="str">
            <v>Hidrografía Y Navegación</v>
          </cell>
        </row>
        <row r="1516">
          <cell r="A1516">
            <v>4302100109</v>
          </cell>
          <cell r="B1516" t="str">
            <v xml:space="preserve">                       4302.100109 Capitanías Y Guardacostas</v>
          </cell>
          <cell r="C1516" t="str">
            <v>Capitanías Y Guardacostas</v>
          </cell>
        </row>
        <row r="1517">
          <cell r="A1517">
            <v>4302100110</v>
          </cell>
          <cell r="B1517" t="str">
            <v xml:space="preserve">                       4302.100110 Inspección Y Control Sanitario</v>
          </cell>
          <cell r="C1517" t="str">
            <v>Inspección Y Control Sanitario</v>
          </cell>
        </row>
        <row r="1518">
          <cell r="A1518">
            <v>4302100111</v>
          </cell>
          <cell r="B1518" t="str">
            <v xml:space="preserve">                       4302.100111 Acceso A La Información Pública</v>
          </cell>
          <cell r="C1518" t="str">
            <v>Acceso A La Información Pública</v>
          </cell>
        </row>
        <row r="1519">
          <cell r="A1519">
            <v>4302100112</v>
          </cell>
          <cell r="B1519" t="str">
            <v xml:space="preserve">                       4302.100112 Certificado Digital para Personas Jurídicas</v>
          </cell>
          <cell r="C1519" t="str">
            <v>Certificado Digital para Personas Jurídicas</v>
          </cell>
        </row>
        <row r="1520">
          <cell r="A1520">
            <v>4302100199</v>
          </cell>
          <cell r="B1520" t="str">
            <v xml:space="preserve">                       4302.100199 Otros Derechos Administrativos</v>
          </cell>
          <cell r="C1520" t="str">
            <v>Otros Derechos Administrativos</v>
          </cell>
        </row>
        <row r="1521">
          <cell r="A1521">
            <v>430211</v>
          </cell>
          <cell r="B1521" t="str">
            <v xml:space="preserve">        4302.11 Devolución de Derechos Administrativos               </v>
          </cell>
          <cell r="C1521" t="str">
            <v>Devolución de Derechos Administrativos</v>
          </cell>
        </row>
        <row r="1522">
          <cell r="A1522">
            <v>43021101</v>
          </cell>
          <cell r="B1522" t="str">
            <v xml:space="preserve">                4302.1101 Devolución de Derechos Administrativos       </v>
          </cell>
          <cell r="C1522" t="str">
            <v>Devolución de Derechos Administrativos</v>
          </cell>
        </row>
        <row r="1523">
          <cell r="A1523">
            <v>4303</v>
          </cell>
          <cell r="B1523" t="str">
            <v xml:space="preserve">4303. VENTA DE SERVICIOS                       </v>
          </cell>
          <cell r="C1523" t="str">
            <v>VENTA DE SERVICIOS</v>
          </cell>
        </row>
        <row r="1524">
          <cell r="A1524">
            <v>430301</v>
          </cell>
          <cell r="B1524" t="str">
            <v xml:space="preserve">        4303.01 Servicios Agropecuarios Y De Minería               </v>
          </cell>
          <cell r="C1524" t="str">
            <v>Servicios Agropecuarios Y De Minería</v>
          </cell>
        </row>
        <row r="1525">
          <cell r="A1525">
            <v>43030101</v>
          </cell>
          <cell r="B1525" t="str">
            <v xml:space="preserve">                4303.0101 Servicios Agropecuarios       </v>
          </cell>
          <cell r="C1525" t="str">
            <v>Servicios Agropecuarios</v>
          </cell>
        </row>
        <row r="1526">
          <cell r="A1526">
            <v>4303010101</v>
          </cell>
          <cell r="B1526" t="str">
            <v xml:space="preserve">                       4303.010101 Análisis De Suelos</v>
          </cell>
          <cell r="C1526" t="str">
            <v>Análisis De Suelos</v>
          </cell>
        </row>
        <row r="1527">
          <cell r="A1527">
            <v>4303010102</v>
          </cell>
          <cell r="B1527" t="str">
            <v xml:space="preserve">                       4303.010102 Servicios De Fumigación</v>
          </cell>
          <cell r="C1527" t="str">
            <v>Servicios De Fumigación</v>
          </cell>
        </row>
        <row r="1528">
          <cell r="A1528">
            <v>4303010103</v>
          </cell>
          <cell r="B1528" t="str">
            <v xml:space="preserve">                       4303.010103 Servicios De Reproducción</v>
          </cell>
          <cell r="C1528" t="str">
            <v>Servicios De Reproducción</v>
          </cell>
        </row>
        <row r="1529">
          <cell r="A1529">
            <v>4303010199</v>
          </cell>
          <cell r="B1529" t="str">
            <v xml:space="preserve">                       4303.010199 Otros Servicios Agropecuarios</v>
          </cell>
          <cell r="C1529" t="str">
            <v>Otros Servicios Agropecuarios</v>
          </cell>
        </row>
        <row r="1530">
          <cell r="A1530">
            <v>43030102</v>
          </cell>
          <cell r="B1530" t="str">
            <v xml:space="preserve">                4303.0102 Servicios De Minería       </v>
          </cell>
          <cell r="C1530" t="str">
            <v>Servicios De Minería</v>
          </cell>
        </row>
        <row r="1531">
          <cell r="A1531">
            <v>4303010201</v>
          </cell>
          <cell r="B1531" t="str">
            <v xml:space="preserve">                       4303.010201 Control De Insumos</v>
          </cell>
          <cell r="C1531" t="str">
            <v>Control De Insumos</v>
          </cell>
        </row>
        <row r="1532">
          <cell r="A1532">
            <v>4303010299</v>
          </cell>
          <cell r="B1532" t="str">
            <v xml:space="preserve">                       4303.010299 Otros Servicios De Minería</v>
          </cell>
          <cell r="C1532" t="str">
            <v>Otros Servicios De Minería</v>
          </cell>
        </row>
        <row r="1533">
          <cell r="A1533">
            <v>430302</v>
          </cell>
          <cell r="B1533" t="str">
            <v xml:space="preserve">        4303.02 Servicios De Transporte Y Comunicaciones               </v>
          </cell>
          <cell r="C1533" t="str">
            <v>Servicios De Transporte Y Comunicaciones</v>
          </cell>
        </row>
        <row r="1534">
          <cell r="A1534">
            <v>43030201</v>
          </cell>
          <cell r="B1534" t="str">
            <v xml:space="preserve">                4303.0201 Servicios De Transporte       </v>
          </cell>
          <cell r="C1534" t="str">
            <v>Servicios De Transporte</v>
          </cell>
        </row>
        <row r="1535">
          <cell r="A1535">
            <v>4303020101</v>
          </cell>
          <cell r="B1535" t="str">
            <v xml:space="preserve">                       4303.020101 Servicios De Almacenaje</v>
          </cell>
          <cell r="C1535" t="str">
            <v>Servicios De Almacenaje</v>
          </cell>
        </row>
        <row r="1536">
          <cell r="A1536">
            <v>4303020102</v>
          </cell>
          <cell r="B1536" t="str">
            <v xml:space="preserve">                       4303.020102 Servicios De Inspección</v>
          </cell>
          <cell r="C1536" t="str">
            <v>Servicios De Inspección</v>
          </cell>
        </row>
        <row r="1537">
          <cell r="A1537">
            <v>4303020103</v>
          </cell>
          <cell r="B1537" t="str">
            <v xml:space="preserve">                       4303.020103 Servicios De Apoyo Aéreo</v>
          </cell>
          <cell r="C1537" t="str">
            <v>Servicios De Apoyo Aéreo</v>
          </cell>
        </row>
        <row r="1538">
          <cell r="A1538">
            <v>4303020104</v>
          </cell>
          <cell r="B1538" t="str">
            <v xml:space="preserve">                       4303.020104 Servicios De Transporte</v>
          </cell>
          <cell r="C1538" t="str">
            <v>Servicios De Transporte</v>
          </cell>
        </row>
        <row r="1539">
          <cell r="A1539">
            <v>4303020199</v>
          </cell>
          <cell r="B1539" t="str">
            <v xml:space="preserve">                       4303.020199 Otros Servicios De Transporte</v>
          </cell>
          <cell r="C1539" t="str">
            <v>Otros Servicios De Transporte</v>
          </cell>
        </row>
        <row r="1540">
          <cell r="A1540">
            <v>43030202</v>
          </cell>
          <cell r="B1540" t="str">
            <v xml:space="preserve">                4303.0202 Servicios De Comunicaciones       </v>
          </cell>
          <cell r="C1540" t="str">
            <v>Servicios De Comunicaciones</v>
          </cell>
        </row>
        <row r="1541">
          <cell r="A1541">
            <v>4303020201</v>
          </cell>
          <cell r="B1541" t="str">
            <v xml:space="preserve">                       4303.020201 Servicio Telefónico Y Fax</v>
          </cell>
          <cell r="C1541" t="str">
            <v>Servicio Telefónico Y Fax</v>
          </cell>
        </row>
        <row r="1542">
          <cell r="A1542">
            <v>4303020202</v>
          </cell>
          <cell r="B1542" t="str">
            <v xml:space="preserve">                       4303.020202 Publicación De Avisos Y Comunicaciones</v>
          </cell>
          <cell r="C1542" t="str">
            <v>Publicación De Avisos Y Comunicaciones</v>
          </cell>
        </row>
        <row r="1543">
          <cell r="A1543">
            <v>4303020203</v>
          </cell>
          <cell r="B1543" t="str">
            <v xml:space="preserve">                       4303.020203 Servicios Publicitarios Y De Radiodifusión</v>
          </cell>
          <cell r="C1543" t="str">
            <v>Servicios Publicitarios Y De Radiodifusión</v>
          </cell>
        </row>
        <row r="1544">
          <cell r="A1544">
            <v>4303020299</v>
          </cell>
          <cell r="B1544" t="str">
            <v xml:space="preserve">                       4303.020299 Otros Servicios De Comunicaciones</v>
          </cell>
          <cell r="C1544" t="str">
            <v>Otros Servicios De Comunicaciones</v>
          </cell>
        </row>
        <row r="1545">
          <cell r="A1545">
            <v>430303</v>
          </cell>
          <cell r="B1545" t="str">
            <v xml:space="preserve">        4303.03 Servicios De Educación Recreación Y Cultura               </v>
          </cell>
          <cell r="C1545" t="str">
            <v>Servicios De Educación Recreación Y Cultura</v>
          </cell>
        </row>
        <row r="1546">
          <cell r="A1546">
            <v>43030301</v>
          </cell>
          <cell r="B1546" t="str">
            <v xml:space="preserve">                4303.0301 Servicios Educativos       </v>
          </cell>
          <cell r="C1546" t="str">
            <v>Servicios Educativos</v>
          </cell>
        </row>
        <row r="1547">
          <cell r="A1547">
            <v>4303030101</v>
          </cell>
          <cell r="B1547" t="str">
            <v xml:space="preserve">                       4303.030101 Enseñanza En Centro Preuniversitario</v>
          </cell>
          <cell r="C1547" t="str">
            <v>Enseñanza En Centro Preuniversitario</v>
          </cell>
        </row>
        <row r="1548">
          <cell r="A1548">
            <v>4303030102</v>
          </cell>
          <cell r="B1548" t="str">
            <v xml:space="preserve">                       4303.030102 Servicio De Capacitación</v>
          </cell>
          <cell r="C1548" t="str">
            <v>Servicio De Capacitación</v>
          </cell>
        </row>
        <row r="1549">
          <cell r="A1549">
            <v>4303030103</v>
          </cell>
          <cell r="B1549" t="str">
            <v xml:space="preserve">                       4303.030103 Pensión De Enseñanza</v>
          </cell>
          <cell r="C1549" t="str">
            <v>Pensión De Enseñanza</v>
          </cell>
        </row>
        <row r="1550">
          <cell r="A1550">
            <v>4303030104</v>
          </cell>
          <cell r="B1550" t="str">
            <v xml:space="preserve">                       4303.030104 Derecho De Matrícula</v>
          </cell>
          <cell r="C1550" t="str">
            <v>Derecho De Matrícula</v>
          </cell>
        </row>
        <row r="1551">
          <cell r="A1551">
            <v>4303030105</v>
          </cell>
          <cell r="B1551" t="str">
            <v xml:space="preserve">                       4303.030105 Servicios Académicos</v>
          </cell>
          <cell r="C1551" t="str">
            <v>Servicios Académicos</v>
          </cell>
        </row>
        <row r="1552">
          <cell r="A1552">
            <v>4303030199</v>
          </cell>
          <cell r="B1552" t="str">
            <v xml:space="preserve">                       4303.030199 Otros Servicios De Educación</v>
          </cell>
          <cell r="C1552" t="str">
            <v>Otros Servicios De Educación</v>
          </cell>
        </row>
        <row r="1553">
          <cell r="A1553">
            <v>43030302</v>
          </cell>
          <cell r="B1553" t="str">
            <v xml:space="preserve">                4303.0302 Servicios Recreativos Y Culturales       </v>
          </cell>
          <cell r="C1553" t="str">
            <v>Servicios Recreativos Y Culturales</v>
          </cell>
        </row>
        <row r="1554">
          <cell r="A1554">
            <v>4303030201</v>
          </cell>
          <cell r="B1554" t="str">
            <v xml:space="preserve">                       4303.030201 Vacaciones Útiles</v>
          </cell>
          <cell r="C1554" t="str">
            <v>Vacaciones Útiles</v>
          </cell>
        </row>
        <row r="1555">
          <cell r="A1555">
            <v>4303030299</v>
          </cell>
          <cell r="B1555" t="str">
            <v xml:space="preserve">                       4303.030299 Otros Servicios Culturales Y Recreativos</v>
          </cell>
          <cell r="C1555" t="str">
            <v>Otros Servicios Culturales Y Recreativos</v>
          </cell>
        </row>
        <row r="1556">
          <cell r="A1556">
            <v>430304</v>
          </cell>
          <cell r="B1556" t="str">
            <v xml:space="preserve">        4303.04 Servicios De Salud               </v>
          </cell>
          <cell r="C1556" t="str">
            <v>Servicios De Salud</v>
          </cell>
        </row>
        <row r="1557">
          <cell r="A1557">
            <v>43030401</v>
          </cell>
          <cell r="B1557" t="str">
            <v xml:space="preserve">                4303.0401 Servicios Médicos – Asistenciales       </v>
          </cell>
          <cell r="C1557" t="str">
            <v>Servicios Médicos – Asistenciales</v>
          </cell>
        </row>
        <row r="1558">
          <cell r="A1558">
            <v>4303040101</v>
          </cell>
          <cell r="B1558" t="str">
            <v xml:space="preserve">                       4303.040101 Atención Médica</v>
          </cell>
          <cell r="C1558" t="str">
            <v>Atención Médica</v>
          </cell>
        </row>
        <row r="1559">
          <cell r="A1559">
            <v>4303040102</v>
          </cell>
          <cell r="B1559" t="str">
            <v xml:space="preserve">                       4303.040102 Atención Dental</v>
          </cell>
          <cell r="C1559" t="str">
            <v>Atención Dental</v>
          </cell>
        </row>
        <row r="1560">
          <cell r="A1560">
            <v>4303040103</v>
          </cell>
          <cell r="B1560" t="str">
            <v xml:space="preserve">                       4303.040103 Examen Psicológico Y/O Siquiátrica</v>
          </cell>
          <cell r="C1560" t="str">
            <v>Examen Psicológico Y/O Siquiátrica</v>
          </cell>
        </row>
        <row r="1561">
          <cell r="A1561">
            <v>4303040104</v>
          </cell>
          <cell r="B1561" t="str">
            <v xml:space="preserve">                       4303.040104 Servicio De Emergencia</v>
          </cell>
          <cell r="C1561" t="str">
            <v>Servicio De Emergencia</v>
          </cell>
        </row>
        <row r="1562">
          <cell r="A1562">
            <v>4303040105</v>
          </cell>
          <cell r="B1562" t="str">
            <v xml:space="preserve">                       4303.040105 Cirugía</v>
          </cell>
          <cell r="C1562" t="str">
            <v>Cirugía</v>
          </cell>
        </row>
        <row r="1563">
          <cell r="A1563">
            <v>4303040106</v>
          </cell>
          <cell r="B1563" t="str">
            <v xml:space="preserve">                       4303.040106 Hospitalización</v>
          </cell>
          <cell r="C1563" t="str">
            <v>Hospitalización</v>
          </cell>
        </row>
        <row r="1564">
          <cell r="A1564">
            <v>4303040107</v>
          </cell>
          <cell r="B1564" t="str">
            <v xml:space="preserve">                       4303.040107 Servicio De Tópico</v>
          </cell>
          <cell r="C1564" t="str">
            <v>Servicio De Tópico</v>
          </cell>
        </row>
        <row r="1565">
          <cell r="A1565">
            <v>4303040108</v>
          </cell>
          <cell r="B1565" t="str">
            <v xml:space="preserve">                       4303.040108 Servicios En Clínicas</v>
          </cell>
          <cell r="C1565" t="str">
            <v>Servicios En Clínicas</v>
          </cell>
        </row>
        <row r="1566">
          <cell r="A1566">
            <v>4303040199</v>
          </cell>
          <cell r="B1566" t="str">
            <v xml:space="preserve">                       4303.040199 Otros Servicios Médicos – Asistenciales</v>
          </cell>
          <cell r="C1566" t="str">
            <v>Otros Servicios Médicos – Asistenciales</v>
          </cell>
        </row>
        <row r="1567">
          <cell r="A1567">
            <v>43030402</v>
          </cell>
          <cell r="B1567" t="str">
            <v xml:space="preserve">                4303.0402 Exámenes De Laboratorio Y De Ayuda Al Diagnóstico Médico       </v>
          </cell>
          <cell r="C1567" t="str">
            <v>Exámenes De Laboratorio Y De Ayuda Al Diagnóstico Médico</v>
          </cell>
        </row>
        <row r="1568">
          <cell r="A1568">
            <v>4303040201</v>
          </cell>
          <cell r="B1568" t="str">
            <v xml:space="preserve">                       4303.040201 Exámenes De Laboratorio</v>
          </cell>
          <cell r="C1568" t="str">
            <v>Exámenes De Laboratorio</v>
          </cell>
        </row>
        <row r="1569">
          <cell r="A1569">
            <v>4303040202</v>
          </cell>
          <cell r="B1569" t="str">
            <v xml:space="preserve">                       4303.040202 Electroencefalograma</v>
          </cell>
          <cell r="C1569" t="str">
            <v>Electroencefalograma</v>
          </cell>
        </row>
        <row r="1570">
          <cell r="A1570">
            <v>4303040203</v>
          </cell>
          <cell r="B1570" t="str">
            <v xml:space="preserve">                       4303.040203 Electrocardiograma</v>
          </cell>
          <cell r="C1570" t="str">
            <v>Electrocardiograma</v>
          </cell>
        </row>
        <row r="1571">
          <cell r="A1571">
            <v>4303040204</v>
          </cell>
          <cell r="B1571" t="str">
            <v xml:space="preserve">                       4303.040204 Diagnósticos Por Imágenes (Rayos X, Ecografías, Tomografías, Otros)</v>
          </cell>
          <cell r="C1571" t="str">
            <v>Diagnósticos Por Imágenes (Rayos X, Ecografías, Tomografías, Otros)</v>
          </cell>
        </row>
        <row r="1572">
          <cell r="A1572">
            <v>4303040205</v>
          </cell>
          <cell r="B1572" t="str">
            <v xml:space="preserve">                       4303.040205 Examen De Audiometría</v>
          </cell>
          <cell r="C1572" t="str">
            <v>Examen De Audiometría</v>
          </cell>
        </row>
        <row r="1573">
          <cell r="A1573">
            <v>4303040299</v>
          </cell>
          <cell r="B1573" t="str">
            <v xml:space="preserve">                       4303.040299 Otros Exámenes De Laboratorio Y De Ayuda Al Diagnóstico</v>
          </cell>
          <cell r="C1573" t="str">
            <v>Otros Exámenes De Laboratorio Y De Ayuda Al Diagnóstico</v>
          </cell>
        </row>
        <row r="1574">
          <cell r="A1574">
            <v>43030403</v>
          </cell>
          <cell r="B1574" t="str">
            <v xml:space="preserve">                4303.0403 Otros Servicios De Salud       </v>
          </cell>
          <cell r="C1574" t="str">
            <v>Otros Servicios De Salud</v>
          </cell>
        </row>
        <row r="1575">
          <cell r="A1575">
            <v>4303040301</v>
          </cell>
          <cell r="B1575" t="str">
            <v xml:space="preserve">                       4303.040301 Fisioterapia</v>
          </cell>
          <cell r="C1575" t="str">
            <v>Fisioterapia</v>
          </cell>
        </row>
        <row r="1576">
          <cell r="A1576">
            <v>4303040302</v>
          </cell>
          <cell r="B1576" t="str">
            <v xml:space="preserve">                       4303.040302 Vacunas</v>
          </cell>
          <cell r="C1576" t="str">
            <v>Vacunas</v>
          </cell>
        </row>
        <row r="1577">
          <cell r="A1577">
            <v>4303040399</v>
          </cell>
          <cell r="B1577" t="str">
            <v xml:space="preserve">                       4303.040399 Otros Servicios De Salud</v>
          </cell>
          <cell r="C1577" t="str">
            <v>Otros Servicios De Salud</v>
          </cell>
        </row>
        <row r="1578">
          <cell r="A1578">
            <v>430305</v>
          </cell>
          <cell r="B1578" t="str">
            <v xml:space="preserve">        4303.05 Ingresos Por Alquileres               </v>
          </cell>
          <cell r="C1578" t="str">
            <v>Ingresos Por Alquileres</v>
          </cell>
        </row>
        <row r="1579">
          <cell r="A1579">
            <v>43030501</v>
          </cell>
          <cell r="B1579" t="str">
            <v xml:space="preserve">                4303.0501 Inmuebles Y Terrenos       </v>
          </cell>
          <cell r="C1579" t="str">
            <v>Inmuebles Y Terrenos</v>
          </cell>
        </row>
        <row r="1580">
          <cell r="A1580">
            <v>4303050101</v>
          </cell>
          <cell r="B1580" t="str">
            <v xml:space="preserve">                       4303.050101 Edificios E Instalaciones</v>
          </cell>
          <cell r="C1580" t="str">
            <v>Edificios E Instalaciones</v>
          </cell>
        </row>
        <row r="1581">
          <cell r="A1581">
            <v>4303050102</v>
          </cell>
          <cell r="B1581" t="str">
            <v xml:space="preserve">                       4303.050102 Terrenos Urbanos</v>
          </cell>
          <cell r="C1581" t="str">
            <v>Terrenos Urbanos</v>
          </cell>
        </row>
        <row r="1582">
          <cell r="A1582">
            <v>4303050103</v>
          </cell>
          <cell r="B1582" t="str">
            <v xml:space="preserve">                       4303.050103 Terrenos Rurales</v>
          </cell>
          <cell r="C1582" t="str">
            <v>Terrenos Rurales</v>
          </cell>
        </row>
        <row r="1583">
          <cell r="A1583">
            <v>4303050199</v>
          </cell>
          <cell r="B1583" t="str">
            <v xml:space="preserve">                       4303.050199 Otros Inmuebles</v>
          </cell>
          <cell r="C1583" t="str">
            <v>Otros Inmuebles</v>
          </cell>
        </row>
        <row r="1584">
          <cell r="A1584">
            <v>43030502</v>
          </cell>
          <cell r="B1584" t="str">
            <v xml:space="preserve">                4303.0502 Vehículos, Maquinarias Y Equipos       </v>
          </cell>
          <cell r="C1584" t="str">
            <v>Vehículos, Maquinarias Y Equipos</v>
          </cell>
        </row>
        <row r="1585">
          <cell r="A1585">
            <v>4303050201</v>
          </cell>
          <cell r="B1585" t="str">
            <v xml:space="preserve">                       4303.050201 Vehículos De Transporte</v>
          </cell>
          <cell r="C1585" t="str">
            <v>Vehículos De Transporte</v>
          </cell>
        </row>
        <row r="1586">
          <cell r="A1586">
            <v>4303050202</v>
          </cell>
          <cell r="B1586" t="str">
            <v xml:space="preserve">                       4303.050202 Maquinarias Y Equipos</v>
          </cell>
          <cell r="C1586" t="str">
            <v>Maquinarias Y Equipos</v>
          </cell>
        </row>
        <row r="1587">
          <cell r="A1587">
            <v>4303050203</v>
          </cell>
          <cell r="B1587" t="str">
            <v xml:space="preserve">                       4303.050203 Mobiliario Y Similares</v>
          </cell>
          <cell r="C1587" t="str">
            <v>Mobiliario Y Similares</v>
          </cell>
        </row>
        <row r="1588">
          <cell r="A1588">
            <v>4303050299</v>
          </cell>
          <cell r="B1588" t="str">
            <v xml:space="preserve">                       4303.050299 Otros Vehículos, Maquinarias Y Equipos</v>
          </cell>
          <cell r="C1588" t="str">
            <v>Otros Vehículos, Maquinarias Y Equipos</v>
          </cell>
        </row>
        <row r="1589">
          <cell r="A1589">
            <v>43030503</v>
          </cell>
          <cell r="B1589" t="str">
            <v xml:space="preserve">                4303.0503 Otros Alquileres       </v>
          </cell>
          <cell r="C1589" t="str">
            <v>Otros Alquileres</v>
          </cell>
        </row>
        <row r="1590">
          <cell r="A1590">
            <v>4303050301</v>
          </cell>
          <cell r="B1590" t="str">
            <v xml:space="preserve">                       4303.050301 Equipos De Cómputo Y Periféricos</v>
          </cell>
          <cell r="C1590" t="str">
            <v>Equipos De Cómputo Y Periféricos</v>
          </cell>
        </row>
        <row r="1591">
          <cell r="A1591">
            <v>4303050302</v>
          </cell>
          <cell r="B1591" t="str">
            <v xml:space="preserve">                       4303.050302 Equipos De Comunicación Para Redes Informáticas</v>
          </cell>
          <cell r="C1591" t="str">
            <v>Equipos De Comunicación Para Redes Informáticas</v>
          </cell>
        </row>
        <row r="1592">
          <cell r="A1592">
            <v>4303050399</v>
          </cell>
          <cell r="B1592" t="str">
            <v xml:space="preserve">                       4303.050399 Otros Alquileres</v>
          </cell>
          <cell r="C1592" t="str">
            <v>Otros Alquileres</v>
          </cell>
        </row>
        <row r="1593">
          <cell r="A1593">
            <v>430309</v>
          </cell>
          <cell r="B1593" t="str">
            <v xml:space="preserve">        4303.09 Otros Ingresos Por Prestación De Servicios               </v>
          </cell>
          <cell r="C1593" t="str">
            <v>Otros Ingresos Por Prestación De Servicios</v>
          </cell>
        </row>
        <row r="1594">
          <cell r="A1594">
            <v>43030901</v>
          </cell>
          <cell r="B1594" t="str">
            <v xml:space="preserve">                4303.0901 Servicios Por Administración Y Recaudación       </v>
          </cell>
          <cell r="C1594" t="str">
            <v>Servicios Por Administración Y Recaudación</v>
          </cell>
        </row>
        <row r="1595">
          <cell r="A1595">
            <v>4303090101</v>
          </cell>
          <cell r="B1595" t="str">
            <v xml:space="preserve">                       4303.090101 Servicios Por Recaudación De Tributos Internos</v>
          </cell>
          <cell r="C1595" t="str">
            <v>Servicios Por Recaudación De Tributos Internos</v>
          </cell>
        </row>
        <row r="1596">
          <cell r="A1596">
            <v>4303090102</v>
          </cell>
          <cell r="B1596" t="str">
            <v xml:space="preserve">                       4303.090102 Servicios Por Recaudación De Tributos Externos</v>
          </cell>
          <cell r="C1596" t="str">
            <v>Servicios Por Recaudación De Tributos Externos</v>
          </cell>
        </row>
        <row r="1597">
          <cell r="A1597">
            <v>4303090103</v>
          </cell>
          <cell r="B1597" t="str">
            <v xml:space="preserve">                       4303.090103 Servicios De Administración</v>
          </cell>
          <cell r="C1597" t="str">
            <v>Servicios De Administración</v>
          </cell>
        </row>
        <row r="1598">
          <cell r="A1598">
            <v>4303090104</v>
          </cell>
          <cell r="B1598" t="str">
            <v xml:space="preserve">                       4303.090104 Servicio Por Recaudaciones De Contribuciones</v>
          </cell>
          <cell r="C1598" t="str">
            <v>Servicio Por Recaudaciones De Contribuciones</v>
          </cell>
        </row>
        <row r="1599">
          <cell r="A1599">
            <v>4303090199</v>
          </cell>
          <cell r="B1599" t="str">
            <v xml:space="preserve">                       4303.090199 Otros Servicios Por Administración Y Recaudación</v>
          </cell>
          <cell r="C1599" t="str">
            <v>Otros Servicios Por Administración Y Recaudación</v>
          </cell>
        </row>
        <row r="1600">
          <cell r="A1600">
            <v>43030902</v>
          </cell>
          <cell r="B1600" t="str">
            <v xml:space="preserve">                4303.0902 Otros Ingresos Por Prestación De Servicios       </v>
          </cell>
          <cell r="C1600" t="str">
            <v>Otros Ingresos Por Prestación De Servicios</v>
          </cell>
        </row>
        <row r="1601">
          <cell r="A1601">
            <v>4303090201</v>
          </cell>
          <cell r="B1601" t="str">
            <v xml:space="preserve">                       4303.090201 Baños Municipales</v>
          </cell>
          <cell r="C1601" t="str">
            <v>Baños Municipales</v>
          </cell>
        </row>
        <row r="1602">
          <cell r="A1602">
            <v>4303090202</v>
          </cell>
          <cell r="B1602" t="str">
            <v xml:space="preserve">                       4303.090202 Tasaciones</v>
          </cell>
          <cell r="C1602" t="str">
            <v>Tasaciones</v>
          </cell>
        </row>
        <row r="1603">
          <cell r="A1603">
            <v>4303090203</v>
          </cell>
          <cell r="B1603" t="str">
            <v xml:space="preserve">                       4303.090203 Servicios De Investigación Y Desarrollo</v>
          </cell>
          <cell r="C1603" t="str">
            <v>Servicios De Investigación Y Desarrollo</v>
          </cell>
        </row>
        <row r="1604">
          <cell r="A1604">
            <v>4303090204</v>
          </cell>
          <cell r="B1604" t="str">
            <v xml:space="preserve">                       4303.090204 Servicios Catastrales</v>
          </cell>
          <cell r="C1604" t="str">
            <v>Servicios Catastrales</v>
          </cell>
        </row>
        <row r="1605">
          <cell r="A1605">
            <v>4303090205</v>
          </cell>
          <cell r="B1605" t="str">
            <v xml:space="preserve">                       4303.090205 Servicios De Comedor Y Cafeterías</v>
          </cell>
          <cell r="C1605" t="str">
            <v>Servicios De Comedor Y Cafeterías</v>
          </cell>
        </row>
        <row r="1606">
          <cell r="A1606">
            <v>4303090206</v>
          </cell>
          <cell r="B1606" t="str">
            <v xml:space="preserve">                       4303.090206 Servicios De Mantenimiento Y Reparación</v>
          </cell>
          <cell r="C1606" t="str">
            <v>Servicios De Mantenimiento Y Reparación</v>
          </cell>
        </row>
        <row r="1607">
          <cell r="A1607">
            <v>4303090207</v>
          </cell>
          <cell r="B1607" t="str">
            <v xml:space="preserve">                       4303.090207 Servicios Por Inspecciones Técnicas Y Verificaciones</v>
          </cell>
          <cell r="C1607" t="str">
            <v>Servicios Por Inspecciones Técnicas Y Verificaciones</v>
          </cell>
        </row>
        <row r="1608">
          <cell r="A1608">
            <v>4303090208</v>
          </cell>
          <cell r="B1608" t="str">
            <v xml:space="preserve">                       4303.090208 Servicios De Publicidad E Impresión</v>
          </cell>
          <cell r="C1608" t="str">
            <v>Servicios De Publicidad E Impresión</v>
          </cell>
        </row>
        <row r="1609">
          <cell r="A1609">
            <v>4303090209</v>
          </cell>
          <cell r="B1609" t="str">
            <v xml:space="preserve">                       4303.090209 Servicios A Terceros</v>
          </cell>
          <cell r="C1609" t="str">
            <v>Servicios A Terceros</v>
          </cell>
        </row>
        <row r="1610">
          <cell r="A1610">
            <v>4303090210</v>
          </cell>
          <cell r="B1610" t="str">
            <v xml:space="preserve">                       4303.090210 Servicios Meteorológicos E Hidrometeorológicos</v>
          </cell>
          <cell r="C1610" t="str">
            <v>Servicios Meteorológicos E Hidrometeorológicos</v>
          </cell>
        </row>
        <row r="1611">
          <cell r="A1611">
            <v>4303090211</v>
          </cell>
          <cell r="B1611" t="str">
            <v xml:space="preserve">                       4303.090211 Servicios Cartográficos</v>
          </cell>
          <cell r="C1611" t="str">
            <v>Servicios Cartográficos</v>
          </cell>
        </row>
        <row r="1612">
          <cell r="A1612">
            <v>4303090212</v>
          </cell>
          <cell r="B1612" t="str">
            <v xml:space="preserve">                       4303.090212 Servicios Metrológicos</v>
          </cell>
          <cell r="C1612" t="str">
            <v>Servicios Metrológicos</v>
          </cell>
        </row>
        <row r="1613">
          <cell r="A1613">
            <v>4303090213</v>
          </cell>
          <cell r="B1613" t="str">
            <v xml:space="preserve">                       4303.090213 Servicios De Procesamiento Automático De Datos</v>
          </cell>
          <cell r="C1613" t="str">
            <v>Servicios De Procesamiento Automático De Datos</v>
          </cell>
        </row>
        <row r="1614">
          <cell r="A1614">
            <v>4303090214</v>
          </cell>
          <cell r="B1614" t="str">
            <v xml:space="preserve">                       4303.090214 Publicaciones</v>
          </cell>
          <cell r="C1614" t="str">
            <v>Publicaciones</v>
          </cell>
        </row>
        <row r="1615">
          <cell r="A1615">
            <v>4303090215</v>
          </cell>
          <cell r="B1615" t="str">
            <v xml:space="preserve">                       4303.090215 Nomenclatura Y Numeración De Inmuebles</v>
          </cell>
          <cell r="C1615" t="str">
            <v>Nomenclatura Y Numeración De Inmuebles</v>
          </cell>
        </row>
        <row r="1616">
          <cell r="A1616">
            <v>4303090216</v>
          </cell>
          <cell r="B1616" t="str">
            <v xml:space="preserve">                       4303.090216 Servicios Funerarios Y De Cementerio</v>
          </cell>
          <cell r="C1616" t="str">
            <v>Servicios Funerarios Y De Cementerio</v>
          </cell>
        </row>
        <row r="1617">
          <cell r="A1617">
            <v>4303090217</v>
          </cell>
          <cell r="B1617" t="str">
            <v xml:space="preserve">                       4303.090217 Servicios Por Reconocimiento De Carnes Y Otros</v>
          </cell>
          <cell r="C1617" t="str">
            <v>Servicios Por Reconocimiento De Carnes Y Otros</v>
          </cell>
        </row>
        <row r="1618">
          <cell r="A1618">
            <v>4303090218</v>
          </cell>
          <cell r="B1618" t="str">
            <v xml:space="preserve">                       4303.090218 Suministro De Energía</v>
          </cell>
          <cell r="C1618" t="str">
            <v>Suministro De Energía</v>
          </cell>
        </row>
        <row r="1619">
          <cell r="A1619">
            <v>4303090219</v>
          </cell>
          <cell r="B1619" t="str">
            <v xml:space="preserve">                       4303.090219 Servicios Por Supervisión De Importaciones</v>
          </cell>
          <cell r="C1619" t="str">
            <v>Servicios Por Supervisión De Importaciones</v>
          </cell>
        </row>
        <row r="1620">
          <cell r="A1620">
            <v>4303090220</v>
          </cell>
          <cell r="B1620" t="str">
            <v xml:space="preserve">                       4303.090220 Servicios Por Supervisión Bursátil</v>
          </cell>
          <cell r="C1620" t="str">
            <v>Servicios Por Supervisión Bursátil</v>
          </cell>
        </row>
        <row r="1621">
          <cell r="A1621">
            <v>4303090221</v>
          </cell>
          <cell r="B1621" t="str">
            <v xml:space="preserve">                       4303.090221 Servicios De Saneamiento</v>
          </cell>
          <cell r="C1621" t="str">
            <v>Servicios De Saneamiento</v>
          </cell>
        </row>
        <row r="1622">
          <cell r="A1622">
            <v>4303090222</v>
          </cell>
          <cell r="B1622" t="str">
            <v xml:space="preserve">                       4303.090222 Seguridad A Entidades Bancarias</v>
          </cell>
          <cell r="C1622" t="str">
            <v>Seguridad A Entidades Bancarias</v>
          </cell>
        </row>
        <row r="1623">
          <cell r="A1623">
            <v>4303090223</v>
          </cell>
          <cell r="B1623" t="str">
            <v xml:space="preserve">                       4303.090223 Limpieza Pública</v>
          </cell>
          <cell r="C1623" t="str">
            <v>Limpieza Pública</v>
          </cell>
        </row>
        <row r="1624">
          <cell r="A1624">
            <v>4303090224</v>
          </cell>
          <cell r="B1624" t="str">
            <v xml:space="preserve">                       4303.090224 Serenazgo</v>
          </cell>
          <cell r="C1624" t="str">
            <v>Serenazgo</v>
          </cell>
        </row>
        <row r="1625">
          <cell r="A1625">
            <v>4303090225</v>
          </cell>
          <cell r="B1625" t="str">
            <v xml:space="preserve">                       4303.090225 Suministro Y Acceso A La Información</v>
          </cell>
          <cell r="C1625" t="str">
            <v>Suministro Y Acceso A La Información</v>
          </cell>
        </row>
        <row r="1626">
          <cell r="A1626">
            <v>4303090226</v>
          </cell>
          <cell r="B1626" t="str">
            <v xml:space="preserve">                       4303.090226 Comisión Por Servicio</v>
          </cell>
          <cell r="C1626" t="str">
            <v>Comisión Por Servicio</v>
          </cell>
        </row>
        <row r="1627">
          <cell r="A1627">
            <v>4303090227</v>
          </cell>
          <cell r="B1627" t="str">
            <v xml:space="preserve">                       4303.090227 Parques Y Jardines</v>
          </cell>
          <cell r="C1627" t="str">
            <v>Parques Y Jardines</v>
          </cell>
        </row>
        <row r="1628">
          <cell r="A1628">
            <v>4401</v>
          </cell>
          <cell r="B1628" t="str">
            <v xml:space="preserve">4401. DONACIONES YTRANSFERENCIAS CORRIENTES RECIBIDAS                       </v>
          </cell>
          <cell r="C1628" t="str">
            <v>DONACIONES YTRANSFERENCIAS CORRIENTES RECIBIDAS</v>
          </cell>
        </row>
        <row r="1629">
          <cell r="A1629">
            <v>440101</v>
          </cell>
          <cell r="B1629" t="str">
            <v xml:space="preserve">        4401.01 En Efectivo               </v>
          </cell>
          <cell r="C1629" t="str">
            <v>En Efectivo</v>
          </cell>
        </row>
        <row r="1630">
          <cell r="A1630">
            <v>44010101</v>
          </cell>
          <cell r="B1630" t="str">
            <v xml:space="preserve">                4401.0101 De Gobiernos Extranjeros       </v>
          </cell>
          <cell r="C1630" t="str">
            <v>De Gobiernos Extranjeros</v>
          </cell>
        </row>
        <row r="1631">
          <cell r="A1631">
            <v>4401010101</v>
          </cell>
          <cell r="B1631" t="str">
            <v xml:space="preserve">                       4401.010101 De Países de América</v>
          </cell>
          <cell r="C1631" t="str">
            <v>De Países de América</v>
          </cell>
        </row>
        <row r="1632">
          <cell r="A1632">
            <v>4401010102</v>
          </cell>
          <cell r="B1632" t="str">
            <v xml:space="preserve">                       4401.010102 De Países de Europa</v>
          </cell>
          <cell r="C1632" t="str">
            <v>De Países de Europa</v>
          </cell>
        </row>
        <row r="1633">
          <cell r="A1633">
            <v>4401010103</v>
          </cell>
          <cell r="B1633" t="str">
            <v xml:space="preserve">                       4401.010103 De Países de África, Asia y Oceanía</v>
          </cell>
          <cell r="C1633" t="str">
            <v>De Países de África, Asia y Oceanía</v>
          </cell>
        </row>
        <row r="1634">
          <cell r="A1634">
            <v>4401010104</v>
          </cell>
          <cell r="B1634" t="str">
            <v xml:space="preserve">                       4401.010104 De Agencias Gubernamentales de Cooperación Internacional</v>
          </cell>
          <cell r="C1634" t="str">
            <v>De Agencias Gubernamentales de Cooperación Internacional</v>
          </cell>
        </row>
        <row r="1635">
          <cell r="A1635">
            <v>4401010105</v>
          </cell>
          <cell r="B1635" t="str">
            <v xml:space="preserve">                       4401.010105 De Fondos Contravalor o de Desarrollo Binacional</v>
          </cell>
          <cell r="C1635" t="str">
            <v>De Fondos Contravalor o de Desarrollo Binacional</v>
          </cell>
        </row>
        <row r="1636">
          <cell r="A1636">
            <v>44010102</v>
          </cell>
          <cell r="B1636" t="str">
            <v xml:space="preserve">                4401.0102 De Organismos Internacionales       </v>
          </cell>
          <cell r="C1636" t="str">
            <v>De Organismos Internacionales</v>
          </cell>
        </row>
        <row r="1637">
          <cell r="A1637">
            <v>4401010201</v>
          </cell>
          <cell r="B1637" t="str">
            <v xml:space="preserve">                       4401.010201 Instituciones Financieras Internacionales</v>
          </cell>
          <cell r="C1637" t="str">
            <v>Instituciones Financieras Internacionales</v>
          </cell>
        </row>
        <row r="1638">
          <cell r="A1638">
            <v>4401010202</v>
          </cell>
          <cell r="B1638" t="str">
            <v xml:space="preserve">                       4401.010202 Otros Organismos</v>
          </cell>
          <cell r="C1638" t="str">
            <v>Otros Organismos</v>
          </cell>
        </row>
        <row r="1639">
          <cell r="A1639">
            <v>44010103</v>
          </cell>
          <cell r="B1639" t="str">
            <v xml:space="preserve">                4401.0103 De Otras Unidades De Gobierno       </v>
          </cell>
          <cell r="C1639" t="str">
            <v>De Otras Unidades De Gobierno</v>
          </cell>
        </row>
        <row r="1640">
          <cell r="A1640">
            <v>4401010301</v>
          </cell>
          <cell r="B1640" t="str">
            <v xml:space="preserve">                       4401.010301 Del Gobierno Nacional</v>
          </cell>
          <cell r="C1640" t="str">
            <v>Del Gobierno Nacional</v>
          </cell>
        </row>
        <row r="1641">
          <cell r="A1641">
            <v>4401010302</v>
          </cell>
          <cell r="B1641" t="str">
            <v xml:space="preserve">                       4401.010302 De Los Gobiernos Regionales</v>
          </cell>
          <cell r="C1641" t="str">
            <v>De Los Gobiernos Regionales</v>
          </cell>
        </row>
        <row r="1642">
          <cell r="A1642">
            <v>4401010303</v>
          </cell>
          <cell r="B1642" t="str">
            <v xml:space="preserve">                       4401.010303 De Los Gobiernos Locales</v>
          </cell>
          <cell r="C1642" t="str">
            <v>De Los Gobiernos Locales</v>
          </cell>
        </row>
        <row r="1643">
          <cell r="A1643">
            <v>4401010304</v>
          </cell>
          <cell r="B1643" t="str">
            <v xml:space="preserve">                       4401.010304 De Otras Entidades Públicas</v>
          </cell>
          <cell r="C1643" t="str">
            <v>De Otras Entidades Públicas</v>
          </cell>
        </row>
        <row r="1644">
          <cell r="A1644">
            <v>4401010305</v>
          </cell>
          <cell r="B1644" t="str">
            <v xml:space="preserve">                       4401.010305 De Fondos Públicos</v>
          </cell>
          <cell r="C1644" t="str">
            <v>De Fondos Públicos</v>
          </cell>
        </row>
        <row r="1645">
          <cell r="A1645">
            <v>440102</v>
          </cell>
          <cell r="B1645" t="str">
            <v xml:space="preserve">        4401.02 En Bienes               </v>
          </cell>
          <cell r="C1645" t="str">
            <v>En Bienes</v>
          </cell>
        </row>
        <row r="1646">
          <cell r="A1646">
            <v>44010201</v>
          </cell>
          <cell r="B1646" t="str">
            <v xml:space="preserve">                4401.0201 De Gobiernos Extranjeros       </v>
          </cell>
          <cell r="C1646" t="str">
            <v>De Gobiernos Extranjeros</v>
          </cell>
        </row>
        <row r="1647">
          <cell r="A1647">
            <v>4401020101</v>
          </cell>
          <cell r="B1647" t="str">
            <v xml:space="preserve">                       4401.020101 De Países de América</v>
          </cell>
          <cell r="C1647" t="str">
            <v>De Países de América</v>
          </cell>
        </row>
        <row r="1648">
          <cell r="A1648">
            <v>4401020102</v>
          </cell>
          <cell r="B1648" t="str">
            <v xml:space="preserve">                       4401.020102 De Países de Europa</v>
          </cell>
          <cell r="C1648" t="str">
            <v>De Países de Europa</v>
          </cell>
        </row>
        <row r="1649">
          <cell r="A1649">
            <v>4401020103</v>
          </cell>
          <cell r="B1649" t="str">
            <v xml:space="preserve">                       4401.020103 De Países de África, Asia y Oceanía</v>
          </cell>
          <cell r="C1649" t="str">
            <v>De Países de África, Asia y Oceanía</v>
          </cell>
        </row>
        <row r="1650">
          <cell r="A1650">
            <v>4401020104</v>
          </cell>
          <cell r="B1650" t="str">
            <v xml:space="preserve">                       4401.020104 De Agencias Gubernamentales de Cooperación Internacional</v>
          </cell>
          <cell r="C1650" t="str">
            <v>De Agencias Gubernamentales de Cooperación Internacional</v>
          </cell>
        </row>
        <row r="1651">
          <cell r="A1651">
            <v>4401020105</v>
          </cell>
          <cell r="B1651" t="str">
            <v xml:space="preserve">                       4401.020105 De Fondos Contravalor o de Desarrollo Binacional</v>
          </cell>
          <cell r="C1651" t="str">
            <v>De Fondos Contravalor o de Desarrollo Binacional</v>
          </cell>
        </row>
        <row r="1652">
          <cell r="A1652">
            <v>44010202</v>
          </cell>
          <cell r="B1652" t="str">
            <v xml:space="preserve">                4401.0202 De Organismos Internacionales       </v>
          </cell>
          <cell r="C1652" t="str">
            <v>De Organismos Internacionales</v>
          </cell>
        </row>
        <row r="1653">
          <cell r="A1653">
            <v>4401020201</v>
          </cell>
          <cell r="B1653" t="str">
            <v xml:space="preserve">                       4401.020201 Instituciones Financieras Internacionales</v>
          </cell>
          <cell r="C1653" t="str">
            <v>Instituciones Financieras Internacionales</v>
          </cell>
        </row>
        <row r="1654">
          <cell r="A1654">
            <v>4401020202</v>
          </cell>
          <cell r="B1654" t="str">
            <v xml:space="preserve">                       4401.020202 Otros Organismos</v>
          </cell>
          <cell r="C1654" t="str">
            <v>Otros Organismos</v>
          </cell>
        </row>
        <row r="1655">
          <cell r="A1655">
            <v>44010203</v>
          </cell>
          <cell r="B1655" t="str">
            <v xml:space="preserve">                4401.0203 De Otras Unidades De Gobierno       </v>
          </cell>
          <cell r="C1655" t="str">
            <v>De Otras Unidades De Gobierno</v>
          </cell>
        </row>
        <row r="1656">
          <cell r="A1656">
            <v>4401020301</v>
          </cell>
          <cell r="B1656" t="str">
            <v xml:space="preserve">                       4401.020301 Del Gobierno Nacional</v>
          </cell>
          <cell r="C1656" t="str">
            <v>Del Gobierno Nacional</v>
          </cell>
        </row>
        <row r="1657">
          <cell r="A1657">
            <v>4401020302</v>
          </cell>
          <cell r="B1657" t="str">
            <v xml:space="preserve">                       4401.020302 De Los Gobiernos Regionales</v>
          </cell>
          <cell r="C1657" t="str">
            <v>De Los Gobiernos Regionales</v>
          </cell>
        </row>
        <row r="1658">
          <cell r="A1658">
            <v>4401020303</v>
          </cell>
          <cell r="B1658" t="str">
            <v xml:space="preserve">                       4401.020303 De Los Gobiernos Locales</v>
          </cell>
          <cell r="C1658" t="str">
            <v>De Los Gobiernos Locales</v>
          </cell>
        </row>
        <row r="1659">
          <cell r="A1659">
            <v>4401020304</v>
          </cell>
          <cell r="B1659" t="str">
            <v xml:space="preserve">                       4401.020304 De Otras Entidades Públicas</v>
          </cell>
          <cell r="C1659" t="str">
            <v>De Otras Entidades Públicas</v>
          </cell>
        </row>
        <row r="1660">
          <cell r="A1660">
            <v>4401020305</v>
          </cell>
          <cell r="B1660" t="str">
            <v xml:space="preserve">                       4401.020305 De Fondos Públicos</v>
          </cell>
          <cell r="C1660" t="str">
            <v>De Fondos Públicos</v>
          </cell>
        </row>
        <row r="1661">
          <cell r="A1661">
            <v>440103</v>
          </cell>
          <cell r="B1661" t="str">
            <v xml:space="preserve">        4401.03 En Documentos               </v>
          </cell>
          <cell r="C1661" t="str">
            <v>En Documentos</v>
          </cell>
        </row>
        <row r="1662">
          <cell r="A1662">
            <v>44010301</v>
          </cell>
          <cell r="B1662" t="str">
            <v xml:space="preserve">                4401.0301 De Gobiernos Extranjeros       </v>
          </cell>
          <cell r="C1662" t="str">
            <v>De Gobiernos Extranjeros</v>
          </cell>
        </row>
        <row r="1663">
          <cell r="A1663">
            <v>4401030101</v>
          </cell>
          <cell r="B1663" t="str">
            <v xml:space="preserve">                       4401.030101 De Países de América</v>
          </cell>
          <cell r="C1663" t="str">
            <v>De Países de América</v>
          </cell>
        </row>
        <row r="1664">
          <cell r="A1664">
            <v>4401030102</v>
          </cell>
          <cell r="B1664" t="str">
            <v xml:space="preserve">                       4401.030102 De Países de Europa</v>
          </cell>
          <cell r="C1664" t="str">
            <v>De Países de Europa</v>
          </cell>
        </row>
        <row r="1665">
          <cell r="A1665">
            <v>4401030103</v>
          </cell>
          <cell r="B1665" t="str">
            <v xml:space="preserve">                       4401.030103 De Países de África, Asia y Oceanía</v>
          </cell>
          <cell r="C1665" t="str">
            <v>De Países de África, Asia y Oceanía</v>
          </cell>
        </row>
        <row r="1666">
          <cell r="A1666">
            <v>4401030104</v>
          </cell>
          <cell r="B1666" t="str">
            <v xml:space="preserve">                       4401.030104 De Agencias Gubernamentales de Cooperación Internacional</v>
          </cell>
          <cell r="C1666" t="str">
            <v>De Agencias Gubernamentales de Cooperación Internacional</v>
          </cell>
        </row>
        <row r="1667">
          <cell r="A1667">
            <v>4401030105</v>
          </cell>
          <cell r="B1667" t="str">
            <v xml:space="preserve">                       4401.030105 De Fondos Contravalor o de Desarrollo Binacional</v>
          </cell>
          <cell r="C1667" t="str">
            <v>De Fondos Contravalor o de Desarrollo Binacional</v>
          </cell>
        </row>
        <row r="1668">
          <cell r="A1668">
            <v>44010302</v>
          </cell>
          <cell r="B1668" t="str">
            <v xml:space="preserve">                4401.0302 De Organismos Internacionales       </v>
          </cell>
          <cell r="C1668" t="str">
            <v>De Organismos Internacionales</v>
          </cell>
        </row>
        <row r="1669">
          <cell r="A1669">
            <v>4401030201</v>
          </cell>
          <cell r="B1669" t="str">
            <v xml:space="preserve">                       4401.030201 Instituciones Financieras Internacionales</v>
          </cell>
          <cell r="C1669" t="str">
            <v>Instituciones Financieras Internacionales</v>
          </cell>
        </row>
        <row r="1670">
          <cell r="A1670">
            <v>4401030202</v>
          </cell>
          <cell r="B1670" t="str">
            <v xml:space="preserve">                       4401.030202 Otros Organismos</v>
          </cell>
          <cell r="C1670" t="str">
            <v>Otros Organismos</v>
          </cell>
        </row>
        <row r="1671">
          <cell r="A1671">
            <v>44010303</v>
          </cell>
          <cell r="B1671" t="str">
            <v xml:space="preserve">                4401.0303 De Otras Unidades De Gobierno       </v>
          </cell>
          <cell r="C1671" t="str">
            <v>De Otras Unidades De Gobierno</v>
          </cell>
        </row>
        <row r="1672">
          <cell r="A1672">
            <v>4401030301</v>
          </cell>
          <cell r="B1672" t="str">
            <v xml:space="preserve">                       4401.030301 Del Gobierno Nacional</v>
          </cell>
          <cell r="C1672" t="str">
            <v>Del Gobierno Nacional</v>
          </cell>
        </row>
        <row r="1673">
          <cell r="A1673">
            <v>4401030302</v>
          </cell>
          <cell r="B1673" t="str">
            <v xml:space="preserve">                       4401.030302 De Los Gobiernos Regionales</v>
          </cell>
          <cell r="C1673" t="str">
            <v>De Los Gobiernos Regionales</v>
          </cell>
        </row>
        <row r="1674">
          <cell r="A1674">
            <v>4401030303</v>
          </cell>
          <cell r="B1674" t="str">
            <v xml:space="preserve">                       4401.030303 De Los Gobiernos Locales</v>
          </cell>
          <cell r="C1674" t="str">
            <v>De Los Gobiernos Locales</v>
          </cell>
        </row>
        <row r="1675">
          <cell r="A1675">
            <v>4401030304</v>
          </cell>
          <cell r="B1675" t="str">
            <v xml:space="preserve">                       4401.030304 De Otras Entidades Públicas</v>
          </cell>
          <cell r="C1675" t="str">
            <v>De Otras Entidades Públicas</v>
          </cell>
        </row>
        <row r="1676">
          <cell r="A1676">
            <v>4401030305</v>
          </cell>
          <cell r="B1676" t="str">
            <v xml:space="preserve">                       4401.030305 De Fondos Públicos</v>
          </cell>
          <cell r="C1676" t="str">
            <v>De Fondos Públicos</v>
          </cell>
        </row>
        <row r="1677">
          <cell r="A1677">
            <v>4402</v>
          </cell>
          <cell r="B1677" t="str">
            <v xml:space="preserve">4402. TRASPASOS Y REMESAS CORRIENTES RECIBIDOS                       </v>
          </cell>
          <cell r="C1677" t="str">
            <v>TRASPASOS Y REMESAS CORRIENTES RECIBIDOS</v>
          </cell>
        </row>
        <row r="1678">
          <cell r="A1678">
            <v>440201</v>
          </cell>
          <cell r="B1678" t="str">
            <v xml:space="preserve">        4402.01 Traspasos Del Tesoro Público               </v>
          </cell>
          <cell r="C1678" t="str">
            <v>Traspasos Del Tesoro Público</v>
          </cell>
        </row>
        <row r="1679">
          <cell r="A1679">
            <v>440202</v>
          </cell>
          <cell r="B1679" t="str">
            <v xml:space="preserve">        4402.02 Traspasos Con Documentos               </v>
          </cell>
          <cell r="C1679" t="str">
            <v>Traspasos Con Documentos</v>
          </cell>
        </row>
        <row r="1680">
          <cell r="A1680">
            <v>440203</v>
          </cell>
          <cell r="B1680" t="str">
            <v xml:space="preserve">        4402.03 Por Participaciones De Recursos Determinados               </v>
          </cell>
          <cell r="C1680" t="str">
            <v>Por Participaciones De Recursos Determinados</v>
          </cell>
        </row>
        <row r="1681">
          <cell r="A1681">
            <v>44020301</v>
          </cell>
          <cell r="B1681" t="str">
            <v xml:space="preserve">                4402.0301 Canon Y Sobrecanon       </v>
          </cell>
          <cell r="C1681" t="str">
            <v>Canon Y Sobrecanon</v>
          </cell>
        </row>
        <row r="1682">
          <cell r="A1682">
            <v>4402030101</v>
          </cell>
          <cell r="B1682" t="str">
            <v xml:space="preserve">                       4402.030101 Canon Petrolero</v>
          </cell>
          <cell r="C1682" t="str">
            <v>Canon Petrolero</v>
          </cell>
        </row>
        <row r="1683">
          <cell r="A1683">
            <v>4402030102</v>
          </cell>
          <cell r="B1683" t="str">
            <v xml:space="preserve">                       4402.030102 Sobrecanon Petrolero</v>
          </cell>
          <cell r="C1683" t="str">
            <v>Sobrecanon Petrolero</v>
          </cell>
        </row>
        <row r="1684">
          <cell r="A1684">
            <v>4402030103</v>
          </cell>
          <cell r="B1684" t="str">
            <v xml:space="preserve">                       4402.030103 Canon Minero</v>
          </cell>
          <cell r="C1684" t="str">
            <v>Canon Minero</v>
          </cell>
        </row>
        <row r="1685">
          <cell r="A1685">
            <v>4402030104</v>
          </cell>
          <cell r="B1685" t="str">
            <v xml:space="preserve">                       4402.030104 Canon Gasífero</v>
          </cell>
          <cell r="C1685" t="str">
            <v>Canon Gasífero</v>
          </cell>
        </row>
        <row r="1686">
          <cell r="A1686">
            <v>4402030105</v>
          </cell>
          <cell r="B1686" t="str">
            <v xml:space="preserve">                       4402.030105 Canon Hidroenergético</v>
          </cell>
          <cell r="C1686" t="str">
            <v>Canon Hidroenergético</v>
          </cell>
        </row>
        <row r="1687">
          <cell r="A1687">
            <v>4402030106</v>
          </cell>
          <cell r="B1687" t="str">
            <v xml:space="preserve">                       4402.030106 Canon Pesquero</v>
          </cell>
          <cell r="C1687" t="str">
            <v>Canon Pesquero</v>
          </cell>
        </row>
        <row r="1688">
          <cell r="A1688">
            <v>4402030107</v>
          </cell>
          <cell r="B1688" t="str">
            <v xml:space="preserve">                       4402.030107 Canon Forestal</v>
          </cell>
          <cell r="C1688" t="str">
            <v>Canon Forestal</v>
          </cell>
        </row>
        <row r="1689">
          <cell r="A1689">
            <v>4402030108</v>
          </cell>
          <cell r="B1689" t="str">
            <v xml:space="preserve">                       4402.030108 Canon Y Sobrecanon – Impuesto A La Renta</v>
          </cell>
          <cell r="C1689" t="str">
            <v>Canon Y Sobrecanon – Impuesto A La Renta</v>
          </cell>
        </row>
        <row r="1690">
          <cell r="A1690">
            <v>44020302</v>
          </cell>
          <cell r="B1690" t="str">
            <v xml:space="preserve">                4402.0302 Regalías       </v>
          </cell>
          <cell r="C1690" t="str">
            <v>Regalías</v>
          </cell>
        </row>
        <row r="1691">
          <cell r="A1691">
            <v>4402030201</v>
          </cell>
          <cell r="B1691" t="str">
            <v xml:space="preserve">                       4402.030201 Regalías Mineras</v>
          </cell>
          <cell r="C1691" t="str">
            <v>Regalías Mineras</v>
          </cell>
        </row>
        <row r="1692">
          <cell r="A1692">
            <v>4402030202</v>
          </cell>
          <cell r="B1692" t="str">
            <v xml:space="preserve">                       4402.030202 Regalías FOCAM</v>
          </cell>
          <cell r="C1692" t="str">
            <v>Regalías FOCAM</v>
          </cell>
        </row>
        <row r="1693">
          <cell r="A1693">
            <v>44020303</v>
          </cell>
          <cell r="B1693" t="str">
            <v xml:space="preserve">                4402.0303 Participación Renta De Aduanas       </v>
          </cell>
          <cell r="C1693" t="str">
            <v>Participación Renta De Aduanas</v>
          </cell>
        </row>
        <row r="1694">
          <cell r="A1694">
            <v>4402030301</v>
          </cell>
          <cell r="B1694" t="str">
            <v xml:space="preserve">                       4402.030301 Renta De Aduanas</v>
          </cell>
          <cell r="C1694" t="str">
            <v>Renta De Aduanas</v>
          </cell>
        </row>
        <row r="1695">
          <cell r="A1695">
            <v>44020304</v>
          </cell>
          <cell r="B1695" t="str">
            <v xml:space="preserve">                4402.0304 Participación Por Eliminación De Exoneraciones       </v>
          </cell>
          <cell r="C1695" t="str">
            <v>Participación Por Eliminación De Exoneraciones</v>
          </cell>
        </row>
        <row r="1696">
          <cell r="A1696">
            <v>4402030401</v>
          </cell>
          <cell r="B1696" t="str">
            <v xml:space="preserve">                       4402.030401 Participación Por Eliminación De Exoneraciones</v>
          </cell>
          <cell r="C1696" t="str">
            <v>Participación Por Eliminación De Exoneraciones</v>
          </cell>
        </row>
        <row r="1697">
          <cell r="A1697">
            <v>44020305</v>
          </cell>
          <cell r="B1697" t="str">
            <v xml:space="preserve">                4402.0305 Fondo De Compensación Municipal       </v>
          </cell>
          <cell r="C1697" t="str">
            <v>Fondo De Compensación Municipal</v>
          </cell>
        </row>
        <row r="1698">
          <cell r="A1698">
            <v>4402030501</v>
          </cell>
          <cell r="B1698" t="str">
            <v xml:space="preserve">                       4402.030501 Fondo De Compensación Municipal</v>
          </cell>
          <cell r="C1698" t="str">
            <v>Fondo De Compensación Municipal</v>
          </cell>
        </row>
        <row r="1699">
          <cell r="A1699">
            <v>44020306</v>
          </cell>
          <cell r="B1699" t="str">
            <v xml:space="preserve">                4402.0306 Participación por Asignación Especial       </v>
          </cell>
          <cell r="C1699" t="str">
            <v>Participación por Asignación Especial</v>
          </cell>
        </row>
        <row r="1700">
          <cell r="A1700">
            <v>4402030601</v>
          </cell>
          <cell r="B1700" t="str">
            <v xml:space="preserve">                       4402.030601 Participación por Programa de Modernización Municipal</v>
          </cell>
          <cell r="C1700" t="str">
            <v>Participación por Programa de Modernización Municipal</v>
          </cell>
        </row>
        <row r="1701">
          <cell r="A1701">
            <v>4402030602</v>
          </cell>
          <cell r="B1701" t="str">
            <v xml:space="preserve">                       4402.030602 Participación por Plan de Incentivos a la Mejora de la Gestión Municipal</v>
          </cell>
          <cell r="C1701" t="str">
            <v>Participación por Plan de Incentivos a la Mejora de la Gestión Municipal</v>
          </cell>
        </row>
        <row r="1702">
          <cell r="A1702">
            <v>4402030603</v>
          </cell>
          <cell r="B1702" t="str">
            <v xml:space="preserve">                       4402.030603 Participación por Plan de Incentivos a la Mejora de la Gestión y Modernización Municipal – PI</v>
          </cell>
          <cell r="C1702" t="str">
            <v>Participación por Plan de Incentivos a la Mejora de la Gestión y Modernización Municipal – PI</v>
          </cell>
        </row>
        <row r="1703">
          <cell r="A1703">
            <v>4402030604</v>
          </cell>
          <cell r="B1703" t="str">
            <v xml:space="preserve">                       4402.030604 Participación por Bono de Incentivo por la Ejecución Eficaz de Inversiones – BOI</v>
          </cell>
          <cell r="C1703" t="str">
            <v>Participación por Bono de Incentivo por la Ejecución Eficaz de Inversiones – BOI</v>
          </cell>
        </row>
        <row r="1704">
          <cell r="A1704">
            <v>44020307</v>
          </cell>
          <cell r="B1704" t="str">
            <v xml:space="preserve">                4402.0307 De Fondos Públicos       </v>
          </cell>
          <cell r="C1704" t="str">
            <v>De Fondos Públicos</v>
          </cell>
        </row>
        <row r="1705">
          <cell r="A1705">
            <v>4402030701</v>
          </cell>
          <cell r="B1705" t="str">
            <v xml:space="preserve">                       4402.030701 Participación por FIDECOM</v>
          </cell>
          <cell r="C1705" t="str">
            <v>Participación por FIDECOM</v>
          </cell>
        </row>
        <row r="1706">
          <cell r="A1706">
            <v>4402030702</v>
          </cell>
          <cell r="B1706" t="str">
            <v xml:space="preserve">                       4402.030702 Participación por FORSUR</v>
          </cell>
          <cell r="C1706" t="str">
            <v>Participación por FORSUR</v>
          </cell>
        </row>
        <row r="1707">
          <cell r="A1707">
            <v>4402030703</v>
          </cell>
          <cell r="B1707" t="str">
            <v xml:space="preserve">                       4402.030703 Participación por Fondo para la Igualdad</v>
          </cell>
          <cell r="C1707" t="str">
            <v>Participación por Fondo para la Igualdad</v>
          </cell>
        </row>
        <row r="1708">
          <cell r="A1708">
            <v>4402030704</v>
          </cell>
          <cell r="B1708" t="str">
            <v xml:space="preserve">                       4402.030704 Participación Fondo de las Fuerzas Armadas y Policía Nacional</v>
          </cell>
          <cell r="C1708" t="str">
            <v>Participación Fondo de las Fuerzas Armadas y Policía Nacional</v>
          </cell>
        </row>
        <row r="1709">
          <cell r="A1709">
            <v>4402030705</v>
          </cell>
          <cell r="B1709" t="str">
            <v xml:space="preserve">                       4402.030705 Participaciones Seguridad Ciudadana</v>
          </cell>
          <cell r="C1709" t="str">
            <v>Participaciones Seguridad Ciudadana</v>
          </cell>
        </row>
        <row r="1710">
          <cell r="A1710">
            <v>4402030706</v>
          </cell>
          <cell r="B1710" t="str">
            <v xml:space="preserve">                       4402.030706 Fondo Fortalecimiento Capital Humano – FONBECA</v>
          </cell>
          <cell r="C1710" t="str">
            <v>Fondo Fortalecimiento Capital Humano – FONBECA</v>
          </cell>
        </row>
        <row r="1711">
          <cell r="A1711">
            <v>4402030707</v>
          </cell>
          <cell r="B1711" t="str">
            <v xml:space="preserve">                       4402.030707 Participaciones Fondo “Fonie”</v>
          </cell>
          <cell r="C1711" t="str">
            <v>Participaciones Fondo “Fonie”</v>
          </cell>
        </row>
        <row r="1712">
          <cell r="A1712">
            <v>4402030708</v>
          </cell>
          <cell r="B1712" t="str">
            <v xml:space="preserve">                       4402.030708 Participaciones CONABI</v>
          </cell>
          <cell r="C1712" t="str">
            <v>Participaciones CONABI</v>
          </cell>
        </row>
        <row r="1713">
          <cell r="A1713">
            <v>4402030709</v>
          </cell>
          <cell r="B1713" t="str">
            <v xml:space="preserve">                       4402.030709 Participaciones Fed</v>
          </cell>
          <cell r="C1713" t="str">
            <v>Participaciones Fed</v>
          </cell>
        </row>
        <row r="1714">
          <cell r="A1714">
            <v>44020308</v>
          </cell>
          <cell r="B1714" t="str">
            <v xml:space="preserve">                4402.0308 Saldos Antiguos (Rrdd)       </v>
          </cell>
          <cell r="C1714" t="str">
            <v>Saldos Antiguos (Rrdd)</v>
          </cell>
        </row>
        <row r="1715">
          <cell r="A1715">
            <v>44020309</v>
          </cell>
          <cell r="B1715" t="str">
            <v xml:space="preserve">                4402.0309 FONIPREL       </v>
          </cell>
          <cell r="C1715" t="str">
            <v>FONIPREL</v>
          </cell>
        </row>
        <row r="1716">
          <cell r="A1716">
            <v>440204</v>
          </cell>
          <cell r="B1716" t="str">
            <v xml:space="preserve">        4402.04 Por Donaciones y Transferencias               </v>
          </cell>
          <cell r="C1716" t="str">
            <v>Por Donaciones y Transferencias</v>
          </cell>
        </row>
        <row r="1717">
          <cell r="A1717">
            <v>44020401</v>
          </cell>
          <cell r="B1717" t="str">
            <v xml:space="preserve">                4402.0401 Donaciones       </v>
          </cell>
          <cell r="C1717" t="str">
            <v>Donaciones</v>
          </cell>
        </row>
        <row r="1718">
          <cell r="A1718">
            <v>4402040101</v>
          </cell>
          <cell r="B1718" t="str">
            <v xml:space="preserve">                       4402.040101 Para Apoyo Presupuestario</v>
          </cell>
          <cell r="C1718" t="str">
            <v>Para Apoyo Presupuestario</v>
          </cell>
        </row>
        <row r="1719">
          <cell r="A1719">
            <v>44020402</v>
          </cell>
          <cell r="B1719" t="str">
            <v xml:space="preserve">                4402.0402 Transferencias       </v>
          </cell>
          <cell r="C1719" t="str">
            <v>Transferencias</v>
          </cell>
        </row>
        <row r="1720">
          <cell r="A1720">
            <v>4402040201</v>
          </cell>
          <cell r="B1720" t="str">
            <v xml:space="preserve">                       4402.040201 Transferencias de Entidades de Gobierno Nacional a Gobiernos Regionales</v>
          </cell>
          <cell r="C1720" t="str">
            <v>Transferencias de Entidades de Gobierno Nacional a Gobiernos Regionales</v>
          </cell>
        </row>
        <row r="1721">
          <cell r="A1721">
            <v>4402040202</v>
          </cell>
          <cell r="B1721" t="str">
            <v xml:space="preserve">                       4402.040202 Transferencias de Entidades de Gobierno Nacional a Gobiernos Locales</v>
          </cell>
          <cell r="C1721" t="str">
            <v>Transferencias de Entidades de Gobierno Nacional a Gobiernos Locales</v>
          </cell>
        </row>
        <row r="1722">
          <cell r="A1722">
            <v>440299</v>
          </cell>
          <cell r="B1722" t="str">
            <v xml:space="preserve">        4402.99 Otros               </v>
          </cell>
          <cell r="C1722" t="str">
            <v>Otros</v>
          </cell>
        </row>
        <row r="1723">
          <cell r="A1723">
            <v>4403</v>
          </cell>
          <cell r="B1723" t="str">
            <v xml:space="preserve">4403. DONACIONES Y TRANSFERENCIAS DE CAPITAL RECIBIDAS                       </v>
          </cell>
          <cell r="C1723" t="str">
            <v>DONACIONES Y TRANSFERENCIAS DE CAPITAL RECIBIDAS</v>
          </cell>
        </row>
        <row r="1724">
          <cell r="A1724">
            <v>440301</v>
          </cell>
          <cell r="B1724" t="str">
            <v xml:space="preserve">        4403.01 En Efectivo               </v>
          </cell>
          <cell r="C1724" t="str">
            <v>En Efectivo</v>
          </cell>
        </row>
        <row r="1725">
          <cell r="A1725">
            <v>44030101</v>
          </cell>
          <cell r="B1725" t="str">
            <v xml:space="preserve">                4403.0101 De Gobiernos Extranjeros       </v>
          </cell>
          <cell r="C1725" t="str">
            <v>De Gobiernos Extranjeros</v>
          </cell>
        </row>
        <row r="1726">
          <cell r="A1726">
            <v>4403010101</v>
          </cell>
          <cell r="B1726" t="str">
            <v xml:space="preserve">                       4403.010101 De Países De América</v>
          </cell>
          <cell r="C1726" t="str">
            <v>De Países De América</v>
          </cell>
        </row>
        <row r="1727">
          <cell r="A1727">
            <v>4403010102</v>
          </cell>
          <cell r="B1727" t="str">
            <v xml:space="preserve">                       4403.010102 De Países De Europa</v>
          </cell>
          <cell r="C1727" t="str">
            <v>De Países De Europa</v>
          </cell>
        </row>
        <row r="1728">
          <cell r="A1728">
            <v>4403010103</v>
          </cell>
          <cell r="B1728" t="str">
            <v xml:space="preserve">                       4403.010103 De Países De África, Asia Y Oceanía</v>
          </cell>
          <cell r="C1728" t="str">
            <v>De Países De África, Asia Y Oceanía</v>
          </cell>
        </row>
        <row r="1729">
          <cell r="A1729">
            <v>4403010104</v>
          </cell>
          <cell r="B1729" t="str">
            <v xml:space="preserve">                       4403.010104 De Agencias Gubernamentales De Cooperación Internacional</v>
          </cell>
          <cell r="C1729" t="str">
            <v>De Agencias Gubernamentales De Cooperación Internacional</v>
          </cell>
        </row>
        <row r="1730">
          <cell r="A1730">
            <v>4403010105</v>
          </cell>
          <cell r="B1730" t="str">
            <v xml:space="preserve">                       4403.010105 De Fondos Contravalor o de Desarrollo Binacional</v>
          </cell>
          <cell r="C1730" t="str">
            <v>De Fondos Contravalor o de Desarrollo Binacional</v>
          </cell>
        </row>
        <row r="1731">
          <cell r="A1731">
            <v>44030102</v>
          </cell>
          <cell r="B1731" t="str">
            <v xml:space="preserve">                4403.0102 De Organismos Internacionales       </v>
          </cell>
          <cell r="C1731" t="str">
            <v>De Organismos Internacionales</v>
          </cell>
        </row>
        <row r="1732">
          <cell r="A1732">
            <v>4403010201</v>
          </cell>
          <cell r="B1732" t="str">
            <v xml:space="preserve">                       4403.010201 Instituciones Financieras Internacionales</v>
          </cell>
          <cell r="C1732" t="str">
            <v>Instituciones Financieras Internacionales</v>
          </cell>
        </row>
        <row r="1733">
          <cell r="A1733">
            <v>4403010202</v>
          </cell>
          <cell r="B1733" t="str">
            <v xml:space="preserve">                       4403.010202 Otros Organismos</v>
          </cell>
          <cell r="C1733" t="str">
            <v>Otros Organismos</v>
          </cell>
        </row>
        <row r="1734">
          <cell r="A1734">
            <v>44030103</v>
          </cell>
          <cell r="B1734" t="str">
            <v xml:space="preserve">                4403.0103 De Otras Unidades De Gobierno       </v>
          </cell>
          <cell r="C1734" t="str">
            <v>De Otras Unidades De Gobierno</v>
          </cell>
        </row>
        <row r="1735">
          <cell r="A1735">
            <v>4403010301</v>
          </cell>
          <cell r="B1735" t="str">
            <v xml:space="preserve">                       4403.010301 Del Gobierno Nacional</v>
          </cell>
          <cell r="C1735" t="str">
            <v>Del Gobierno Nacional</v>
          </cell>
        </row>
        <row r="1736">
          <cell r="A1736">
            <v>4403010302</v>
          </cell>
          <cell r="B1736" t="str">
            <v xml:space="preserve">                       4403.010302 De Los Gobiernos Regionales</v>
          </cell>
          <cell r="C1736" t="str">
            <v>De Los Gobiernos Regionales</v>
          </cell>
        </row>
        <row r="1737">
          <cell r="A1737">
            <v>4403010303</v>
          </cell>
          <cell r="B1737" t="str">
            <v xml:space="preserve">                       4403.010303 De Los Gobiernos Locales</v>
          </cell>
          <cell r="C1737" t="str">
            <v>De Los Gobiernos Locales</v>
          </cell>
        </row>
        <row r="1738">
          <cell r="A1738">
            <v>4403010304</v>
          </cell>
          <cell r="B1738" t="str">
            <v xml:space="preserve">                       4403.010304 De Otras Entidades Públicas</v>
          </cell>
          <cell r="C1738" t="str">
            <v>De Otras Entidades Públicas</v>
          </cell>
        </row>
        <row r="1739">
          <cell r="A1739">
            <v>4403010305</v>
          </cell>
          <cell r="B1739" t="str">
            <v xml:space="preserve">                       4403.010305 De Fondos Públicos</v>
          </cell>
          <cell r="C1739" t="str">
            <v>De Fondos Públicos</v>
          </cell>
        </row>
        <row r="1740">
          <cell r="A1740">
            <v>440302</v>
          </cell>
          <cell r="B1740" t="str">
            <v xml:space="preserve">        4403.02 En Bienes               </v>
          </cell>
          <cell r="C1740" t="str">
            <v>En Bienes</v>
          </cell>
        </row>
        <row r="1741">
          <cell r="A1741">
            <v>44030201</v>
          </cell>
          <cell r="B1741" t="str">
            <v xml:space="preserve">                4403.0201 De Gobiernos Extranjeros       </v>
          </cell>
          <cell r="C1741" t="str">
            <v>De Gobiernos Extranjeros</v>
          </cell>
        </row>
        <row r="1742">
          <cell r="A1742">
            <v>4403020101</v>
          </cell>
          <cell r="B1742" t="str">
            <v xml:space="preserve">                       4403.020101 De Países De América</v>
          </cell>
          <cell r="C1742" t="str">
            <v>De Países De América</v>
          </cell>
        </row>
        <row r="1743">
          <cell r="A1743">
            <v>4403020102</v>
          </cell>
          <cell r="B1743" t="str">
            <v xml:space="preserve">                       4403.020102 De Países De Europa</v>
          </cell>
          <cell r="C1743" t="str">
            <v>De Países De Europa</v>
          </cell>
        </row>
        <row r="1744">
          <cell r="A1744">
            <v>4403020103</v>
          </cell>
          <cell r="B1744" t="str">
            <v xml:space="preserve">                       4403.020103 De Países De África, Asia y Oceanía</v>
          </cell>
          <cell r="C1744" t="str">
            <v>De Países De África, Asia y Oceanía</v>
          </cell>
        </row>
        <row r="1745">
          <cell r="A1745">
            <v>4403020104</v>
          </cell>
          <cell r="B1745" t="str">
            <v xml:space="preserve">                       4403.020104 De Agencias Gubernamentales De Cooperación Internacional</v>
          </cell>
          <cell r="C1745" t="str">
            <v>De Agencias Gubernamentales De Cooperación Internacional</v>
          </cell>
        </row>
        <row r="1746">
          <cell r="A1746">
            <v>4403020105</v>
          </cell>
          <cell r="B1746" t="str">
            <v xml:space="preserve">                       4403.020105 De Fondos Contravalor o de Desarrollo Binacional</v>
          </cell>
          <cell r="C1746" t="str">
            <v>De Fondos Contravalor o de Desarrollo Binacional</v>
          </cell>
        </row>
        <row r="1747">
          <cell r="A1747">
            <v>44030202</v>
          </cell>
          <cell r="B1747" t="str">
            <v xml:space="preserve">                4403.0202 De Organismos Internacionales       </v>
          </cell>
          <cell r="C1747" t="str">
            <v>De Organismos Internacionales</v>
          </cell>
        </row>
        <row r="1748">
          <cell r="A1748">
            <v>4403020201</v>
          </cell>
          <cell r="B1748" t="str">
            <v xml:space="preserve">                       4403.020201 Instituciones Financieras Internacionales</v>
          </cell>
          <cell r="C1748" t="str">
            <v>Instituciones Financieras Internacionales</v>
          </cell>
        </row>
        <row r="1749">
          <cell r="A1749">
            <v>4403020202</v>
          </cell>
          <cell r="B1749" t="str">
            <v xml:space="preserve">                       4403.020202 Otros Organismos</v>
          </cell>
          <cell r="C1749" t="str">
            <v>Otros Organismos</v>
          </cell>
        </row>
        <row r="1750">
          <cell r="A1750">
            <v>440303</v>
          </cell>
          <cell r="B1750" t="str">
            <v xml:space="preserve">        4403.03 Condonación de Deuda               </v>
          </cell>
          <cell r="C1750" t="str">
            <v>Condonación de Deuda</v>
          </cell>
        </row>
        <row r="1751">
          <cell r="A1751">
            <v>44030301</v>
          </cell>
          <cell r="B1751" t="str">
            <v xml:space="preserve">                4403.0301 Condonación De Deuda Externa       </v>
          </cell>
          <cell r="C1751" t="str">
            <v>Condonación De Deuda Externa</v>
          </cell>
        </row>
        <row r="1752">
          <cell r="A1752">
            <v>4403030101</v>
          </cell>
          <cell r="B1752" t="str">
            <v xml:space="preserve">                       4403.030101 De Gobiernos Extranjeros</v>
          </cell>
          <cell r="C1752" t="str">
            <v>De Gobiernos Extranjeros</v>
          </cell>
        </row>
        <row r="1753">
          <cell r="A1753">
            <v>4403030102</v>
          </cell>
          <cell r="B1753" t="str">
            <v xml:space="preserve">                       4403.030102 De Organismos Internacionales O Agencias Oficiales</v>
          </cell>
          <cell r="C1753" t="str">
            <v>De Organismos Internacionales O Agencias Oficiales</v>
          </cell>
        </row>
        <row r="1754">
          <cell r="A1754">
            <v>4403030103</v>
          </cell>
          <cell r="B1754" t="str">
            <v xml:space="preserve">                       4403.030103 De Títulos Valores Colocados En El Exterior</v>
          </cell>
          <cell r="C1754" t="str">
            <v>De Títulos Valores Colocados En El Exterior</v>
          </cell>
        </row>
        <row r="1755">
          <cell r="A1755">
            <v>4403030104</v>
          </cell>
          <cell r="B1755" t="str">
            <v xml:space="preserve">                       4403.030104 De Otros Créditos Externos</v>
          </cell>
          <cell r="C1755" t="str">
            <v>De Otros Créditos Externos</v>
          </cell>
        </row>
        <row r="1756">
          <cell r="A1756">
            <v>44030302</v>
          </cell>
          <cell r="B1756" t="str">
            <v xml:space="preserve">                4403.0302 Condonación De Deuda Interna       </v>
          </cell>
          <cell r="C1756" t="str">
            <v>Condonación De Deuda Interna</v>
          </cell>
        </row>
        <row r="1757">
          <cell r="A1757">
            <v>4403030201</v>
          </cell>
          <cell r="B1757" t="str">
            <v xml:space="preserve">                       4403.030201 De Unidades De Gobierno</v>
          </cell>
          <cell r="C1757" t="str">
            <v>De Unidades De Gobierno</v>
          </cell>
        </row>
        <row r="1758">
          <cell r="A1758">
            <v>4403030202</v>
          </cell>
          <cell r="B1758" t="str">
            <v xml:space="preserve">                       4403.030202 De Títulos Valores Internos</v>
          </cell>
          <cell r="C1758" t="str">
            <v>De Títulos Valores Internos</v>
          </cell>
        </row>
        <row r="1759">
          <cell r="A1759">
            <v>4403030203</v>
          </cell>
          <cell r="B1759" t="str">
            <v xml:space="preserve">                       4403.030203 Otros Créditos Internos</v>
          </cell>
          <cell r="C1759" t="str">
            <v>Otros Créditos Internos</v>
          </cell>
        </row>
        <row r="1760">
          <cell r="A1760">
            <v>440304</v>
          </cell>
          <cell r="B1760" t="str">
            <v xml:space="preserve">        4403.04 En Documentos               </v>
          </cell>
          <cell r="C1760" t="str">
            <v>En Documentos</v>
          </cell>
        </row>
        <row r="1761">
          <cell r="A1761">
            <v>44030401</v>
          </cell>
          <cell r="B1761" t="str">
            <v xml:space="preserve">                4403.0401 De Gobiernos Extranjeros       </v>
          </cell>
          <cell r="C1761" t="str">
            <v>De Gobiernos Extranjeros</v>
          </cell>
        </row>
        <row r="1762">
          <cell r="A1762">
            <v>4403040101</v>
          </cell>
          <cell r="B1762" t="str">
            <v xml:space="preserve">                       4403.040101 De Países de América</v>
          </cell>
          <cell r="C1762" t="str">
            <v>De Países de América</v>
          </cell>
        </row>
        <row r="1763">
          <cell r="A1763">
            <v>4403040102</v>
          </cell>
          <cell r="B1763" t="str">
            <v xml:space="preserve">                       4403.040102 De Países de Europa</v>
          </cell>
          <cell r="C1763" t="str">
            <v>De Países de Europa</v>
          </cell>
        </row>
        <row r="1764">
          <cell r="A1764">
            <v>4403040103</v>
          </cell>
          <cell r="B1764" t="str">
            <v xml:space="preserve">                       4403.040103 De Países de África, Asia y Oceanía</v>
          </cell>
          <cell r="C1764" t="str">
            <v>De Países de África, Asia y Oceanía</v>
          </cell>
        </row>
        <row r="1765">
          <cell r="A1765">
            <v>4403040104</v>
          </cell>
          <cell r="B1765" t="str">
            <v xml:space="preserve">                       4403.040104 De Agencias Gubernamentales de Cooperación Internacional</v>
          </cell>
          <cell r="C1765" t="str">
            <v>De Agencias Gubernamentales de Cooperación Internacional</v>
          </cell>
        </row>
        <row r="1766">
          <cell r="A1766">
            <v>4403040105</v>
          </cell>
          <cell r="B1766" t="str">
            <v xml:space="preserve">                       4403.040105 De Fondos Contravalor o de Desarrollo Binacional</v>
          </cell>
          <cell r="C1766" t="str">
            <v>De Fondos Contravalor o de Desarrollo Binacional</v>
          </cell>
        </row>
        <row r="1767">
          <cell r="A1767">
            <v>44030402</v>
          </cell>
          <cell r="B1767" t="str">
            <v xml:space="preserve">                4403.0402 De Organismos Internacionales       </v>
          </cell>
          <cell r="C1767" t="str">
            <v>De Organismos Internacionales</v>
          </cell>
        </row>
        <row r="1768">
          <cell r="A1768">
            <v>4403040201</v>
          </cell>
          <cell r="B1768" t="str">
            <v xml:space="preserve">                       4403.040201 Instituciones Financieras Internacionales</v>
          </cell>
          <cell r="C1768" t="str">
            <v>Instituciones Financieras Internacionales</v>
          </cell>
        </row>
        <row r="1769">
          <cell r="A1769">
            <v>4403040202</v>
          </cell>
          <cell r="B1769" t="str">
            <v xml:space="preserve">                       4403.040202 Otros Organismos</v>
          </cell>
          <cell r="C1769" t="str">
            <v>Otros Organismos</v>
          </cell>
        </row>
        <row r="1770">
          <cell r="A1770">
            <v>44030403</v>
          </cell>
          <cell r="B1770" t="str">
            <v xml:space="preserve">                4403.0403 De Otras Unidades De Gobierno       </v>
          </cell>
          <cell r="C1770" t="str">
            <v>De Otras Unidades De Gobierno</v>
          </cell>
        </row>
        <row r="1771">
          <cell r="A1771">
            <v>4404</v>
          </cell>
          <cell r="B1771" t="str">
            <v xml:space="preserve">4404. TRASPASOS Y REMESAS DE CAPITAL RECIBIDOS                       </v>
          </cell>
          <cell r="C1771" t="str">
            <v>TRASPASOS Y REMESAS DE CAPITAL RECIBIDOS</v>
          </cell>
        </row>
        <row r="1772">
          <cell r="A1772">
            <v>440401</v>
          </cell>
          <cell r="B1772" t="str">
            <v xml:space="preserve">        4404.01 Traspasos Del Tesoro Público               </v>
          </cell>
          <cell r="C1772" t="str">
            <v>Traspasos Del Tesoro Público</v>
          </cell>
        </row>
        <row r="1773">
          <cell r="A1773">
            <v>440402</v>
          </cell>
          <cell r="B1773" t="str">
            <v xml:space="preserve">        4404.02 Traspasos Con Documentos               </v>
          </cell>
          <cell r="C1773" t="str">
            <v>Traspasos Con Documentos</v>
          </cell>
        </row>
        <row r="1774">
          <cell r="A1774">
            <v>440403</v>
          </cell>
          <cell r="B1774" t="str">
            <v xml:space="preserve">        4404.03 Por Participaciones De Recursos Determinados               </v>
          </cell>
          <cell r="C1774" t="str">
            <v>Por Participaciones De Recursos Determinados</v>
          </cell>
        </row>
        <row r="1775">
          <cell r="A1775">
            <v>44040301</v>
          </cell>
          <cell r="B1775" t="str">
            <v xml:space="preserve">                4404.0301 Canon Y Sobrecanon       </v>
          </cell>
          <cell r="C1775" t="str">
            <v>Canon Y Sobrecanon</v>
          </cell>
        </row>
        <row r="1776">
          <cell r="A1776">
            <v>4404030101</v>
          </cell>
          <cell r="B1776" t="str">
            <v xml:space="preserve">                       4404.030101 Canon Petrolero</v>
          </cell>
          <cell r="C1776" t="str">
            <v>Canon Petrolero</v>
          </cell>
        </row>
        <row r="1777">
          <cell r="A1777">
            <v>4404030102</v>
          </cell>
          <cell r="B1777" t="str">
            <v xml:space="preserve">                       4404.030102 Sobrecanon Petrolero</v>
          </cell>
          <cell r="C1777" t="str">
            <v>Sobrecanon Petrolero</v>
          </cell>
        </row>
        <row r="1778">
          <cell r="A1778">
            <v>4404030103</v>
          </cell>
          <cell r="B1778" t="str">
            <v xml:space="preserve">                       4404.030103 Canon Minero</v>
          </cell>
          <cell r="C1778" t="str">
            <v>Canon Minero</v>
          </cell>
        </row>
        <row r="1779">
          <cell r="A1779">
            <v>4404030104</v>
          </cell>
          <cell r="B1779" t="str">
            <v xml:space="preserve">                       4404.030104 Canon Gasífero</v>
          </cell>
          <cell r="C1779" t="str">
            <v>Canon Gasífero</v>
          </cell>
        </row>
        <row r="1780">
          <cell r="A1780">
            <v>4404030105</v>
          </cell>
          <cell r="B1780" t="str">
            <v xml:space="preserve">                       4404.030105 Canon Hidroenergético</v>
          </cell>
          <cell r="C1780" t="str">
            <v>Canon Hidroenergético</v>
          </cell>
        </row>
        <row r="1781">
          <cell r="A1781">
            <v>4404030106</v>
          </cell>
          <cell r="B1781" t="str">
            <v xml:space="preserve">                       4404.030106 Canon Pesquero</v>
          </cell>
          <cell r="C1781" t="str">
            <v>Canon Pesquero</v>
          </cell>
        </row>
        <row r="1782">
          <cell r="A1782">
            <v>4404030107</v>
          </cell>
          <cell r="B1782" t="str">
            <v xml:space="preserve">                       4404.030107 Canon Forestal</v>
          </cell>
          <cell r="C1782" t="str">
            <v>Canon Forestal</v>
          </cell>
        </row>
        <row r="1783">
          <cell r="A1783">
            <v>4404030108</v>
          </cell>
          <cell r="B1783" t="str">
            <v xml:space="preserve">                       4404.030108 Canon y Sobrecanon – Impuesto a la Renta</v>
          </cell>
          <cell r="C1783" t="str">
            <v>Canon y Sobrecanon – Impuesto a la Renta</v>
          </cell>
        </row>
        <row r="1784">
          <cell r="A1784">
            <v>44040302</v>
          </cell>
          <cell r="B1784" t="str">
            <v xml:space="preserve">                4404.0302 Regalías       </v>
          </cell>
          <cell r="C1784" t="str">
            <v>Regalías</v>
          </cell>
        </row>
        <row r="1785">
          <cell r="A1785">
            <v>4404030201</v>
          </cell>
          <cell r="B1785" t="str">
            <v xml:space="preserve">                       4404.030201 Regalías Mineras</v>
          </cell>
          <cell r="C1785" t="str">
            <v>Regalías Mineras</v>
          </cell>
        </row>
        <row r="1786">
          <cell r="A1786">
            <v>4404030202</v>
          </cell>
          <cell r="B1786" t="str">
            <v xml:space="preserve">                       4404.030202 Regalías FOCAM</v>
          </cell>
          <cell r="C1786" t="str">
            <v>Regalías FOCAM</v>
          </cell>
        </row>
        <row r="1787">
          <cell r="A1787">
            <v>44040303</v>
          </cell>
          <cell r="B1787" t="str">
            <v xml:space="preserve">                4404.0303 Participación Renta De Aduanas       </v>
          </cell>
          <cell r="C1787" t="str">
            <v>Participación Renta De Aduanas</v>
          </cell>
        </row>
        <row r="1788">
          <cell r="A1788">
            <v>4404030301</v>
          </cell>
          <cell r="B1788" t="str">
            <v xml:space="preserve">                       4404.030301 Renta De Aduanas</v>
          </cell>
          <cell r="C1788" t="str">
            <v>Renta De Aduanas</v>
          </cell>
        </row>
        <row r="1789">
          <cell r="A1789">
            <v>44040304</v>
          </cell>
          <cell r="B1789" t="str">
            <v xml:space="preserve">                4404.0304 Participación Por Eliminación De Exoneraciones       </v>
          </cell>
          <cell r="C1789" t="str">
            <v>Participación Por Eliminación De Exoneraciones</v>
          </cell>
        </row>
        <row r="1790">
          <cell r="A1790">
            <v>4404030401</v>
          </cell>
          <cell r="B1790" t="str">
            <v xml:space="preserve">                       4404.030401 Participación Por Eliminación De Exoneraciones</v>
          </cell>
          <cell r="C1790" t="str">
            <v>Participación Por Eliminación De Exoneraciones</v>
          </cell>
        </row>
        <row r="1791">
          <cell r="A1791">
            <v>44040305</v>
          </cell>
          <cell r="B1791" t="str">
            <v xml:space="preserve">                4404.0305 Fondo De Compensación Municipal       </v>
          </cell>
          <cell r="C1791" t="str">
            <v>Fondo De Compensación Municipal</v>
          </cell>
        </row>
        <row r="1792">
          <cell r="A1792">
            <v>4404030501</v>
          </cell>
          <cell r="B1792" t="str">
            <v xml:space="preserve">                       4404.030501 Fondo De Compensación Municipal</v>
          </cell>
          <cell r="C1792" t="str">
            <v>Fondo De Compensación Municipal</v>
          </cell>
        </row>
        <row r="1793">
          <cell r="A1793">
            <v>44040306</v>
          </cell>
          <cell r="B1793" t="str">
            <v xml:space="preserve">                4404.0306 FONIPREL       </v>
          </cell>
          <cell r="C1793" t="str">
            <v>FONIPREL</v>
          </cell>
        </row>
        <row r="1794">
          <cell r="A1794">
            <v>4404030601</v>
          </cell>
          <cell r="B1794" t="str">
            <v xml:space="preserve">                       4404.030601 FONIPREL</v>
          </cell>
          <cell r="C1794" t="str">
            <v>FONIPREL</v>
          </cell>
        </row>
        <row r="1795">
          <cell r="A1795">
            <v>44040307</v>
          </cell>
          <cell r="B1795" t="str">
            <v xml:space="preserve">                4404.0307 Participación por Asignación Especial       </v>
          </cell>
          <cell r="C1795" t="str">
            <v>Participación por Asignación Especial</v>
          </cell>
        </row>
        <row r="1796">
          <cell r="A1796">
            <v>4404030701</v>
          </cell>
          <cell r="B1796" t="str">
            <v xml:space="preserve">                       4404.030701 Participación por Plan de Incentivos a la Mejora de la Gestión Municipal</v>
          </cell>
          <cell r="C1796" t="str">
            <v>Participación por Plan de Incentivos a la Mejora de la Gestión Municipal</v>
          </cell>
        </row>
        <row r="1797">
          <cell r="A1797">
            <v>4404030702</v>
          </cell>
          <cell r="B1797" t="str">
            <v xml:space="preserve">                       4404.030702 Participación por Programa de Modernización Municipal</v>
          </cell>
          <cell r="C1797" t="str">
            <v>Participación por Programa de Modernización Municipal</v>
          </cell>
        </row>
        <row r="1798">
          <cell r="A1798">
            <v>4404030703</v>
          </cell>
          <cell r="B1798" t="str">
            <v xml:space="preserve">                       4404.030703 Participación por Plan de Incentivos a la Mejora de la Gestión y Modernización Municipal – PI</v>
          </cell>
          <cell r="C1798" t="str">
            <v>Participación por Plan de Incentivos a la Mejora de la Gestión y Modernización Municipal – PI</v>
          </cell>
        </row>
        <row r="1799">
          <cell r="A1799">
            <v>4404030704</v>
          </cell>
          <cell r="B1799" t="str">
            <v xml:space="preserve">                       4404.030704 Participación por Bono de Incentivo por la Ejecución Eficaz de Inversiones – BOI</v>
          </cell>
          <cell r="C1799" t="str">
            <v>Participación por Bono de Incentivo por la Ejecución Eficaz de Inversiones – BOI</v>
          </cell>
        </row>
        <row r="1800">
          <cell r="A1800">
            <v>44040308</v>
          </cell>
          <cell r="B1800" t="str">
            <v xml:space="preserve">                4404.0308 De Fondos Públicos       </v>
          </cell>
          <cell r="C1800" t="str">
            <v>De Fondos Públicos</v>
          </cell>
        </row>
        <row r="1801">
          <cell r="A1801">
            <v>4404030801</v>
          </cell>
          <cell r="B1801" t="str">
            <v xml:space="preserve">                       4404.030801 Participación por FIDECOM</v>
          </cell>
          <cell r="C1801" t="str">
            <v>Participación por FIDECOM</v>
          </cell>
        </row>
        <row r="1802">
          <cell r="A1802">
            <v>4404030802</v>
          </cell>
          <cell r="B1802" t="str">
            <v xml:space="preserve">                       4404.030802 Participación por FORSUR</v>
          </cell>
          <cell r="C1802" t="str">
            <v>Participación por FORSUR</v>
          </cell>
        </row>
        <row r="1803">
          <cell r="A1803">
            <v>4404030803</v>
          </cell>
          <cell r="B1803" t="str">
            <v xml:space="preserve">                       4404.030803 Participación por Fondo para la Igualdad</v>
          </cell>
          <cell r="C1803" t="str">
            <v>Participación por Fondo para la Igualdad</v>
          </cell>
        </row>
        <row r="1804">
          <cell r="A1804">
            <v>4404030804</v>
          </cell>
          <cell r="B1804" t="str">
            <v xml:space="preserve">                       4404.030804 Participación Fondo de las Fuerzas Armadas y Policía Nacional</v>
          </cell>
          <cell r="C1804" t="str">
            <v>Participación Fondo de las Fuerzas Armadas y Policía Nacional</v>
          </cell>
        </row>
        <row r="1805">
          <cell r="A1805">
            <v>4404030805</v>
          </cell>
          <cell r="B1805" t="str">
            <v xml:space="preserve">                       4404.030805 Participaciones Seguridad Ciudadana</v>
          </cell>
          <cell r="C1805" t="str">
            <v>Participaciones Seguridad Ciudadana</v>
          </cell>
        </row>
        <row r="1806">
          <cell r="A1806">
            <v>4404030806</v>
          </cell>
          <cell r="B1806" t="str">
            <v xml:space="preserve">                       4404.030806 Fondo de Promoción del Riego en la Sierra “Mi Riego"</v>
          </cell>
          <cell r="C1806" t="str">
            <v>Fondo de Promoción del Riego en la Sierra “Mi Riego"</v>
          </cell>
        </row>
        <row r="1807">
          <cell r="A1807">
            <v>4404030807</v>
          </cell>
          <cell r="B1807" t="str">
            <v xml:space="preserve">                       4404.030807 Para la Inclusión Económica en Zonas Rurales “Fonie”</v>
          </cell>
          <cell r="C1807" t="str">
            <v>Para la Inclusión Económica en Zonas Rurales “Fonie”</v>
          </cell>
        </row>
        <row r="1808">
          <cell r="A1808">
            <v>4404030808</v>
          </cell>
          <cell r="B1808" t="str">
            <v xml:space="preserve">                       4404.030808 Participaciones CONABI</v>
          </cell>
          <cell r="C1808" t="str">
            <v>Participaciones CONABI</v>
          </cell>
        </row>
        <row r="1809">
          <cell r="A1809">
            <v>4404030809</v>
          </cell>
          <cell r="B1809" t="str">
            <v xml:space="preserve">                       4404.030809 Participaciones Fed</v>
          </cell>
          <cell r="C1809" t="str">
            <v>Participaciones Fed</v>
          </cell>
        </row>
        <row r="1810">
          <cell r="A1810">
            <v>44040309</v>
          </cell>
          <cell r="B1810" t="str">
            <v xml:space="preserve">                4404.0309 Saldos Antiguos (Rrdd)       </v>
          </cell>
          <cell r="C1810" t="str">
            <v>Saldos Antiguos (Rrdd)</v>
          </cell>
        </row>
        <row r="1811">
          <cell r="A1811">
            <v>440404</v>
          </cell>
          <cell r="B1811" t="str">
            <v xml:space="preserve">        4404.04 Por Donaciones Y Transferencias               </v>
          </cell>
          <cell r="C1811" t="str">
            <v>Por Donaciones Y Transferencias</v>
          </cell>
        </row>
        <row r="1812">
          <cell r="A1812">
            <v>44040401</v>
          </cell>
          <cell r="B1812" t="str">
            <v xml:space="preserve">                4404.0401 Donaciones       </v>
          </cell>
          <cell r="C1812" t="str">
            <v>Donaciones</v>
          </cell>
        </row>
        <row r="1813">
          <cell r="A1813">
            <v>4404040101</v>
          </cell>
          <cell r="B1813" t="str">
            <v xml:space="preserve">                       4404.040101 Para Apoyo Presupuestario</v>
          </cell>
          <cell r="C1813" t="str">
            <v>Para Apoyo Presupuestario</v>
          </cell>
        </row>
        <row r="1814">
          <cell r="A1814">
            <v>44040402</v>
          </cell>
          <cell r="B1814" t="str">
            <v xml:space="preserve">                4404.0402 Transferencias       </v>
          </cell>
          <cell r="C1814" t="str">
            <v>Transferencias</v>
          </cell>
        </row>
        <row r="1815">
          <cell r="A1815">
            <v>4404040201</v>
          </cell>
          <cell r="B1815" t="str">
            <v xml:space="preserve">                       4404.040201 Transferencias de Entidades de Gobierno Nacional a Gobiernos Regionales</v>
          </cell>
          <cell r="C1815" t="str">
            <v>Transferencias de Entidades de Gobierno Nacional a Gobiernos Regionales</v>
          </cell>
        </row>
        <row r="1816">
          <cell r="A1816">
            <v>4404040202</v>
          </cell>
          <cell r="B1816" t="str">
            <v xml:space="preserve">                       4404.040202 Transferencias de Entidades de Gobierno Nacional a Gobiernos Locales</v>
          </cell>
          <cell r="C1816" t="str">
            <v>Transferencias de Entidades de Gobierno Nacional a Gobiernos Locales</v>
          </cell>
        </row>
        <row r="1817">
          <cell r="A1817">
            <v>440499</v>
          </cell>
          <cell r="B1817" t="str">
            <v xml:space="preserve">        4404.99 Otros               </v>
          </cell>
          <cell r="C1817" t="str">
            <v>Otros</v>
          </cell>
        </row>
        <row r="1818">
          <cell r="A1818">
            <v>4501</v>
          </cell>
          <cell r="B1818" t="str">
            <v xml:space="preserve">4501. RENTAS DE LA PROPIEDAD                       </v>
          </cell>
          <cell r="C1818" t="str">
            <v>RENTAS DE LA PROPIEDAD</v>
          </cell>
        </row>
        <row r="1819">
          <cell r="A1819">
            <v>450101</v>
          </cell>
          <cell r="B1819" t="str">
            <v xml:space="preserve">        4501.01 Rentas De La Propiedad Financiera               </v>
          </cell>
          <cell r="C1819" t="str">
            <v>Rentas De La Propiedad Financiera</v>
          </cell>
        </row>
        <row r="1820">
          <cell r="A1820">
            <v>45010101</v>
          </cell>
          <cell r="B1820" t="str">
            <v xml:space="preserve">                4501.0101 Intereses       </v>
          </cell>
          <cell r="C1820" t="str">
            <v>Intereses</v>
          </cell>
        </row>
        <row r="1821">
          <cell r="A1821">
            <v>4501010101</v>
          </cell>
          <cell r="B1821" t="str">
            <v xml:space="preserve">                       4501.010101 Intereses Por Depósitos Distintos De Recursos Por Privatización Y Concesiones</v>
          </cell>
          <cell r="C1821" t="str">
            <v>Intereses Por Depósitos Distintos De Recursos Por Privatización Y Concesiones</v>
          </cell>
        </row>
        <row r="1822">
          <cell r="A1822">
            <v>4501010102</v>
          </cell>
          <cell r="B1822" t="str">
            <v xml:space="preserve">                       4501.010102 Intereses Por Depósitos De Recursos Por Privatización Y Concesiones</v>
          </cell>
          <cell r="C1822" t="str">
            <v>Intereses Por Depósitos De Recursos Por Privatización Y Concesiones</v>
          </cell>
        </row>
        <row r="1823">
          <cell r="A1823">
            <v>4501010103</v>
          </cell>
          <cell r="B1823" t="str">
            <v xml:space="preserve">                       4501.010103 Intereses Y Descuento Documentos Valorados – Importaciones</v>
          </cell>
          <cell r="C1823" t="str">
            <v>Intereses Y Descuento Documentos Valorados – Importaciones</v>
          </cell>
        </row>
        <row r="1824">
          <cell r="A1824">
            <v>45010102</v>
          </cell>
          <cell r="B1824" t="str">
            <v xml:space="preserve">                4501.0102 Intereses Por Concesión De Préstamos       </v>
          </cell>
          <cell r="C1824" t="str">
            <v>Intereses Por Concesión De Préstamos</v>
          </cell>
        </row>
        <row r="1825">
          <cell r="A1825">
            <v>4501010201</v>
          </cell>
          <cell r="B1825" t="str">
            <v xml:space="preserve">                       4501.010201 Intereses Por Concesión De Préstamos Del Sector Privado</v>
          </cell>
          <cell r="C1825" t="str">
            <v>Intereses Por Concesión De Préstamos Del Sector Privado</v>
          </cell>
        </row>
        <row r="1826">
          <cell r="A1826">
            <v>4501010202</v>
          </cell>
          <cell r="B1826" t="str">
            <v xml:space="preserve">                       4501.010202 Intereses Por Concesión De Préstamos A Unidades Del Gobierno Nacional</v>
          </cell>
          <cell r="C1826" t="str">
            <v>Intereses Por Concesión De Préstamos A Unidades Del Gobierno Nacional</v>
          </cell>
        </row>
        <row r="1827">
          <cell r="A1827">
            <v>4501010203</v>
          </cell>
          <cell r="B1827" t="str">
            <v xml:space="preserve">                       4501.010203 Intereses Por Concesión De Préstamos A Unidades Del Gobierno Regional</v>
          </cell>
          <cell r="C1827" t="str">
            <v>Intereses Por Concesión De Préstamos A Unidades Del Gobierno Regional</v>
          </cell>
        </row>
        <row r="1828">
          <cell r="A1828">
            <v>4501010204</v>
          </cell>
          <cell r="B1828" t="str">
            <v xml:space="preserve">                       4501.010204 Intereses Por Concesión De Préstamos A Unidades Del Gobierno Local</v>
          </cell>
          <cell r="C1828" t="str">
            <v>Intereses Por Concesión De Préstamos A Unidades Del Gobierno Local</v>
          </cell>
        </row>
        <row r="1829">
          <cell r="A1829">
            <v>45010103</v>
          </cell>
          <cell r="B1829" t="str">
            <v xml:space="preserve">                4501.0103 Diferencial Cambiario       </v>
          </cell>
          <cell r="C1829" t="str">
            <v>Diferencial Cambiario</v>
          </cell>
        </row>
        <row r="1830">
          <cell r="A1830">
            <v>4501010301</v>
          </cell>
          <cell r="B1830" t="str">
            <v xml:space="preserve">                       4501.010301 Bonos</v>
          </cell>
          <cell r="C1830" t="str">
            <v>Bonos</v>
          </cell>
        </row>
        <row r="1831">
          <cell r="A1831">
            <v>4501010302</v>
          </cell>
          <cell r="B1831" t="str">
            <v xml:space="preserve">                       4501.010302 Créditos</v>
          </cell>
          <cell r="C1831" t="str">
            <v>Créditos</v>
          </cell>
        </row>
        <row r="1832">
          <cell r="A1832">
            <v>4501010399</v>
          </cell>
          <cell r="B1832" t="str">
            <v xml:space="preserve">                       4501.010399 Otros</v>
          </cell>
          <cell r="C1832" t="str">
            <v>Otros</v>
          </cell>
        </row>
        <row r="1833">
          <cell r="A1833">
            <v>45010104</v>
          </cell>
          <cell r="B1833" t="str">
            <v xml:space="preserve">                4501.0104 Otros Intereses       </v>
          </cell>
          <cell r="C1833" t="str">
            <v>Otros Intereses</v>
          </cell>
        </row>
        <row r="1834">
          <cell r="A1834">
            <v>4501010499</v>
          </cell>
          <cell r="B1834" t="str">
            <v xml:space="preserve">                       4501.010499 Otros Intereses</v>
          </cell>
          <cell r="C1834" t="str">
            <v>Otros Intereses</v>
          </cell>
        </row>
        <row r="1835">
          <cell r="A1835">
            <v>450102</v>
          </cell>
          <cell r="B1835" t="str">
            <v xml:space="preserve">        4501.02 Rentas De La Propiedad Real               </v>
          </cell>
          <cell r="C1835" t="str">
            <v>Rentas De La Propiedad Real</v>
          </cell>
        </row>
        <row r="1836">
          <cell r="A1836">
            <v>45010201</v>
          </cell>
          <cell r="B1836" t="str">
            <v xml:space="preserve">                4501.0201 Regalías       </v>
          </cell>
          <cell r="C1836" t="str">
            <v>Regalías</v>
          </cell>
        </row>
        <row r="1837">
          <cell r="A1837">
            <v>4501020101</v>
          </cell>
          <cell r="B1837" t="str">
            <v xml:space="preserve">                       4501.020101 Regalía De La Actividad Petrolera</v>
          </cell>
          <cell r="C1837" t="str">
            <v>Regalía De La Actividad Petrolera</v>
          </cell>
        </row>
        <row r="1838">
          <cell r="A1838">
            <v>4501020102</v>
          </cell>
          <cell r="B1838" t="str">
            <v xml:space="preserve">                       4501.020102 Regalía De La Actividad Minera</v>
          </cell>
          <cell r="C1838" t="str">
            <v>Regalía De La Actividad Minera</v>
          </cell>
        </row>
        <row r="1839">
          <cell r="A1839">
            <v>4501020103</v>
          </cell>
          <cell r="B1839" t="str">
            <v xml:space="preserve">                       4501.020103 Regalía De La Actividad Del Gas</v>
          </cell>
          <cell r="C1839" t="str">
            <v>Regalía De La Actividad Del Gas</v>
          </cell>
        </row>
        <row r="1840">
          <cell r="A1840">
            <v>4501020104</v>
          </cell>
          <cell r="B1840" t="str">
            <v xml:space="preserve">                       4501.020104 Fraccionamiento Regalías de la Actividad Minera</v>
          </cell>
          <cell r="C1840" t="str">
            <v>Fraccionamiento Regalías de la Actividad Minera</v>
          </cell>
        </row>
        <row r="1841">
          <cell r="A1841">
            <v>45010202</v>
          </cell>
          <cell r="B1841" t="str">
            <v xml:space="preserve">                4501.0202 Derechos E Ingreso Por Concesiones       </v>
          </cell>
          <cell r="C1841" t="str">
            <v>Derechos E Ingreso Por Concesiones</v>
          </cell>
        </row>
        <row r="1842">
          <cell r="A1842">
            <v>4501020201</v>
          </cell>
          <cell r="B1842" t="str">
            <v xml:space="preserve">                       4501.020201 Derechos De Vigencia De Minas</v>
          </cell>
          <cell r="C1842" t="str">
            <v>Derechos De Vigencia De Minas</v>
          </cell>
        </row>
        <row r="1843">
          <cell r="A1843">
            <v>4501020202</v>
          </cell>
          <cell r="B1843" t="str">
            <v xml:space="preserve">                       4501.020202 Derechos De Servidumbre</v>
          </cell>
          <cell r="C1843" t="str">
            <v>Derechos De Servidumbre</v>
          </cell>
        </row>
        <row r="1844">
          <cell r="A1844">
            <v>4501020203</v>
          </cell>
          <cell r="B1844" t="str">
            <v xml:space="preserve">                       4501.020203 Derechos De Aprovechamiento De Productos Forestales Y Fauna Silvestre</v>
          </cell>
          <cell r="C1844" t="str">
            <v>Derechos De Aprovechamiento De Productos Forestales Y Fauna Silvestre</v>
          </cell>
        </row>
        <row r="1845">
          <cell r="A1845">
            <v>4501020204</v>
          </cell>
          <cell r="B1845" t="str">
            <v xml:space="preserve">                       4501.020204 Derechos De Pesca</v>
          </cell>
          <cell r="C1845" t="str">
            <v>Derechos De Pesca</v>
          </cell>
        </row>
        <row r="1846">
          <cell r="A1846">
            <v>4501020205</v>
          </cell>
          <cell r="B1846" t="str">
            <v xml:space="preserve">                       4501.020205 Derecho Por Uso Del Espectro Radioeléctrico - Canon Por Telecomunicaciones</v>
          </cell>
          <cell r="C1846" t="str">
            <v>Derecho Por Uso Del Espectro Radioeléctrico - Canon Por Telecomunicaciones</v>
          </cell>
        </row>
        <row r="1847">
          <cell r="A1847">
            <v>4501020206</v>
          </cell>
          <cell r="B1847" t="str">
            <v xml:space="preserve">                       4501.020206 Derechos De Vigencia De Recursos Geotérmicos</v>
          </cell>
          <cell r="C1847" t="str">
            <v>Derechos De Vigencia De Recursos Geotérmicos</v>
          </cell>
        </row>
        <row r="1848">
          <cell r="A1848">
            <v>4501020299</v>
          </cell>
          <cell r="B1848" t="str">
            <v xml:space="preserve">                       4501.020299 Otros Derechos E Ingresos Por Concesiones</v>
          </cell>
          <cell r="C1848" t="str">
            <v>Otros Derechos E Ingresos Por Concesiones</v>
          </cell>
        </row>
        <row r="1849">
          <cell r="A1849">
            <v>45010203</v>
          </cell>
          <cell r="B1849" t="str">
            <v xml:space="preserve">                4501.0203 Dividendos       </v>
          </cell>
          <cell r="C1849" t="str">
            <v>Dividendos</v>
          </cell>
        </row>
        <row r="1850">
          <cell r="A1850">
            <v>4501020301</v>
          </cell>
          <cell r="B1850" t="str">
            <v xml:space="preserve">                       4501.020301 Utilidades Del Banco De La Nación</v>
          </cell>
          <cell r="C1850" t="str">
            <v>Utilidades Del Banco De La Nación</v>
          </cell>
        </row>
        <row r="1851">
          <cell r="A1851">
            <v>4501020302</v>
          </cell>
          <cell r="B1851" t="str">
            <v xml:space="preserve">                       4501.020302 Utilidades Del Banco Central De Reserva Del Perú</v>
          </cell>
          <cell r="C1851" t="str">
            <v>Utilidades Del Banco Central De Reserva Del Perú</v>
          </cell>
        </row>
        <row r="1852">
          <cell r="A1852">
            <v>4501020303</v>
          </cell>
          <cell r="B1852" t="str">
            <v xml:space="preserve">                       4501.020303 Utilidades Del Fondo Nacional De Financiamiento Empresarial (FONAFE)</v>
          </cell>
          <cell r="C1852" t="str">
            <v>Utilidades Del Fondo Nacional De Financiamiento Empresarial (FONAFE)</v>
          </cell>
        </row>
        <row r="1853">
          <cell r="A1853">
            <v>4501020304</v>
          </cell>
          <cell r="B1853" t="str">
            <v xml:space="preserve">                       4501.020304 Utilidades De Empresas Municipales</v>
          </cell>
          <cell r="C1853" t="str">
            <v>Utilidades De Empresas Municipales</v>
          </cell>
        </row>
        <row r="1854">
          <cell r="A1854">
            <v>4501020305</v>
          </cell>
          <cell r="B1854" t="str">
            <v xml:space="preserve">                       4501.020305 Utilidades De Empresas De Universidades</v>
          </cell>
          <cell r="C1854" t="str">
            <v>Utilidades De Empresas De Universidades</v>
          </cell>
        </row>
        <row r="1855">
          <cell r="A1855">
            <v>4501020399</v>
          </cell>
          <cell r="B1855" t="str">
            <v xml:space="preserve">                       4501.020399 Utilidades De Otras Empresas</v>
          </cell>
          <cell r="C1855" t="str">
            <v>Utilidades De Otras Empresas</v>
          </cell>
        </row>
        <row r="1856">
          <cell r="A1856">
            <v>450103</v>
          </cell>
          <cell r="B1856" t="str">
            <v xml:space="preserve">        4501.03 Otras Rentas De La Propiedad               </v>
          </cell>
          <cell r="C1856" t="str">
            <v>Otras Rentas De La Propiedad</v>
          </cell>
        </row>
        <row r="1857">
          <cell r="A1857">
            <v>45010301</v>
          </cell>
          <cell r="B1857" t="str">
            <v xml:space="preserve">                4501.0301 Otras Rentas De La Propiedad       </v>
          </cell>
          <cell r="C1857" t="str">
            <v>Otras Rentas De La Propiedad</v>
          </cell>
        </row>
        <row r="1858">
          <cell r="A1858">
            <v>4501030101</v>
          </cell>
          <cell r="B1858" t="str">
            <v xml:space="preserve">                       4501.030101 Participación En Contratos</v>
          </cell>
          <cell r="C1858" t="str">
            <v>Participación En Contratos</v>
          </cell>
        </row>
        <row r="1859">
          <cell r="A1859">
            <v>4502</v>
          </cell>
          <cell r="B1859" t="str">
            <v xml:space="preserve">4502. MULTAS Y SANCIONES NO TRIBUTARIAS                       </v>
          </cell>
          <cell r="C1859" t="str">
            <v>MULTAS Y SANCIONES NO TRIBUTARIAS</v>
          </cell>
        </row>
        <row r="1860">
          <cell r="A1860">
            <v>450201</v>
          </cell>
          <cell r="B1860" t="str">
            <v xml:space="preserve">        4502.01 Multas No Tributarias               </v>
          </cell>
          <cell r="C1860" t="str">
            <v>Multas No Tributarias</v>
          </cell>
        </row>
        <row r="1861">
          <cell r="A1861">
            <v>45020101</v>
          </cell>
          <cell r="B1861" t="str">
            <v xml:space="preserve">                4502.0101 De Administración General       </v>
          </cell>
          <cell r="C1861" t="str">
            <v>De Administración General</v>
          </cell>
        </row>
        <row r="1862">
          <cell r="A1862">
            <v>4502010101</v>
          </cell>
          <cell r="B1862" t="str">
            <v xml:space="preserve">                       4502.010101 De Administración General</v>
          </cell>
          <cell r="C1862" t="str">
            <v>De Administración General</v>
          </cell>
        </row>
        <row r="1863">
          <cell r="A1863">
            <v>4502010102</v>
          </cell>
          <cell r="B1863" t="str">
            <v xml:space="preserve">                       4502.010102 Multas Convenio SUNAT Bancos</v>
          </cell>
          <cell r="C1863" t="str">
            <v>Multas Convenio SUNAT Bancos</v>
          </cell>
        </row>
        <row r="1864">
          <cell r="A1864">
            <v>4502010103</v>
          </cell>
          <cell r="B1864" t="str">
            <v xml:space="preserve">                       4502.010103 Multas Por Omisión De Información</v>
          </cell>
          <cell r="C1864" t="str">
            <v>Multas Por Omisión De Información</v>
          </cell>
        </row>
        <row r="1865">
          <cell r="A1865">
            <v>4502010104</v>
          </cell>
          <cell r="B1865" t="str">
            <v xml:space="preserve">                       4502.010104 Multas Por Permanencia Irregular En El País</v>
          </cell>
          <cell r="C1865" t="str">
            <v>Multas Por Permanencia Irregular En El País</v>
          </cell>
        </row>
        <row r="1866">
          <cell r="A1866">
            <v>4502010105</v>
          </cell>
          <cell r="B1866" t="str">
            <v xml:space="preserve">                       4502.010105 Multas Por No Actualizar Datos Del Documento Nacional De Identidad</v>
          </cell>
          <cell r="C1866" t="str">
            <v>Multas Por No Actualizar Datos Del Documento Nacional De Identidad</v>
          </cell>
        </row>
        <row r="1867">
          <cell r="A1867">
            <v>4502010106</v>
          </cell>
          <cell r="B1867" t="str">
            <v xml:space="preserve">                       4502.010106 Multas Por Infracción A La Ley De Extranjería</v>
          </cell>
          <cell r="C1867" t="str">
            <v>Multas Por Infracción A La Ley De Extranjería</v>
          </cell>
        </row>
        <row r="1868">
          <cell r="A1868">
            <v>45020102</v>
          </cell>
          <cell r="B1868" t="str">
            <v xml:space="preserve">                4502.0102 De Educación       </v>
          </cell>
          <cell r="C1868" t="str">
            <v>De Educación</v>
          </cell>
        </row>
        <row r="1869">
          <cell r="A1869">
            <v>4502010201</v>
          </cell>
          <cell r="B1869" t="str">
            <v xml:space="preserve">                       4502.010201 Multas De Educación</v>
          </cell>
          <cell r="C1869" t="str">
            <v>Multas De Educación</v>
          </cell>
        </row>
        <row r="1870">
          <cell r="A1870">
            <v>4502010202</v>
          </cell>
          <cell r="B1870" t="str">
            <v xml:space="preserve">                       4502.010202 Multas Por Daños Al Patrimonio Cultural</v>
          </cell>
          <cell r="C1870" t="str">
            <v>Multas Por Daños Al Patrimonio Cultural</v>
          </cell>
        </row>
        <row r="1871">
          <cell r="A1871">
            <v>45020103</v>
          </cell>
          <cell r="B1871" t="str">
            <v xml:space="preserve">                4502.0103 Judiciales       </v>
          </cell>
          <cell r="C1871" t="str">
            <v>Judiciales</v>
          </cell>
        </row>
        <row r="1872">
          <cell r="A1872">
            <v>4502010301</v>
          </cell>
          <cell r="B1872" t="str">
            <v xml:space="preserve">                       4502.010301 Multas Judiciales</v>
          </cell>
          <cell r="C1872" t="str">
            <v>Multas Judiciales</v>
          </cell>
        </row>
        <row r="1873">
          <cell r="A1873">
            <v>45020104</v>
          </cell>
          <cell r="B1873" t="str">
            <v xml:space="preserve">                4502.0104 Electorales       </v>
          </cell>
          <cell r="C1873" t="str">
            <v>Electorales</v>
          </cell>
        </row>
        <row r="1874">
          <cell r="A1874">
            <v>4502010401</v>
          </cell>
          <cell r="B1874" t="str">
            <v xml:space="preserve">                       4502.010401 Multas Electorales</v>
          </cell>
          <cell r="C1874" t="str">
            <v>Multas Electorales</v>
          </cell>
        </row>
        <row r="1875">
          <cell r="A1875">
            <v>4502010402</v>
          </cell>
          <cell r="B1875" t="str">
            <v xml:space="preserve">                       4502.010402 Inscripción Y Corrección De Cédulas</v>
          </cell>
          <cell r="C1875" t="str">
            <v>Inscripción Y Corrección De Cédulas</v>
          </cell>
        </row>
        <row r="1876">
          <cell r="A1876">
            <v>45020105</v>
          </cell>
          <cell r="B1876" t="str">
            <v xml:space="preserve">                4502.0105 De Transporte       </v>
          </cell>
          <cell r="C1876" t="str">
            <v>De Transporte</v>
          </cell>
        </row>
        <row r="1877">
          <cell r="A1877">
            <v>4502010501</v>
          </cell>
          <cell r="B1877" t="str">
            <v xml:space="preserve">                       4502.010501 Infracciones De Reglamento De Tránsito</v>
          </cell>
          <cell r="C1877" t="str">
            <v>Infracciones De Reglamento De Tránsito</v>
          </cell>
        </row>
        <row r="1878">
          <cell r="A1878">
            <v>4502010502</v>
          </cell>
          <cell r="B1878" t="str">
            <v xml:space="preserve">                       4502.010502 Infracciones De Reglamento De Transportes</v>
          </cell>
          <cell r="C1878" t="str">
            <v>Infracciones De Reglamento De Transportes</v>
          </cell>
        </row>
        <row r="1879">
          <cell r="A1879">
            <v>45020106</v>
          </cell>
          <cell r="B1879" t="str">
            <v xml:space="preserve">                4502.0106 Otras Multas       </v>
          </cell>
          <cell r="C1879" t="str">
            <v>Otras Multas</v>
          </cell>
        </row>
        <row r="1880">
          <cell r="A1880">
            <v>4502010601</v>
          </cell>
          <cell r="B1880" t="str">
            <v xml:space="preserve">                       4502.010601 Infracciones De Comercialización</v>
          </cell>
          <cell r="C1880" t="str">
            <v>Infracciones De Comercialización</v>
          </cell>
        </row>
        <row r="1881">
          <cell r="A1881">
            <v>4502010602</v>
          </cell>
          <cell r="B1881" t="str">
            <v xml:space="preserve">                       4502.010602 Multas A Establecimientos, Farmacias Y Otros</v>
          </cell>
          <cell r="C1881" t="str">
            <v>Multas A Establecimientos, Farmacias Y Otros</v>
          </cell>
        </row>
        <row r="1882">
          <cell r="A1882">
            <v>4502010603</v>
          </cell>
          <cell r="B1882" t="str">
            <v xml:space="preserve">                       4502.010603 Multas Por Especulación, Acaparación, Adulteración Y Otros</v>
          </cell>
          <cell r="C1882" t="str">
            <v>Multas Por Especulación, Acaparación, Adulteración Y Otros</v>
          </cell>
        </row>
        <row r="1883">
          <cell r="A1883">
            <v>4502010604</v>
          </cell>
          <cell r="B1883" t="str">
            <v xml:space="preserve">                       4502.010604 Multas Y Análogas Por Infracciones Laborales</v>
          </cell>
          <cell r="C1883" t="str">
            <v>Multas Y Análogas Por Infracciones Laborales</v>
          </cell>
        </row>
        <row r="1884">
          <cell r="A1884">
            <v>4502010605</v>
          </cell>
          <cell r="B1884" t="str">
            <v xml:space="preserve">                       4502.010605 Multas De Libre Competencia</v>
          </cell>
          <cell r="C1884" t="str">
            <v>Multas De Libre Competencia</v>
          </cell>
        </row>
        <row r="1885">
          <cell r="A1885">
            <v>4502010606</v>
          </cell>
          <cell r="B1885" t="str">
            <v xml:space="preserve">                       4502.010606 Multas De Propiedad Intelectual</v>
          </cell>
          <cell r="C1885" t="str">
            <v>Multas De Propiedad Intelectual</v>
          </cell>
        </row>
        <row r="1886">
          <cell r="A1886">
            <v>4502010607</v>
          </cell>
          <cell r="B1886" t="str">
            <v xml:space="preserve">                       4502.010607 Multas De Comercio Exterior</v>
          </cell>
          <cell r="C1886" t="str">
            <v>Multas De Comercio Exterior</v>
          </cell>
        </row>
        <row r="1887">
          <cell r="A1887">
            <v>4502010608</v>
          </cell>
          <cell r="B1887" t="str">
            <v xml:space="preserve">                       4502.010608 Multas A Empresas Mineras Privatizadas</v>
          </cell>
          <cell r="C1887" t="str">
            <v>Multas A Empresas Mineras Privatizadas</v>
          </cell>
        </row>
        <row r="1888">
          <cell r="A1888">
            <v>4502010609</v>
          </cell>
          <cell r="B1888" t="str">
            <v xml:space="preserve">                       4502.010609 Multas por Infracciones Mineras</v>
          </cell>
          <cell r="C1888" t="str">
            <v>Multas por Infracciones Mineras</v>
          </cell>
        </row>
        <row r="1889">
          <cell r="A1889">
            <v>4502010699</v>
          </cell>
          <cell r="B1889" t="str">
            <v xml:space="preserve">                       4502.010699 Otras Multas</v>
          </cell>
          <cell r="C1889" t="str">
            <v>Otras Multas</v>
          </cell>
        </row>
        <row r="1890">
          <cell r="A1890">
            <v>450202</v>
          </cell>
          <cell r="B1890" t="str">
            <v xml:space="preserve">        4502.02 Sanciones No Tributarias               </v>
          </cell>
          <cell r="C1890" t="str">
            <v>Sanciones No Tributarias</v>
          </cell>
        </row>
        <row r="1891">
          <cell r="A1891">
            <v>45020201</v>
          </cell>
          <cell r="B1891" t="str">
            <v xml:space="preserve">                4502.0201 Sanciones Administrativas       </v>
          </cell>
          <cell r="C1891" t="str">
            <v>Sanciones Administrativas</v>
          </cell>
        </row>
        <row r="1892">
          <cell r="A1892">
            <v>4502020101</v>
          </cell>
          <cell r="B1892" t="str">
            <v xml:space="preserve">                       4502.020101 Sanciones De Administración General</v>
          </cell>
          <cell r="C1892" t="str">
            <v>Sanciones De Administración General</v>
          </cell>
        </row>
        <row r="1893">
          <cell r="A1893">
            <v>4502020102</v>
          </cell>
          <cell r="B1893" t="str">
            <v xml:space="preserve">                       4502.020102 Intereses Por Sanciones</v>
          </cell>
          <cell r="C1893" t="str">
            <v>Intereses Por Sanciones</v>
          </cell>
        </row>
        <row r="1894">
          <cell r="A1894">
            <v>4502020103</v>
          </cell>
          <cell r="B1894" t="str">
            <v xml:space="preserve">                       4502.020103 Ejecución De Garantía</v>
          </cell>
          <cell r="C1894" t="str">
            <v>Ejecución De Garantía</v>
          </cell>
        </row>
        <row r="1895">
          <cell r="A1895">
            <v>4502020199</v>
          </cell>
          <cell r="B1895" t="str">
            <v xml:space="preserve">                       4502.020199 Otras Sanciones</v>
          </cell>
          <cell r="C1895" t="str">
            <v>Otras Sanciones</v>
          </cell>
        </row>
        <row r="1896">
          <cell r="A1896">
            <v>4503</v>
          </cell>
          <cell r="B1896" t="str">
            <v xml:space="preserve">4503. APORTES POR REGULACIÓN                       </v>
          </cell>
          <cell r="C1896" t="str">
            <v>APORTES POR REGULACIÓN</v>
          </cell>
        </row>
        <row r="1897">
          <cell r="A1897">
            <v>450301</v>
          </cell>
          <cell r="B1897" t="str">
            <v xml:space="preserve">        4503.01 Aportes Por Regulación               </v>
          </cell>
          <cell r="C1897" t="str">
            <v>Aportes Por Regulación</v>
          </cell>
        </row>
        <row r="1898">
          <cell r="A1898">
            <v>45030101</v>
          </cell>
          <cell r="B1898" t="str">
            <v xml:space="preserve">                4503.0101 Provenientes De Las Empresas De Saneamiento       </v>
          </cell>
          <cell r="C1898" t="str">
            <v>Provenientes De Las Empresas De Saneamiento</v>
          </cell>
        </row>
        <row r="1899">
          <cell r="A1899">
            <v>4503010101</v>
          </cell>
          <cell r="B1899" t="str">
            <v xml:space="preserve">                       4503.010101 Empresas FONAFE</v>
          </cell>
          <cell r="C1899" t="str">
            <v>Empresas FONAFE</v>
          </cell>
        </row>
        <row r="1900">
          <cell r="A1900">
            <v>4503010102</v>
          </cell>
          <cell r="B1900" t="str">
            <v xml:space="preserve">                       4503.010102 Empresas Municipales</v>
          </cell>
          <cell r="C1900" t="str">
            <v>Empresas Municipales</v>
          </cell>
        </row>
        <row r="1901">
          <cell r="A1901">
            <v>4503010103</v>
          </cell>
          <cell r="B1901" t="str">
            <v xml:space="preserve">                       4503.010103 Empresas Del Sector Privado</v>
          </cell>
          <cell r="C1901" t="str">
            <v>Empresas Del Sector Privado</v>
          </cell>
        </row>
        <row r="1902">
          <cell r="A1902">
            <v>4503010199</v>
          </cell>
          <cell r="B1902" t="str">
            <v xml:space="preserve">                       4503.010199 Otras Empresas</v>
          </cell>
          <cell r="C1902" t="str">
            <v>Otras Empresas</v>
          </cell>
        </row>
        <row r="1903">
          <cell r="A1903">
            <v>45030102</v>
          </cell>
          <cell r="B1903" t="str">
            <v xml:space="preserve">                4503.0102 Provenientes De Las Empresas De Electricidad       </v>
          </cell>
          <cell r="C1903" t="str">
            <v>Provenientes De Las Empresas De Electricidad</v>
          </cell>
        </row>
        <row r="1904">
          <cell r="A1904">
            <v>4503010201</v>
          </cell>
          <cell r="B1904" t="str">
            <v xml:space="preserve">                       4503.010201 Empresas FONAFE</v>
          </cell>
          <cell r="C1904" t="str">
            <v>Empresas FONAFE</v>
          </cell>
        </row>
        <row r="1905">
          <cell r="A1905">
            <v>4503010202</v>
          </cell>
          <cell r="B1905" t="str">
            <v xml:space="preserve">                       4503.010202 Empresas Municipales</v>
          </cell>
          <cell r="C1905" t="str">
            <v>Empresas Municipales</v>
          </cell>
        </row>
        <row r="1906">
          <cell r="A1906">
            <v>4503010203</v>
          </cell>
          <cell r="B1906" t="str">
            <v xml:space="preserve">                       4503.010203 Empresas Del Sector Privado</v>
          </cell>
          <cell r="C1906" t="str">
            <v>Empresas Del Sector Privado</v>
          </cell>
        </row>
        <row r="1907">
          <cell r="A1907">
            <v>4503010299</v>
          </cell>
          <cell r="B1907" t="str">
            <v xml:space="preserve">                       4503.010299 Otras Empresas</v>
          </cell>
          <cell r="C1907" t="str">
            <v>Otras Empresas</v>
          </cell>
        </row>
        <row r="1908">
          <cell r="A1908">
            <v>45030103</v>
          </cell>
          <cell r="B1908" t="str">
            <v xml:space="preserve">                4503.0103 Provenientes De Las Empresas De Hidrocarburos       </v>
          </cell>
          <cell r="C1908" t="str">
            <v>Provenientes De Las Empresas De Hidrocarburos</v>
          </cell>
        </row>
        <row r="1909">
          <cell r="A1909">
            <v>4503010301</v>
          </cell>
          <cell r="B1909" t="str">
            <v xml:space="preserve">                       4503.010301 Empresas FONAFE</v>
          </cell>
          <cell r="C1909" t="str">
            <v>Empresas FONAFE</v>
          </cell>
        </row>
        <row r="1910">
          <cell r="A1910">
            <v>4503010302</v>
          </cell>
          <cell r="B1910" t="str">
            <v xml:space="preserve">                       4503.010302 Empresas Municipales</v>
          </cell>
          <cell r="C1910" t="str">
            <v>Empresas Municipales</v>
          </cell>
        </row>
        <row r="1911">
          <cell r="A1911">
            <v>4503010303</v>
          </cell>
          <cell r="B1911" t="str">
            <v xml:space="preserve">                       4503.010303 Empresas Del Sector Privado</v>
          </cell>
          <cell r="C1911" t="str">
            <v>Empresas Del Sector Privado</v>
          </cell>
        </row>
        <row r="1912">
          <cell r="A1912">
            <v>4503010399</v>
          </cell>
          <cell r="B1912" t="str">
            <v xml:space="preserve">                       4503.010399 Otras Empresas</v>
          </cell>
          <cell r="C1912" t="str">
            <v>Otras Empresas</v>
          </cell>
        </row>
        <row r="1913">
          <cell r="A1913">
            <v>45030104</v>
          </cell>
          <cell r="B1913" t="str">
            <v xml:space="preserve">                4503.0104 Provenientes De Las Empresas De Telecomunicaciones       </v>
          </cell>
          <cell r="C1913" t="str">
            <v>Provenientes De Las Empresas De Telecomunicaciones</v>
          </cell>
        </row>
        <row r="1914">
          <cell r="A1914">
            <v>4503010401</v>
          </cell>
          <cell r="B1914" t="str">
            <v xml:space="preserve">                       4503.010401 Empresas FONAFE</v>
          </cell>
          <cell r="C1914" t="str">
            <v>Empresas FONAFE</v>
          </cell>
        </row>
        <row r="1915">
          <cell r="A1915">
            <v>4503010402</v>
          </cell>
          <cell r="B1915" t="str">
            <v xml:space="preserve">                       4503.010402 Empresas Municipales</v>
          </cell>
          <cell r="C1915" t="str">
            <v>Empresas Municipales</v>
          </cell>
        </row>
        <row r="1916">
          <cell r="A1916">
            <v>4503010403</v>
          </cell>
          <cell r="B1916" t="str">
            <v xml:space="preserve">                       4503.010403 Empresas Del Sector Privado</v>
          </cell>
          <cell r="C1916" t="str">
            <v>Empresas Del Sector Privado</v>
          </cell>
        </row>
        <row r="1917">
          <cell r="A1917">
            <v>4503010499</v>
          </cell>
          <cell r="B1917" t="str">
            <v xml:space="preserve">                       4503.010499 Otras Empresas</v>
          </cell>
          <cell r="C1917" t="str">
            <v>Otras Empresas</v>
          </cell>
        </row>
        <row r="1918">
          <cell r="A1918">
            <v>45030105</v>
          </cell>
          <cell r="B1918" t="str">
            <v xml:space="preserve">                4503.0105 Provenientes De Otras Empresas       </v>
          </cell>
          <cell r="C1918" t="str">
            <v>Provenientes De Otras Empresas</v>
          </cell>
        </row>
        <row r="1919">
          <cell r="A1919">
            <v>4503010501</v>
          </cell>
          <cell r="B1919" t="str">
            <v xml:space="preserve">                       4503.010501 Empresas FONAFE</v>
          </cell>
          <cell r="C1919" t="str">
            <v>Empresas FONAFE</v>
          </cell>
        </row>
        <row r="1920">
          <cell r="A1920">
            <v>4503010502</v>
          </cell>
          <cell r="B1920" t="str">
            <v xml:space="preserve">                       4503.010502 Empresas Municipales</v>
          </cell>
          <cell r="C1920" t="str">
            <v>Empresas Municipales</v>
          </cell>
        </row>
        <row r="1921">
          <cell r="A1921">
            <v>4503010503</v>
          </cell>
          <cell r="B1921" t="str">
            <v xml:space="preserve">                       4503.010503 Empresas Del Sector Privado</v>
          </cell>
          <cell r="C1921" t="str">
            <v>Empresas Del Sector Privado</v>
          </cell>
        </row>
        <row r="1922">
          <cell r="A1922">
            <v>4503010599</v>
          </cell>
          <cell r="B1922" t="str">
            <v xml:space="preserve">                       4503.010599 Otras Empresas</v>
          </cell>
          <cell r="C1922" t="str">
            <v>Otras Empresas</v>
          </cell>
        </row>
        <row r="1923">
          <cell r="A1923">
            <v>4504</v>
          </cell>
          <cell r="B1923" t="str">
            <v xml:space="preserve">4504. TRANSFERENCIAS VOLUNTARIAS DISTINTA A DONACIONES                       </v>
          </cell>
          <cell r="C1923" t="str">
            <v>TRANSFERENCIAS VOLUNTARIAS DISTINTA A DONACIONES</v>
          </cell>
        </row>
        <row r="1924">
          <cell r="A1924">
            <v>450401</v>
          </cell>
          <cell r="B1924" t="str">
            <v xml:space="preserve">        4504.01 Transferencias Voluntarias Corrientes Distinta De Donaciones En Efectivo               </v>
          </cell>
          <cell r="C1924" t="str">
            <v>Transferencias Voluntarias Corrientes Distinta De Donaciones En Efectivo</v>
          </cell>
        </row>
        <row r="1925">
          <cell r="A1925">
            <v>45040101</v>
          </cell>
          <cell r="B1925" t="str">
            <v xml:space="preserve">                4504.0101 Transferencias Voluntarias Corrientes Distintas De Donaciones       </v>
          </cell>
          <cell r="C1925" t="str">
            <v>Transferencias Voluntarias Corrientes Distintas De Donaciones</v>
          </cell>
        </row>
        <row r="1926">
          <cell r="A1926">
            <v>4504010101</v>
          </cell>
          <cell r="B1926" t="str">
            <v xml:space="preserve">                       4504.010101 Transferencias Voluntarias Corrientes De Personas Jurídicas</v>
          </cell>
          <cell r="C1926" t="str">
            <v>Transferencias Voluntarias Corrientes De Personas Jurídicas</v>
          </cell>
        </row>
        <row r="1927">
          <cell r="A1927">
            <v>4504010102</v>
          </cell>
          <cell r="B1927" t="str">
            <v xml:space="preserve">                       4504.010102 Transferencias Voluntarias Corrientes De Personas Naturales</v>
          </cell>
          <cell r="C1927" t="str">
            <v>Transferencias Voluntarias Corrientes De Personas Naturales</v>
          </cell>
        </row>
        <row r="1928">
          <cell r="A1928">
            <v>450402</v>
          </cell>
          <cell r="B1928" t="str">
            <v xml:space="preserve">        4504.02 Transferencias Voluntarias Corrientes Distinta De Donaciones En Bienes               </v>
          </cell>
          <cell r="C1928" t="str">
            <v>Transferencias Voluntarias Corrientes Distinta De Donaciones En Bienes</v>
          </cell>
        </row>
        <row r="1929">
          <cell r="A1929">
            <v>45040201</v>
          </cell>
          <cell r="B1929" t="str">
            <v xml:space="preserve">                4504.0201 TransferenciasVoluntarias Corrientes Distintas De Donaciones       </v>
          </cell>
          <cell r="C1929" t="str">
            <v>TransferenciasVoluntarias Corrientes Distintas De Donaciones</v>
          </cell>
        </row>
        <row r="1930">
          <cell r="A1930">
            <v>4504020101</v>
          </cell>
          <cell r="B1930" t="str">
            <v xml:space="preserve">                       4504.020101 Transferencias Voluntarias Corrientes De Personas Jurídicas</v>
          </cell>
          <cell r="C1930" t="str">
            <v>Transferencias Voluntarias Corrientes De Personas Jurídicas</v>
          </cell>
        </row>
        <row r="1931">
          <cell r="A1931">
            <v>4504020102</v>
          </cell>
          <cell r="B1931" t="str">
            <v xml:space="preserve">                       4504.020102 Transferencias Voluntarias Corrientes De Personas Naturales</v>
          </cell>
          <cell r="C1931" t="str">
            <v>Transferencias Voluntarias Corrientes De Personas Naturales</v>
          </cell>
        </row>
        <row r="1932">
          <cell r="A1932">
            <v>450403</v>
          </cell>
          <cell r="B1932" t="str">
            <v xml:space="preserve">        4504.03 TransferenciasVoluntarias de Capital Distintas de Donaciones en Efectivo               </v>
          </cell>
          <cell r="C1932" t="str">
            <v>TransferenciasVoluntarias de Capital Distintas de Donaciones en Efectivo</v>
          </cell>
        </row>
        <row r="1933">
          <cell r="A1933">
            <v>45040301</v>
          </cell>
          <cell r="B1933" t="str">
            <v xml:space="preserve">                4504.0301 Transferencias Voluntarias de Capital Distintas de Donaciones       </v>
          </cell>
          <cell r="C1933" t="str">
            <v>Transferencias Voluntarias de Capital Distintas de Donaciones</v>
          </cell>
        </row>
        <row r="1934">
          <cell r="A1934">
            <v>4504030101</v>
          </cell>
          <cell r="B1934" t="str">
            <v xml:space="preserve">                       4504.030101 Transferencias Voluntarias de Capital De Personas Jurídicas</v>
          </cell>
          <cell r="C1934" t="str">
            <v>Transferencias Voluntarias de Capital De Personas Jurídicas</v>
          </cell>
        </row>
        <row r="1935">
          <cell r="A1935">
            <v>4504030102</v>
          </cell>
          <cell r="B1935" t="str">
            <v xml:space="preserve">                       4504.030102 Transferencias Voluntarias de Capital De Personas Naturales</v>
          </cell>
          <cell r="C1935" t="str">
            <v>Transferencias Voluntarias de Capital De Personas Naturales</v>
          </cell>
        </row>
        <row r="1936">
          <cell r="A1936">
            <v>450404</v>
          </cell>
          <cell r="B1936" t="str">
            <v xml:space="preserve">        4504.04 Transferencias Voluntarias de Capital Distintas de Donaciones en Bienes               </v>
          </cell>
          <cell r="C1936" t="str">
            <v>Transferencias Voluntarias de Capital Distintas de Donaciones en Bienes</v>
          </cell>
        </row>
        <row r="1937">
          <cell r="A1937">
            <v>45040401</v>
          </cell>
          <cell r="B1937" t="str">
            <v xml:space="preserve">                4504.0401 Transferencias Voluntarias de Capital Distintas De Donaciones       </v>
          </cell>
          <cell r="C1937" t="str">
            <v>Transferencias Voluntarias de Capital Distintas De Donaciones</v>
          </cell>
        </row>
        <row r="1938">
          <cell r="A1938">
            <v>4504040101</v>
          </cell>
          <cell r="B1938" t="str">
            <v xml:space="preserve">                       4504.040101 Transferencias Voluntarias de Capital De Personas Jurídicas</v>
          </cell>
          <cell r="C1938" t="str">
            <v>Transferencias Voluntarias de Capital De Personas Jurídicas</v>
          </cell>
        </row>
        <row r="1939">
          <cell r="A1939">
            <v>4504040102</v>
          </cell>
          <cell r="B1939" t="str">
            <v xml:space="preserve">                       4504.040102 Transferencias Voluntarias de Capital De Personas Naturales</v>
          </cell>
          <cell r="C1939" t="str">
            <v>Transferencias Voluntarias de Capital De Personas Naturales</v>
          </cell>
        </row>
        <row r="1940">
          <cell r="A1940">
            <v>4505</v>
          </cell>
          <cell r="B1940" t="str">
            <v xml:space="preserve">4505. INGRESOS DIVERSOS                       </v>
          </cell>
          <cell r="C1940" t="str">
            <v>INGRESOS DIVERSOS</v>
          </cell>
        </row>
        <row r="1941">
          <cell r="A1941">
            <v>450501</v>
          </cell>
          <cell r="B1941" t="str">
            <v xml:space="preserve">        4505.01 Ingresos Diversos               </v>
          </cell>
          <cell r="C1941" t="str">
            <v>Ingresos Diversos</v>
          </cell>
        </row>
        <row r="1942">
          <cell r="A1942">
            <v>45050101</v>
          </cell>
          <cell r="B1942" t="str">
            <v xml:space="preserve">                4505.0101 Remate De Bienes       </v>
          </cell>
          <cell r="C1942" t="str">
            <v>Remate De Bienes</v>
          </cell>
        </row>
        <row r="1943">
          <cell r="A1943">
            <v>4505010101</v>
          </cell>
          <cell r="B1943" t="str">
            <v xml:space="preserve">                       4505.010101 Remate De Bienes Comisados</v>
          </cell>
          <cell r="C1943" t="str">
            <v>Remate De Bienes Comisados</v>
          </cell>
        </row>
        <row r="1944">
          <cell r="A1944">
            <v>4505010102</v>
          </cell>
          <cell r="B1944" t="str">
            <v xml:space="preserve">                       4505.010102 Remate Judicial De Bienes Muebles E Inmuebles</v>
          </cell>
          <cell r="C1944" t="str">
            <v>Remate Judicial De Bienes Muebles E Inmuebles</v>
          </cell>
        </row>
        <row r="1945">
          <cell r="A1945">
            <v>4505010103</v>
          </cell>
          <cell r="B1945" t="str">
            <v xml:space="preserve">                       4505.010103 Remate De Mercaderías En Abandono</v>
          </cell>
          <cell r="C1945" t="str">
            <v>Remate De Mercaderías En Abandono</v>
          </cell>
        </row>
        <row r="1946">
          <cell r="A1946">
            <v>4505010104</v>
          </cell>
          <cell r="B1946" t="str">
            <v xml:space="preserve">                       4505.010104 Remate De Derechos Mineros</v>
          </cell>
          <cell r="C1946" t="str">
            <v>Remate De Derechos Mineros</v>
          </cell>
        </row>
        <row r="1947">
          <cell r="A1947">
            <v>4505010105</v>
          </cell>
          <cell r="B1947" t="str">
            <v xml:space="preserve">                       4505.010105 Remate De Armamento Y Municiones</v>
          </cell>
          <cell r="C1947" t="str">
            <v>Remate De Armamento Y Municiones</v>
          </cell>
        </row>
        <row r="1948">
          <cell r="A1948">
            <v>4505010199</v>
          </cell>
          <cell r="B1948" t="str">
            <v xml:space="preserve">                       4505.010199 Otros Remate De Bienes</v>
          </cell>
          <cell r="C1948" t="str">
            <v>Otros Remate De Bienes</v>
          </cell>
        </row>
        <row r="1949">
          <cell r="A1949">
            <v>45050102</v>
          </cell>
          <cell r="B1949" t="str">
            <v xml:space="preserve">                4505.0102 Ventas Diversas       </v>
          </cell>
          <cell r="C1949" t="str">
            <v>Ventas Diversas</v>
          </cell>
        </row>
        <row r="1950">
          <cell r="A1950">
            <v>4505010201</v>
          </cell>
          <cell r="B1950" t="str">
            <v xml:space="preserve">                       4505.010201 Venta De Chatarra</v>
          </cell>
          <cell r="C1950" t="str">
            <v>Venta De Chatarra</v>
          </cell>
        </row>
        <row r="1951">
          <cell r="A1951">
            <v>4505010202</v>
          </cell>
          <cell r="B1951" t="str">
            <v xml:space="preserve">                       4505.010202 Venta De Bienes Usados No Clasificados Como Activos</v>
          </cell>
          <cell r="C1951" t="str">
            <v>Venta De Bienes Usados No Clasificados Como Activos</v>
          </cell>
        </row>
        <row r="1952">
          <cell r="A1952">
            <v>45050103</v>
          </cell>
          <cell r="B1952" t="str">
            <v xml:space="preserve">                4505.0103 Incautación De Dinero       </v>
          </cell>
          <cell r="C1952" t="str">
            <v>Incautación De Dinero</v>
          </cell>
        </row>
        <row r="1953">
          <cell r="A1953">
            <v>4505010301</v>
          </cell>
          <cell r="B1953" t="str">
            <v xml:space="preserve">                       4505.010301 Dinero Incautado Por Tráfico Ilícito De Drogas</v>
          </cell>
          <cell r="C1953" t="str">
            <v>Dinero Incautado Por Tráfico Ilícito De Drogas</v>
          </cell>
        </row>
        <row r="1954">
          <cell r="A1954">
            <v>4505010302</v>
          </cell>
          <cell r="B1954" t="str">
            <v xml:space="preserve">                       4505.010302 Dinero Obtenido Ilícitamente En Perjuicio Del Estado –FEDADOI</v>
          </cell>
          <cell r="C1954" t="str">
            <v>Dinero Obtenido Ilícitamente En Perjuicio Del Estado –FEDADOI</v>
          </cell>
        </row>
        <row r="1955">
          <cell r="A1955">
            <v>4505010303</v>
          </cell>
          <cell r="B1955" t="str">
            <v xml:space="preserve">                       4505.010303 Dinero incautado o decomisado generado u obtenido ilícitamente en agravio del Estado</v>
          </cell>
          <cell r="C1955" t="str">
            <v>Dinero incautado o decomisado generado u obtenido ilícitamente en agravio del Estado</v>
          </cell>
        </row>
        <row r="1956">
          <cell r="A1956">
            <v>45050104</v>
          </cell>
          <cell r="B1956" t="str">
            <v xml:space="preserve">                4505.0104 Otros Ingresos Diversos       </v>
          </cell>
          <cell r="C1956" t="str">
            <v>Otros Ingresos Diversos</v>
          </cell>
        </row>
        <row r="1957">
          <cell r="A1957">
            <v>4505010401</v>
          </cell>
          <cell r="B1957" t="str">
            <v xml:space="preserve">                       4505.010401 Indemnizaciones De Seguros</v>
          </cell>
          <cell r="C1957" t="str">
            <v>Indemnizaciones De Seguros</v>
          </cell>
        </row>
        <row r="1958">
          <cell r="A1958">
            <v>4505010402</v>
          </cell>
          <cell r="B1958" t="str">
            <v xml:space="preserve">                       4505.010402 Ingresos Por Costas Procesales</v>
          </cell>
          <cell r="C1958" t="str">
            <v>Ingresos Por Costas Procesales</v>
          </cell>
        </row>
        <row r="1959">
          <cell r="A1959">
            <v>4505010403</v>
          </cell>
          <cell r="B1959" t="str">
            <v xml:space="preserve">                       4505.010403 Fondo De Accidentes De Tránsito</v>
          </cell>
          <cell r="C1959" t="str">
            <v>Fondo De Accidentes De Tránsito</v>
          </cell>
        </row>
        <row r="1960">
          <cell r="A1960">
            <v>4505010404</v>
          </cell>
          <cell r="B1960" t="str">
            <v xml:space="preserve">                       4505.010404 Bienes Y Equipos Dados De Baja</v>
          </cell>
          <cell r="C1960" t="str">
            <v>Bienes Y Equipos Dados De Baja</v>
          </cell>
        </row>
        <row r="1961">
          <cell r="A1961">
            <v>4505010405</v>
          </cell>
          <cell r="B1961" t="str">
            <v xml:space="preserve">                       4505.010405 Juego De Loterías Y Similares</v>
          </cell>
          <cell r="C1961" t="str">
            <v>Juego De Loterías Y Similares</v>
          </cell>
        </row>
        <row r="1962">
          <cell r="A1962">
            <v>4505010406</v>
          </cell>
          <cell r="B1962" t="str">
            <v xml:space="preserve">                       4505.010406 Remanente De Utilidades Empresas Mineras</v>
          </cell>
          <cell r="C1962" t="str">
            <v>Remanente De Utilidades Empresas Mineras</v>
          </cell>
        </row>
        <row r="1963">
          <cell r="A1963">
            <v>4505010407</v>
          </cell>
          <cell r="B1963" t="str">
            <v xml:space="preserve">                       4505.010407 Primas De Seguro No De Vida</v>
          </cell>
          <cell r="C1963" t="str">
            <v>Primas De Seguro No De Vida</v>
          </cell>
        </row>
        <row r="1964">
          <cell r="A1964">
            <v>4505010408</v>
          </cell>
          <cell r="B1964" t="str">
            <v xml:space="preserve">                       4505.010408 Participación Por Comisión De Recaudación</v>
          </cell>
          <cell r="C1964" t="str">
            <v>Participación Por Comisión De Recaudación</v>
          </cell>
        </row>
        <row r="1965">
          <cell r="A1965">
            <v>4505010409</v>
          </cell>
          <cell r="B1965" t="str">
            <v xml:space="preserve">                       4505.010409 Reparaciones Civiles</v>
          </cell>
          <cell r="C1965" t="str">
            <v>Reparaciones Civiles</v>
          </cell>
        </row>
        <row r="1966">
          <cell r="A1966">
            <v>4505010410</v>
          </cell>
          <cell r="B1966" t="str">
            <v xml:space="preserve">                       4505.010410 Gravamen Especial A La Minería</v>
          </cell>
          <cell r="C1966" t="str">
            <v>Gravamen Especial A La Minería</v>
          </cell>
        </row>
        <row r="1967">
          <cell r="A1967">
            <v>4505010411</v>
          </cell>
          <cell r="B1967" t="str">
            <v xml:space="preserve">                       4505.010411 Fraccionamiento Gravamen Especial a la Minería</v>
          </cell>
          <cell r="C1967" t="str">
            <v>Fraccionamiento Gravamen Especial a la Minería</v>
          </cell>
        </row>
        <row r="1968">
          <cell r="A1968">
            <v>4505010499</v>
          </cell>
          <cell r="B1968" t="str">
            <v xml:space="preserve">                       4505.010499 Otros Ingresos</v>
          </cell>
          <cell r="C1968" t="str">
            <v>Otros Ingresos</v>
          </cell>
        </row>
        <row r="1969">
          <cell r="A1969">
            <v>45050105</v>
          </cell>
          <cell r="B1969" t="str">
            <v xml:space="preserve">                4505.0105 Monetización De Productos       </v>
          </cell>
          <cell r="C1969" t="str">
            <v>Monetización De Productos</v>
          </cell>
        </row>
        <row r="1970">
          <cell r="A1970">
            <v>4505010501</v>
          </cell>
          <cell r="B1970" t="str">
            <v xml:space="preserve">                       4505.010501 Monetización De Productos (No Incluye Endeudamiento)</v>
          </cell>
          <cell r="C1970" t="str">
            <v>Monetización De Productos (No Incluye Endeudamiento)</v>
          </cell>
        </row>
        <row r="1971">
          <cell r="A1971">
            <v>450502</v>
          </cell>
          <cell r="B1971" t="str">
            <v xml:space="preserve">        4505.02 Alta de bienes               </v>
          </cell>
          <cell r="C1971" t="str">
            <v>Alta de bienes</v>
          </cell>
        </row>
        <row r="1972">
          <cell r="A1972">
            <v>450503</v>
          </cell>
          <cell r="B1972" t="str">
            <v xml:space="preserve">        4505.03 Instrumentos Financieros               </v>
          </cell>
          <cell r="C1972" t="str">
            <v>Instrumentos Financieros</v>
          </cell>
        </row>
        <row r="1973">
          <cell r="A1973">
            <v>45050301</v>
          </cell>
          <cell r="B1973" t="str">
            <v xml:space="preserve">                4505.0301 Emisiones Sobre la Par       </v>
          </cell>
          <cell r="C1973" t="str">
            <v>Emisiones Sobre la Par</v>
          </cell>
        </row>
        <row r="1974">
          <cell r="A1974">
            <v>4505030101</v>
          </cell>
          <cell r="B1974" t="str">
            <v xml:space="preserve">                       4505.030101 Bonos Soberanos</v>
          </cell>
          <cell r="C1974" t="str">
            <v>Bonos Soberanos</v>
          </cell>
        </row>
        <row r="1975">
          <cell r="A1975">
            <v>4505030103</v>
          </cell>
          <cell r="B1975" t="str">
            <v xml:space="preserve">                       4505.030103 Bonos Globales</v>
          </cell>
          <cell r="C1975" t="str">
            <v>Bonos Globales</v>
          </cell>
        </row>
        <row r="1976">
          <cell r="A1976">
            <v>4505030109</v>
          </cell>
          <cell r="B1976" t="str">
            <v xml:space="preserve">                       4505.030109 Otros</v>
          </cell>
          <cell r="C1976" t="str">
            <v>Otros</v>
          </cell>
        </row>
        <row r="1977">
          <cell r="A1977">
            <v>4506</v>
          </cell>
          <cell r="B1977" t="str">
            <v xml:space="preserve">4506. INGRESOS PROMOCIÓN DE LA INVERSIÓN PRIVADA                       </v>
          </cell>
          <cell r="C1977" t="str">
            <v>INGRESOS PROMOCIÓN DE LA INVERSIÓN PRIVADA</v>
          </cell>
        </row>
        <row r="1978">
          <cell r="A1978">
            <v>450601</v>
          </cell>
          <cell r="B1978" t="str">
            <v xml:space="preserve">        4506.01 Resultado Neto – Promoción de la Inversión Privada               </v>
          </cell>
          <cell r="C1978" t="str">
            <v>Resultado Neto – Promoción de la Inversión Privada</v>
          </cell>
        </row>
        <row r="1979">
          <cell r="A1979">
            <v>450602</v>
          </cell>
          <cell r="B1979" t="str">
            <v xml:space="preserve">        4506.02 Intereses Diferidos – Promoción de la Inversión Privada               </v>
          </cell>
          <cell r="C1979" t="str">
            <v>Intereses Diferidos – Promoción de la Inversión Privada</v>
          </cell>
        </row>
        <row r="1980">
          <cell r="A1980">
            <v>450603</v>
          </cell>
          <cell r="B1980" t="str">
            <v xml:space="preserve">        4506.03 Diferencia de Cambio – Promoción de la Inversión Privada               </v>
          </cell>
          <cell r="C1980" t="str">
            <v>Diferencia de Cambio – Promoción de la Inversión Privada</v>
          </cell>
        </row>
        <row r="1981">
          <cell r="A1981">
            <v>4601</v>
          </cell>
          <cell r="B1981" t="str">
            <v xml:space="preserve">4601. VENTA DE EDIFICIOS                       </v>
          </cell>
          <cell r="C1981" t="str">
            <v>VENTA DE EDIFICIOS</v>
          </cell>
        </row>
        <row r="1982">
          <cell r="A1982">
            <v>460101</v>
          </cell>
          <cell r="B1982" t="str">
            <v xml:space="preserve">        4601.01 Edificios Residenciales               </v>
          </cell>
          <cell r="C1982" t="str">
            <v>Edificios Residenciales</v>
          </cell>
        </row>
        <row r="1983">
          <cell r="A1983">
            <v>46010101</v>
          </cell>
          <cell r="B1983" t="str">
            <v xml:space="preserve">                4601.0101 Venta De Viviendas Residenciales       </v>
          </cell>
          <cell r="C1983" t="str">
            <v>Venta De Viviendas Residenciales</v>
          </cell>
        </row>
        <row r="1984">
          <cell r="A1984">
            <v>460102</v>
          </cell>
          <cell r="B1984" t="str">
            <v xml:space="preserve">        4601.02 Edificios O Unidades No Residenciales               </v>
          </cell>
          <cell r="C1984" t="str">
            <v>Edificios O Unidades No Residenciales</v>
          </cell>
        </row>
        <row r="1985">
          <cell r="A1985">
            <v>46010201</v>
          </cell>
          <cell r="B1985" t="str">
            <v xml:space="preserve">                4601.0201 Venta De Edificios Administrativos       </v>
          </cell>
          <cell r="C1985" t="str">
            <v>Venta De Edificios Administrativos</v>
          </cell>
        </row>
        <row r="1986">
          <cell r="A1986">
            <v>46010202</v>
          </cell>
          <cell r="B1986" t="str">
            <v xml:space="preserve">                4601.0202 Venta De Instalaciones Educativas       </v>
          </cell>
          <cell r="C1986" t="str">
            <v>Venta De Instalaciones Educativas</v>
          </cell>
        </row>
        <row r="1987">
          <cell r="A1987">
            <v>46010203</v>
          </cell>
          <cell r="B1987" t="str">
            <v xml:space="preserve">                4601.0203 Venta De Instalaciones Médicas       </v>
          </cell>
          <cell r="C1987" t="str">
            <v>Venta De Instalaciones Médicas</v>
          </cell>
        </row>
        <row r="1988">
          <cell r="A1988">
            <v>46010204</v>
          </cell>
          <cell r="B1988" t="str">
            <v xml:space="preserve">                4601.0204 Venta De Instalaciones Sociales Y Culturales       </v>
          </cell>
          <cell r="C1988" t="str">
            <v>Venta De Instalaciones Sociales Y Culturales</v>
          </cell>
        </row>
        <row r="1989">
          <cell r="A1989">
            <v>46010205</v>
          </cell>
          <cell r="B1989" t="str">
            <v xml:space="preserve">                4601.0205 Venta De Centros De Reclusión       </v>
          </cell>
          <cell r="C1989" t="str">
            <v>Venta De Centros De Reclusión</v>
          </cell>
        </row>
        <row r="1990">
          <cell r="A1990">
            <v>46010206</v>
          </cell>
          <cell r="B1990" t="str">
            <v xml:space="preserve">                4601.0206 Venta De Edificios O Unidades No Residenciales Diversos       </v>
          </cell>
          <cell r="C1990" t="str">
            <v>Venta De Edificios O Unidades No Residenciales Diversos</v>
          </cell>
        </row>
        <row r="1991">
          <cell r="A1991">
            <v>4602</v>
          </cell>
          <cell r="B1991" t="str">
            <v xml:space="preserve">4602. VENTA DE VEHICULOS, MAQUINARIAS Y OTROS                       </v>
          </cell>
          <cell r="C1991" t="str">
            <v>VENTA DE VEHICULOS, MAQUINARIAS Y OTROS</v>
          </cell>
        </row>
        <row r="1992">
          <cell r="A1992">
            <v>460201</v>
          </cell>
          <cell r="B1992" t="str">
            <v xml:space="preserve">        4602.01 Venta De Vehículos               </v>
          </cell>
          <cell r="C1992" t="str">
            <v>Venta De Vehículos</v>
          </cell>
        </row>
        <row r="1993">
          <cell r="A1993">
            <v>46020101</v>
          </cell>
          <cell r="B1993" t="str">
            <v xml:space="preserve">                4602.0101 Venta De Vehículos       </v>
          </cell>
          <cell r="C1993" t="str">
            <v>Venta De Vehículos</v>
          </cell>
        </row>
        <row r="1994">
          <cell r="A1994">
            <v>4602010101</v>
          </cell>
          <cell r="B1994" t="str">
            <v xml:space="preserve">                       4602.010101 De Transporte Terrestre</v>
          </cell>
          <cell r="C1994" t="str">
            <v>De Transporte Terrestre</v>
          </cell>
        </row>
        <row r="1995">
          <cell r="A1995">
            <v>4602010102</v>
          </cell>
          <cell r="B1995" t="str">
            <v xml:space="preserve">                       4602.010102 De Transporte Aéreo</v>
          </cell>
          <cell r="C1995" t="str">
            <v>De Transporte Aéreo</v>
          </cell>
        </row>
        <row r="1996">
          <cell r="A1996">
            <v>4602010103</v>
          </cell>
          <cell r="B1996" t="str">
            <v xml:space="preserve">                       4602.010103 De Transporte Acuático</v>
          </cell>
          <cell r="C1996" t="str">
            <v>De Transporte Acuático</v>
          </cell>
        </row>
        <row r="1997">
          <cell r="A1997">
            <v>460202</v>
          </cell>
          <cell r="B1997" t="str">
            <v xml:space="preserve">        4602.02 Venta De Maquinarias, Equipos Y Mobiliario               </v>
          </cell>
          <cell r="C1997" t="str">
            <v>Venta De Maquinarias, Equipos Y Mobiliario</v>
          </cell>
        </row>
        <row r="1998">
          <cell r="A1998">
            <v>46020201</v>
          </cell>
          <cell r="B1998" t="str">
            <v xml:space="preserve">                4602.0201 De Oficina       </v>
          </cell>
          <cell r="C1998" t="str">
            <v>De Oficina</v>
          </cell>
        </row>
        <row r="1999">
          <cell r="A1999">
            <v>4602020101</v>
          </cell>
          <cell r="B1999" t="str">
            <v xml:space="preserve">                       4602.020101 Máquinas Y Equipos</v>
          </cell>
          <cell r="C1999" t="str">
            <v>Máquinas Y Equipos</v>
          </cell>
        </row>
        <row r="2000">
          <cell r="A2000">
            <v>4602020102</v>
          </cell>
          <cell r="B2000" t="str">
            <v xml:space="preserve">                       4602.020102 Mobiliario</v>
          </cell>
          <cell r="C2000" t="str">
            <v>Mobiliario</v>
          </cell>
        </row>
        <row r="2001">
          <cell r="A2001">
            <v>46020202</v>
          </cell>
          <cell r="B2001" t="str">
            <v xml:space="preserve">                4602.0202 De Instalaciones Educativas       </v>
          </cell>
          <cell r="C2001" t="str">
            <v>De Instalaciones Educativas</v>
          </cell>
        </row>
        <row r="2002">
          <cell r="A2002">
            <v>4602020201</v>
          </cell>
          <cell r="B2002" t="str">
            <v xml:space="preserve">                       4602.020201 Máquinas Y Equipos</v>
          </cell>
          <cell r="C2002" t="str">
            <v>Máquinas Y Equipos</v>
          </cell>
        </row>
        <row r="2003">
          <cell r="A2003">
            <v>4602020202</v>
          </cell>
          <cell r="B2003" t="str">
            <v xml:space="preserve">                       4602.020202 Mobiliario</v>
          </cell>
          <cell r="C2003" t="str">
            <v>Mobiliario</v>
          </cell>
        </row>
        <row r="2004">
          <cell r="A2004">
            <v>46020203</v>
          </cell>
          <cell r="B2004" t="str">
            <v xml:space="preserve">                4602.0203 Venta De Equipos Informáticos Y De Comunicaciones       </v>
          </cell>
          <cell r="C2004" t="str">
            <v>Venta De Equipos Informáticos Y De Comunicaciones</v>
          </cell>
        </row>
        <row r="2005">
          <cell r="A2005">
            <v>4602020301</v>
          </cell>
          <cell r="B2005" t="str">
            <v xml:space="preserve">                       4602.020301 Equipos Computacionales Y Periféricos</v>
          </cell>
          <cell r="C2005" t="str">
            <v>Equipos Computacionales Y Periféricos</v>
          </cell>
        </row>
        <row r="2006">
          <cell r="A2006">
            <v>4602020302</v>
          </cell>
          <cell r="B2006" t="str">
            <v xml:space="preserve">                       4602.020302 Equipos De Comunicación Para Redes Informáticos</v>
          </cell>
          <cell r="C2006" t="str">
            <v>Equipos De Comunicación Para Redes Informáticos</v>
          </cell>
        </row>
        <row r="2007">
          <cell r="A2007">
            <v>4602020303</v>
          </cell>
          <cell r="B2007" t="str">
            <v xml:space="preserve">                       4602.020303 Equipos De Telecomunicaciones</v>
          </cell>
          <cell r="C2007" t="str">
            <v>Equipos De Telecomunicaciones</v>
          </cell>
        </row>
        <row r="2008">
          <cell r="A2008">
            <v>46020204</v>
          </cell>
          <cell r="B2008" t="str">
            <v xml:space="preserve">                4602.0204 Venta De Mobiliario Equipos Y Aparatos Médicos       </v>
          </cell>
          <cell r="C2008" t="str">
            <v>Venta De Mobiliario Equipos Y Aparatos Médicos</v>
          </cell>
        </row>
        <row r="2009">
          <cell r="A2009">
            <v>4602020401</v>
          </cell>
          <cell r="B2009" t="str">
            <v xml:space="preserve">                       4602.020401 Mobiliario</v>
          </cell>
          <cell r="C2009" t="str">
            <v>Mobiliario</v>
          </cell>
        </row>
        <row r="2010">
          <cell r="A2010">
            <v>4602020402</v>
          </cell>
          <cell r="B2010" t="str">
            <v xml:space="preserve">                       4602.020402 Equipos</v>
          </cell>
          <cell r="C2010" t="str">
            <v>Equipos</v>
          </cell>
        </row>
        <row r="2011">
          <cell r="A2011">
            <v>46020205</v>
          </cell>
          <cell r="B2011" t="str">
            <v xml:space="preserve">                4602.0205 Venta De Mobiliario Y Equipo De Uso Agrícola Y Pesquero       </v>
          </cell>
          <cell r="C2011" t="str">
            <v>Venta De Mobiliario Y Equipo De Uso Agrícola Y Pesquero</v>
          </cell>
        </row>
        <row r="2012">
          <cell r="A2012">
            <v>4602020501</v>
          </cell>
          <cell r="B2012" t="str">
            <v xml:space="preserve">                       4602.020501 Mobiliario De Uso Agrícola Y Pesquero</v>
          </cell>
          <cell r="C2012" t="str">
            <v>Mobiliario De Uso Agrícola Y Pesquero</v>
          </cell>
        </row>
        <row r="2013">
          <cell r="A2013">
            <v>4602020502</v>
          </cell>
          <cell r="B2013" t="str">
            <v xml:space="preserve">                       4602.020502 Equipo De Uso Agrícola Y Pesquero</v>
          </cell>
          <cell r="C2013" t="str">
            <v>Equipo De Uso Agrícola Y Pesquero</v>
          </cell>
        </row>
        <row r="2014">
          <cell r="A2014">
            <v>46020206</v>
          </cell>
          <cell r="B2014" t="str">
            <v xml:space="preserve">                4602.0206 Venta De Equipo Y Mobiliario De Cultura Y Arte       </v>
          </cell>
          <cell r="C2014" t="str">
            <v>Venta De Equipo Y Mobiliario De Cultura Y Arte</v>
          </cell>
        </row>
        <row r="2015">
          <cell r="A2015">
            <v>4602020601</v>
          </cell>
          <cell r="B2015" t="str">
            <v xml:space="preserve">                       4602.020601 Equipo De Cultura Y Arte</v>
          </cell>
          <cell r="C2015" t="str">
            <v>Equipo De Cultura Y Arte</v>
          </cell>
        </row>
        <row r="2016">
          <cell r="A2016">
            <v>4602020602</v>
          </cell>
          <cell r="B2016" t="str">
            <v xml:space="preserve">                       4602.020602 Mobiliario De Cultura Y Arte</v>
          </cell>
          <cell r="C2016" t="str">
            <v>Mobiliario De Cultura Y Arte</v>
          </cell>
        </row>
        <row r="2017">
          <cell r="A2017">
            <v>46020207</v>
          </cell>
          <cell r="B2017" t="str">
            <v xml:space="preserve">                4602.0207 Venta De Equipo Y Mobiliario De Deportes Y Recreación       </v>
          </cell>
          <cell r="C2017" t="str">
            <v>Venta De Equipo Y Mobiliario De Deportes Y Recreación</v>
          </cell>
        </row>
        <row r="2018">
          <cell r="A2018">
            <v>4602020701</v>
          </cell>
          <cell r="B2018" t="str">
            <v xml:space="preserve">                       4602.020701 Equipo De Deportes Y Recreación</v>
          </cell>
          <cell r="C2018" t="str">
            <v>Equipo De Deportes Y Recreación</v>
          </cell>
        </row>
        <row r="2019">
          <cell r="A2019">
            <v>4602020702</v>
          </cell>
          <cell r="B2019" t="str">
            <v xml:space="preserve">                       4602.020702 Mobiliario De Deportes Y Recreación</v>
          </cell>
          <cell r="C2019" t="str">
            <v>Mobiliario De Deportes Y Recreación</v>
          </cell>
        </row>
        <row r="2020">
          <cell r="A2020">
            <v>46020208</v>
          </cell>
          <cell r="B2020" t="str">
            <v xml:space="preserve">                4602.0208 Venta De Mobiliario, Equipos Y Aparatos Para La Defensa Y La Seguridad       </v>
          </cell>
          <cell r="C2020" t="str">
            <v>Venta De Mobiliario, Equipos Y Aparatos Para La Defensa Y La Seguridad</v>
          </cell>
        </row>
        <row r="2021">
          <cell r="A2021">
            <v>4602020801</v>
          </cell>
          <cell r="B2021" t="str">
            <v xml:space="preserve">                       4602.020801 Mobiliario, Equipos Y Aparatos Para La Defensa Y La Seguridad</v>
          </cell>
          <cell r="C2021" t="str">
            <v>Mobiliario, Equipos Y Aparatos Para La Defensa Y La Seguridad</v>
          </cell>
        </row>
        <row r="2022">
          <cell r="A2022">
            <v>4602020802</v>
          </cell>
          <cell r="B2022" t="str">
            <v xml:space="preserve">                       4602.020802 Armamento En General</v>
          </cell>
          <cell r="C2022" t="str">
            <v>Armamento En General</v>
          </cell>
        </row>
        <row r="2023">
          <cell r="A2023">
            <v>46020209</v>
          </cell>
          <cell r="B2023" t="str">
            <v xml:space="preserve">                4602.0209 Venta De Maquinaria Y Equipos Diversos       </v>
          </cell>
          <cell r="C2023" t="str">
            <v>Venta De Maquinaria Y Equipos Diversos</v>
          </cell>
        </row>
        <row r="2024">
          <cell r="A2024">
            <v>4602020901</v>
          </cell>
          <cell r="B2024" t="str">
            <v xml:space="preserve">                       4602.020901 Aire Acondicionado Y Refrigeración</v>
          </cell>
          <cell r="C2024" t="str">
            <v>Aire Acondicionado Y Refrigeración</v>
          </cell>
        </row>
        <row r="2025">
          <cell r="A2025">
            <v>4602020902</v>
          </cell>
          <cell r="B2025" t="str">
            <v xml:space="preserve">                       4602.020902 Aseo, Limpieza Y Cocina</v>
          </cell>
          <cell r="C2025" t="str">
            <v>Aseo, Limpieza Y Cocina</v>
          </cell>
        </row>
        <row r="2026">
          <cell r="A2026">
            <v>4602020903</v>
          </cell>
          <cell r="B2026" t="str">
            <v xml:space="preserve">                       4602.020903 Seguridad Industrial</v>
          </cell>
          <cell r="C2026" t="str">
            <v>Seguridad Industrial</v>
          </cell>
        </row>
        <row r="2027">
          <cell r="A2027">
            <v>4602020904</v>
          </cell>
          <cell r="B2027" t="str">
            <v xml:space="preserve">                       4602.020904 Electricidad Y Electrónica</v>
          </cell>
          <cell r="C2027" t="str">
            <v>Electricidad Y Electrónica</v>
          </cell>
        </row>
        <row r="2028">
          <cell r="A2028">
            <v>4602020905</v>
          </cell>
          <cell r="B2028" t="str">
            <v xml:space="preserve">                       4602.020905 Equipos E Instrumentos De Medición</v>
          </cell>
          <cell r="C2028" t="str">
            <v>Equipos E Instrumentos De Medición</v>
          </cell>
        </row>
        <row r="2029">
          <cell r="A2029">
            <v>4602020906</v>
          </cell>
          <cell r="B2029" t="str">
            <v xml:space="preserve">                       4602.020906 Equipos Para Vehículos</v>
          </cell>
          <cell r="C2029" t="str">
            <v>Equipos Para Vehículos</v>
          </cell>
        </row>
        <row r="2030">
          <cell r="A2030">
            <v>4602020999</v>
          </cell>
          <cell r="B2030" t="str">
            <v xml:space="preserve">                       4602.020999 Maquinarias , Equipos Y Mobiliarios De Otras Instalaciones</v>
          </cell>
          <cell r="C2030" t="str">
            <v>Maquinarias , Equipos Y Mobiliarios De Otras Instalaciones</v>
          </cell>
        </row>
        <row r="2031">
          <cell r="A2031">
            <v>4603</v>
          </cell>
          <cell r="B2031" t="str">
            <v xml:space="preserve">4603. VENTA DE OTROS ACTIVOS                       </v>
          </cell>
          <cell r="C2031" t="str">
            <v>VENTA DE OTROS ACTIVOS</v>
          </cell>
        </row>
        <row r="2032">
          <cell r="A2032">
            <v>460301</v>
          </cell>
          <cell r="B2032" t="str">
            <v xml:space="preserve">        4603.01 Venta De Otros Activos               </v>
          </cell>
          <cell r="C2032" t="str">
            <v>Venta De Otros Activos</v>
          </cell>
        </row>
        <row r="2033">
          <cell r="A2033">
            <v>46030101</v>
          </cell>
          <cell r="B2033" t="str">
            <v xml:space="preserve">                4603.0101 Venta De Bienes Agropecuarios, Mineros Y Otros       </v>
          </cell>
          <cell r="C2033" t="str">
            <v>Venta De Bienes Agropecuarios, Mineros Y Otros</v>
          </cell>
        </row>
        <row r="2034">
          <cell r="A2034">
            <v>4603010101</v>
          </cell>
          <cell r="B2034" t="str">
            <v xml:space="preserve">                       4603.010101 Animales De Cría</v>
          </cell>
          <cell r="C2034" t="str">
            <v>Animales De Cría</v>
          </cell>
        </row>
        <row r="2035">
          <cell r="A2035">
            <v>4603010102</v>
          </cell>
          <cell r="B2035" t="str">
            <v xml:space="preserve">                       4603.010102 Animales Reproductores</v>
          </cell>
          <cell r="C2035" t="str">
            <v>Animales Reproductores</v>
          </cell>
        </row>
        <row r="2036">
          <cell r="A2036">
            <v>4603010103</v>
          </cell>
          <cell r="B2036" t="str">
            <v xml:space="preserve">                       4603.010103 Animales De Tiro</v>
          </cell>
          <cell r="C2036" t="str">
            <v>Animales De Tiro</v>
          </cell>
        </row>
        <row r="2037">
          <cell r="A2037">
            <v>4603010104</v>
          </cell>
          <cell r="B2037" t="str">
            <v xml:space="preserve">                       4603.010104 Otros Animales</v>
          </cell>
          <cell r="C2037" t="str">
            <v>Otros Animales</v>
          </cell>
        </row>
        <row r="2038">
          <cell r="A2038">
            <v>4603010105</v>
          </cell>
          <cell r="B2038" t="str">
            <v xml:space="preserve">                       4603.010105 Árboles Frutales</v>
          </cell>
          <cell r="C2038" t="str">
            <v>Árboles Frutales</v>
          </cell>
        </row>
        <row r="2039">
          <cell r="A2039">
            <v>4603010106</v>
          </cell>
          <cell r="B2039" t="str">
            <v xml:space="preserve">                       4603.010106 Vides Y Arbustos</v>
          </cell>
          <cell r="C2039" t="str">
            <v>Vides Y Arbustos</v>
          </cell>
        </row>
        <row r="2040">
          <cell r="A2040">
            <v>4603010107</v>
          </cell>
          <cell r="B2040" t="str">
            <v xml:space="preserve">                       4603.010107 Semillas Y Almácigos</v>
          </cell>
          <cell r="C2040" t="str">
            <v>Semillas Y Almácigos</v>
          </cell>
        </row>
        <row r="2041">
          <cell r="A2041">
            <v>4603010108</v>
          </cell>
          <cell r="B2041" t="str">
            <v xml:space="preserve">                       4603.010108 Minas Y Canteras</v>
          </cell>
          <cell r="C2041" t="str">
            <v>Minas Y Canteras</v>
          </cell>
        </row>
        <row r="2042">
          <cell r="A2042">
            <v>4603010199</v>
          </cell>
          <cell r="B2042" t="str">
            <v xml:space="preserve">                       4603.010199 Otros Bienes Agropecuarios, Pesqueros Y Mineros</v>
          </cell>
          <cell r="C2042" t="str">
            <v>Otros Bienes Agropecuarios, Pesqueros Y Mineros</v>
          </cell>
        </row>
        <row r="2043">
          <cell r="A2043">
            <v>46030102</v>
          </cell>
          <cell r="B2043" t="str">
            <v xml:space="preserve">                4603.0102 Venta De Bienes Culturales       </v>
          </cell>
          <cell r="C2043" t="str">
            <v>Venta De Bienes Culturales</v>
          </cell>
        </row>
        <row r="2044">
          <cell r="A2044">
            <v>4603010201</v>
          </cell>
          <cell r="B2044" t="str">
            <v xml:space="preserve">                       4603.010201 Libros Y Textos Para Bibliotecas</v>
          </cell>
          <cell r="C2044" t="str">
            <v>Libros Y Textos Para Bibliotecas</v>
          </cell>
        </row>
        <row r="2045">
          <cell r="A2045">
            <v>4603010202</v>
          </cell>
          <cell r="B2045" t="str">
            <v xml:space="preserve">                       4603.010202 Otros Bienes Culturales</v>
          </cell>
          <cell r="C2045" t="str">
            <v>Otros Bienes Culturales</v>
          </cell>
        </row>
        <row r="2046">
          <cell r="A2046">
            <v>46030103</v>
          </cell>
          <cell r="B2046" t="str">
            <v xml:space="preserve">                4603.0103 Venta De Activos Intangibles       </v>
          </cell>
          <cell r="C2046" t="str">
            <v>Venta De Activos Intangibles</v>
          </cell>
        </row>
        <row r="2047">
          <cell r="A2047">
            <v>4603010301</v>
          </cell>
          <cell r="B2047" t="str">
            <v xml:space="preserve">                       4603.010301 Patentes Y Marcas De Fábrica</v>
          </cell>
          <cell r="C2047" t="str">
            <v>Patentes Y Marcas De Fábrica</v>
          </cell>
        </row>
        <row r="2048">
          <cell r="A2048">
            <v>4603010302</v>
          </cell>
          <cell r="B2048" t="str">
            <v xml:space="preserve">                       4603.010302 Software (Incluidas Las Licencias)</v>
          </cell>
          <cell r="C2048" t="str">
            <v>Software (Incluidas Las Licencias)</v>
          </cell>
        </row>
        <row r="2049">
          <cell r="A2049">
            <v>4603010303</v>
          </cell>
          <cell r="B2049" t="str">
            <v xml:space="preserve">                       4603.010303 Otros Activos Intangibles</v>
          </cell>
          <cell r="C2049" t="str">
            <v>Otros Activos Intangibles</v>
          </cell>
        </row>
        <row r="2050">
          <cell r="A2050">
            <v>46030104</v>
          </cell>
          <cell r="B2050" t="str">
            <v xml:space="preserve">                4603.0104 Venta De Otros Activos       </v>
          </cell>
          <cell r="C2050" t="str">
            <v>Venta De Otros Activos</v>
          </cell>
        </row>
        <row r="2051">
          <cell r="A2051">
            <v>4603010401</v>
          </cell>
          <cell r="B2051" t="str">
            <v xml:space="preserve">                       4603.010401 Venta De Otros Activos</v>
          </cell>
          <cell r="C2051" t="str">
            <v>Venta De Otros Activos</v>
          </cell>
        </row>
        <row r="2052">
          <cell r="A2052">
            <v>4604</v>
          </cell>
          <cell r="B2052" t="str">
            <v xml:space="preserve">4604. VENTA DE OBJETOS DE VALOR                       </v>
          </cell>
          <cell r="C2052" t="str">
            <v>VENTA DE OBJETOS DE VALOR</v>
          </cell>
        </row>
        <row r="2053">
          <cell r="A2053">
            <v>460401</v>
          </cell>
          <cell r="B2053" t="str">
            <v xml:space="preserve">        4604.01 Venta De Objetos De Valor               </v>
          </cell>
          <cell r="C2053" t="str">
            <v>Venta De Objetos De Valor</v>
          </cell>
        </row>
        <row r="2054">
          <cell r="A2054">
            <v>46040101</v>
          </cell>
          <cell r="B2054" t="str">
            <v xml:space="preserve">                4604.0101 Venta De Objetos De Valor       </v>
          </cell>
          <cell r="C2054" t="str">
            <v>Venta De Objetos De Valor</v>
          </cell>
        </row>
        <row r="2055">
          <cell r="A2055">
            <v>4604010101</v>
          </cell>
          <cell r="B2055" t="str">
            <v xml:space="preserve">                       4604.010101 Venta De Piedras Y Metales Preciosos</v>
          </cell>
          <cell r="C2055" t="str">
            <v>Venta De Piedras Y Metales Preciosos</v>
          </cell>
        </row>
        <row r="2056">
          <cell r="A2056">
            <v>4604010102</v>
          </cell>
          <cell r="B2056" t="str">
            <v xml:space="preserve">                       4604.010102 Venta De Pinturas Y Esculturas</v>
          </cell>
          <cell r="C2056" t="str">
            <v>Venta De Pinturas Y Esculturas</v>
          </cell>
        </row>
        <row r="2057">
          <cell r="A2057">
            <v>4604010103</v>
          </cell>
          <cell r="B2057" t="str">
            <v xml:space="preserve">                       4604.010103 Venta De Joyas Y Antigüedades</v>
          </cell>
          <cell r="C2057" t="str">
            <v>Venta De Joyas Y Antigüedades</v>
          </cell>
        </row>
        <row r="2058">
          <cell r="A2058">
            <v>4605</v>
          </cell>
          <cell r="B2058" t="str">
            <v xml:space="preserve">4605. VENTA DE ACTIVOS NO PRODUCIDOS                       </v>
          </cell>
          <cell r="C2058" t="str">
            <v>VENTA DE ACTIVOS NO PRODUCIDOS</v>
          </cell>
        </row>
        <row r="2059">
          <cell r="A2059">
            <v>460501</v>
          </cell>
          <cell r="B2059" t="str">
            <v xml:space="preserve">        4605.01 Terrenos Urbanos               </v>
          </cell>
          <cell r="C2059" t="str">
            <v>Terrenos Urbanos</v>
          </cell>
        </row>
        <row r="2060">
          <cell r="A2060">
            <v>460502</v>
          </cell>
          <cell r="B2060" t="str">
            <v xml:space="preserve">        4605.02 Terrenos Rurales               </v>
          </cell>
          <cell r="C2060" t="str">
            <v>Terrenos Rurales</v>
          </cell>
        </row>
        <row r="2061">
          <cell r="A2061">
            <v>460503</v>
          </cell>
          <cell r="B2061" t="str">
            <v xml:space="preserve">        4605.03 Terrenos Eriazos               </v>
          </cell>
          <cell r="C2061" t="str">
            <v>Terrenos Eriazos</v>
          </cell>
        </row>
        <row r="2062">
          <cell r="A2062">
            <v>4701</v>
          </cell>
          <cell r="B2062" t="str">
            <v xml:space="preserve">4701. VENTA DE ACTIVOS FINANCIEROS                       </v>
          </cell>
          <cell r="C2062" t="str">
            <v>VENTA DE ACTIVOS FINANCIEROS</v>
          </cell>
        </row>
        <row r="2063">
          <cell r="A2063">
            <v>470101</v>
          </cell>
          <cell r="B2063" t="str">
            <v xml:space="preserve">        4701.01 Venta De Títulos Y Valores               </v>
          </cell>
          <cell r="C2063" t="str">
            <v>Venta De Títulos Y Valores</v>
          </cell>
        </row>
        <row r="2064">
          <cell r="A2064">
            <v>47010101</v>
          </cell>
          <cell r="B2064" t="str">
            <v xml:space="preserve">                4701.0101 Venta De Títulos Y Valores       </v>
          </cell>
          <cell r="C2064" t="str">
            <v>Venta De Títulos Y Valores</v>
          </cell>
        </row>
        <row r="2065">
          <cell r="A2065">
            <v>4701010101</v>
          </cell>
          <cell r="B2065" t="str">
            <v xml:space="preserve">                       4701.010101 Bonos</v>
          </cell>
          <cell r="C2065" t="str">
            <v>Bonos</v>
          </cell>
        </row>
        <row r="2066">
          <cell r="A2066">
            <v>4701010102</v>
          </cell>
          <cell r="B2066" t="str">
            <v xml:space="preserve">                       4701.010102 Pagarés</v>
          </cell>
          <cell r="C2066" t="str">
            <v>Pagarés</v>
          </cell>
        </row>
        <row r="2067">
          <cell r="A2067">
            <v>4701010103</v>
          </cell>
          <cell r="B2067" t="str">
            <v xml:space="preserve">                       4701.010103 Letras</v>
          </cell>
          <cell r="C2067" t="str">
            <v>Letras</v>
          </cell>
        </row>
        <row r="2068">
          <cell r="A2068">
            <v>4701010199</v>
          </cell>
          <cell r="B2068" t="str">
            <v xml:space="preserve">                       4701.010199 Otros Títulos Y Valores</v>
          </cell>
          <cell r="C2068" t="str">
            <v>Otros Títulos Y Valores</v>
          </cell>
        </row>
        <row r="2069">
          <cell r="A2069">
            <v>470102</v>
          </cell>
          <cell r="B2069" t="str">
            <v xml:space="preserve">        4701.02 Venta De Acciones Y Participaciones De Capital               </v>
          </cell>
          <cell r="C2069" t="str">
            <v>Venta De Acciones Y Participaciones De Capital</v>
          </cell>
        </row>
        <row r="2070">
          <cell r="A2070">
            <v>47010201</v>
          </cell>
          <cell r="B2070" t="str">
            <v xml:space="preserve">                4701.0201 Venta De Acciones Y Participaciones De Capital       </v>
          </cell>
          <cell r="C2070" t="str">
            <v>Venta De Acciones Y Participaciones De Capital</v>
          </cell>
        </row>
        <row r="2071">
          <cell r="A2071">
            <v>4701020101</v>
          </cell>
          <cell r="B2071" t="str">
            <v xml:space="preserve">                       4701.020101 De Empresas</v>
          </cell>
          <cell r="C2071" t="str">
            <v>De Empresas</v>
          </cell>
        </row>
        <row r="2072">
          <cell r="A2072">
            <v>4701020102</v>
          </cell>
          <cell r="B2072" t="str">
            <v xml:space="preserve">                       4701.020102 De Organismos Internacionales</v>
          </cell>
          <cell r="C2072" t="str">
            <v>De Organismos Internacionales</v>
          </cell>
        </row>
        <row r="2073">
          <cell r="A2073">
            <v>4701020199</v>
          </cell>
          <cell r="B2073" t="str">
            <v xml:space="preserve">                       4701.020199 De Otros</v>
          </cell>
          <cell r="C2073" t="str">
            <v>De Otros</v>
          </cell>
        </row>
        <row r="2074">
          <cell r="A2074">
            <v>470103</v>
          </cell>
          <cell r="B2074" t="str">
            <v xml:space="preserve">        4701.03 Liquidación De Otros Activos Financieros               </v>
          </cell>
          <cell r="C2074" t="str">
            <v>Liquidación De Otros Activos Financieros</v>
          </cell>
        </row>
        <row r="2075">
          <cell r="A2075">
            <v>47010301</v>
          </cell>
          <cell r="B2075" t="str">
            <v xml:space="preserve">                4701.0301 Liquidación De Otros Activos Financieros       </v>
          </cell>
          <cell r="C2075" t="str">
            <v>Liquidación De Otros Activos Financieros</v>
          </cell>
        </row>
        <row r="2076">
          <cell r="A2076">
            <v>4701030101</v>
          </cell>
          <cell r="B2076" t="str">
            <v xml:space="preserve">                       4701.030101 Liquidación De Otros Activos Financieros</v>
          </cell>
          <cell r="C2076" t="str">
            <v>Liquidación De Otros Activos Financieros</v>
          </cell>
        </row>
        <row r="2077">
          <cell r="A2077">
            <v>4801</v>
          </cell>
          <cell r="B2077" t="str">
            <v xml:space="preserve">4801. INGRESOS POR CONTRATOS DE CONCESIONES                       </v>
          </cell>
          <cell r="C2077" t="str">
            <v>INGRESOS POR CONTRATOS DE CONCESIONES</v>
          </cell>
        </row>
        <row r="2078">
          <cell r="A2078">
            <v>480101</v>
          </cell>
          <cell r="B2078" t="str">
            <v xml:space="preserve">        4801.01 Ingresos por derechos otorgados a operadores en contratos de concesión               </v>
          </cell>
          <cell r="C2078" t="str">
            <v>Ingresos por derechos otorgados a operadores en contratos de concesión</v>
          </cell>
        </row>
        <row r="2079">
          <cell r="A2079">
            <v>480102</v>
          </cell>
          <cell r="B2079" t="str">
            <v xml:space="preserve">        4801.02 Ingresos por explotación del servicio público a favor de la concedente               </v>
          </cell>
          <cell r="C2079" t="str">
            <v>Ingresos por explotación del servicio público a favor de la concedente</v>
          </cell>
        </row>
        <row r="2080">
          <cell r="A2080">
            <v>480103</v>
          </cell>
          <cell r="B2080" t="str">
            <v xml:space="preserve">        4801.03 Otros ingresos por Contratos de Concesión               </v>
          </cell>
          <cell r="C2080" t="str">
            <v>Otros ingresos por Contratos de Concesión</v>
          </cell>
        </row>
        <row r="2081">
          <cell r="A2081">
            <v>5</v>
          </cell>
          <cell r="B2081" t="str">
            <v xml:space="preserve">GASTOS                       </v>
          </cell>
          <cell r="C2081" t="str">
            <v>GASTOS</v>
          </cell>
        </row>
        <row r="2082">
          <cell r="A2082">
            <v>5101</v>
          </cell>
          <cell r="B2082" t="str">
            <v xml:space="preserve">5101. PERSONAL Y OBLIGACIONES SOCIALES - RETRIBUCIONES Y COMPLEMENTOS EN EFECTIVO                       </v>
          </cell>
          <cell r="C2082" t="str">
            <v>PERSONAL Y OBLIGACIONES SOCIALES - RETRIBUCIONES Y COMPLEMENTOS EN EFECTIVO</v>
          </cell>
        </row>
        <row r="2083">
          <cell r="A2083">
            <v>510101</v>
          </cell>
          <cell r="B2083" t="str">
            <v xml:space="preserve">        5101.01 Personal Administrativo               </v>
          </cell>
          <cell r="C2083" t="str">
            <v>Personal Administrativo</v>
          </cell>
        </row>
        <row r="2084">
          <cell r="A2084">
            <v>51010101</v>
          </cell>
          <cell r="B2084" t="str">
            <v xml:space="preserve">                5101.0101 Personal Administrativo       </v>
          </cell>
          <cell r="C2084" t="str">
            <v>Personal Administrativo</v>
          </cell>
        </row>
        <row r="2085">
          <cell r="A2085">
            <v>5101010101</v>
          </cell>
          <cell r="B2085" t="str">
            <v xml:space="preserve">                       5101.010101 Funcionarios Elegidos Por Elección Política</v>
          </cell>
          <cell r="C2085" t="str">
            <v>Funcionarios Elegidos Por Elección Política</v>
          </cell>
        </row>
        <row r="2086">
          <cell r="A2086">
            <v>5101010102</v>
          </cell>
          <cell r="B2086" t="str">
            <v xml:space="preserve">                       5101.010102 Personal Administrativo Nombrado (Régimen Público)</v>
          </cell>
          <cell r="C2086" t="str">
            <v>Personal Administrativo Nombrado (Régimen Público)</v>
          </cell>
        </row>
        <row r="2087">
          <cell r="A2087">
            <v>5101010103</v>
          </cell>
          <cell r="B2087" t="str">
            <v xml:space="preserve">                       5101.010103 Personal Con Contrato A Plazo Fijo (Régimen Laboral Público)</v>
          </cell>
          <cell r="C2087" t="str">
            <v>Personal Con Contrato A Plazo Fijo (Régimen Laboral Público)</v>
          </cell>
        </row>
        <row r="2088">
          <cell r="A2088">
            <v>5101010104</v>
          </cell>
          <cell r="B2088" t="str">
            <v xml:space="preserve">                       5101.010104 Personal Con Contrato A Plazo Indeterminado (Régimen Laboral Privado)</v>
          </cell>
          <cell r="C2088" t="str">
            <v>Personal Con Contrato A Plazo Indeterminado (Régimen Laboral Privado)</v>
          </cell>
        </row>
        <row r="2089">
          <cell r="A2089">
            <v>5101010105</v>
          </cell>
          <cell r="B2089" t="str">
            <v xml:space="preserve">                       5101.010105 Personal Con Contrato A Plazo Fijo (Régimen Laboral Privado)</v>
          </cell>
          <cell r="C2089" t="str">
            <v>Personal Con Contrato A Plazo Fijo (Régimen Laboral Privado)</v>
          </cell>
        </row>
        <row r="2090">
          <cell r="A2090">
            <v>5101010106</v>
          </cell>
          <cell r="B2090" t="str">
            <v xml:space="preserve">                       5101.010106 Personal Contratado – Régimen Laboral de Gerentes Públicos</v>
          </cell>
          <cell r="C2090" t="str">
            <v>Personal Contratado – Régimen Laboral de Gerentes Públicos</v>
          </cell>
        </row>
        <row r="2091">
          <cell r="A2091">
            <v>51010102</v>
          </cell>
          <cell r="B2091" t="str">
            <v xml:space="preserve">                5101.0102 Otras Retribuciones Y Complementos       </v>
          </cell>
          <cell r="C2091" t="str">
            <v>Otras Retribuciones Y Complementos</v>
          </cell>
        </row>
        <row r="2092">
          <cell r="A2092">
            <v>5101010201</v>
          </cell>
          <cell r="B2092" t="str">
            <v xml:space="preserve">                       5101.010201 Asignación A Fondos Para Personal</v>
          </cell>
          <cell r="C2092" t="str">
            <v>Asignación A Fondos Para Personal</v>
          </cell>
        </row>
        <row r="2093">
          <cell r="A2093">
            <v>5101010202</v>
          </cell>
          <cell r="B2093" t="str">
            <v xml:space="preserve">                       5101.010202 Asignación Por Gastos Operativos</v>
          </cell>
          <cell r="C2093" t="str">
            <v>Asignación Por Gastos Operativos</v>
          </cell>
        </row>
        <row r="2094">
          <cell r="A2094">
            <v>5101010203</v>
          </cell>
          <cell r="B2094" t="str">
            <v xml:space="preserve">                       5101.010203 Asignación Por Productividad</v>
          </cell>
          <cell r="C2094" t="str">
            <v>Asignación Por Productividad</v>
          </cell>
        </row>
        <row r="2095">
          <cell r="A2095">
            <v>5101010204</v>
          </cell>
          <cell r="B2095" t="str">
            <v xml:space="preserve">                       5101.010204 Participación De Los Trabajadores En Las Utilidades</v>
          </cell>
          <cell r="C2095" t="str">
            <v>Participación De Los Trabajadores En Las Utilidades</v>
          </cell>
        </row>
        <row r="2096">
          <cell r="A2096">
            <v>5101010205</v>
          </cell>
          <cell r="B2096" t="str">
            <v xml:space="preserve">                       5101.010205 Bonificación por Cambio de Residencia</v>
          </cell>
          <cell r="C2096" t="str">
            <v>Bonificación por Cambio de Residencia</v>
          </cell>
        </row>
        <row r="2097">
          <cell r="A2097">
            <v>5101010299</v>
          </cell>
          <cell r="B2097" t="str">
            <v xml:space="preserve">                       5101.010299 Otras Retribuciones Y Complementos</v>
          </cell>
          <cell r="C2097" t="str">
            <v>Otras Retribuciones Y Complementos</v>
          </cell>
        </row>
        <row r="2098">
          <cell r="A2098">
            <v>510102</v>
          </cell>
          <cell r="B2098" t="str">
            <v xml:space="preserve">        5101.02 Personal Del Magisterio               </v>
          </cell>
          <cell r="C2098" t="str">
            <v>Personal Del Magisterio</v>
          </cell>
        </row>
        <row r="2099">
          <cell r="A2099">
            <v>51010201</v>
          </cell>
          <cell r="B2099" t="str">
            <v xml:space="preserve">                5101.0201 Personal Del Magisterio       </v>
          </cell>
          <cell r="C2099" t="str">
            <v>Personal Del Magisterio</v>
          </cell>
        </row>
        <row r="2100">
          <cell r="A2100">
            <v>5101020101</v>
          </cell>
          <cell r="B2100" t="str">
            <v xml:space="preserve">                       5101.020101 Personal Nombrado</v>
          </cell>
          <cell r="C2100" t="str">
            <v>Personal Nombrado</v>
          </cell>
        </row>
        <row r="2101">
          <cell r="A2101">
            <v>5101020102</v>
          </cell>
          <cell r="B2101" t="str">
            <v xml:space="preserve">                       5101.020102 Personal Contratado</v>
          </cell>
          <cell r="C2101" t="str">
            <v>Personal Contratado</v>
          </cell>
        </row>
        <row r="2102">
          <cell r="A2102">
            <v>51010202</v>
          </cell>
          <cell r="B2102" t="str">
            <v xml:space="preserve">                5101.0202 Otras Retribuciones Y Complementos       </v>
          </cell>
          <cell r="C2102" t="str">
            <v>Otras Retribuciones Y Complementos</v>
          </cell>
        </row>
        <row r="2103">
          <cell r="A2103">
            <v>5101020299</v>
          </cell>
          <cell r="B2103" t="str">
            <v xml:space="preserve">                       5101.020299 Otras Retribuciones Y Complementos</v>
          </cell>
          <cell r="C2103" t="str">
            <v>Otras Retribuciones Y Complementos</v>
          </cell>
        </row>
        <row r="2104">
          <cell r="A2104">
            <v>510103</v>
          </cell>
          <cell r="B2104" t="str">
            <v xml:space="preserve">        5101.03 Profesional De La Salud               </v>
          </cell>
          <cell r="C2104" t="str">
            <v>Profesional De La Salud</v>
          </cell>
        </row>
        <row r="2105">
          <cell r="A2105">
            <v>51010301</v>
          </cell>
          <cell r="B2105" t="str">
            <v xml:space="preserve">                5101.0301 Profesionales De La Salud       </v>
          </cell>
          <cell r="C2105" t="str">
            <v>Profesionales De La Salud</v>
          </cell>
        </row>
        <row r="2106">
          <cell r="A2106">
            <v>5101030101</v>
          </cell>
          <cell r="B2106" t="str">
            <v xml:space="preserve">                       5101.030101 Personal Nombrado</v>
          </cell>
          <cell r="C2106" t="str">
            <v>Personal Nombrado</v>
          </cell>
        </row>
        <row r="2107">
          <cell r="A2107">
            <v>5101030102</v>
          </cell>
          <cell r="B2107" t="str">
            <v xml:space="preserve">                       5101.030102 Personal Contratado</v>
          </cell>
          <cell r="C2107" t="str">
            <v>Personal Contratado</v>
          </cell>
        </row>
        <row r="2108">
          <cell r="A2108">
            <v>5101030103</v>
          </cell>
          <cell r="B2108" t="str">
            <v xml:space="preserve">                       5101.030103 Personal Serums</v>
          </cell>
          <cell r="C2108" t="str">
            <v>Personal Serums</v>
          </cell>
        </row>
        <row r="2109">
          <cell r="A2109">
            <v>5101030104</v>
          </cell>
          <cell r="B2109" t="str">
            <v xml:space="preserve">                       5101.030104 Internos De Medicina Y Odontología</v>
          </cell>
          <cell r="C2109" t="str">
            <v>Internos De Medicina Y Odontología</v>
          </cell>
        </row>
        <row r="2110">
          <cell r="A2110">
            <v>5101030105</v>
          </cell>
          <cell r="B2110" t="str">
            <v xml:space="preserve">                       5101.030105 Personal por Servicios Complementarios de Salud</v>
          </cell>
          <cell r="C2110" t="str">
            <v>Personal por Servicios Complementarios de Salud</v>
          </cell>
        </row>
        <row r="2111">
          <cell r="A2111">
            <v>51010302</v>
          </cell>
          <cell r="B2111" t="str">
            <v xml:space="preserve">                5101.0302 No Profesionales De La Salud       </v>
          </cell>
          <cell r="C2111" t="str">
            <v>No Profesionales De La Salud</v>
          </cell>
        </row>
        <row r="2112">
          <cell r="A2112">
            <v>5101030201</v>
          </cell>
          <cell r="B2112" t="str">
            <v xml:space="preserve">                       5101.030201 Personal Nombrado</v>
          </cell>
          <cell r="C2112" t="str">
            <v>Personal Nombrado</v>
          </cell>
        </row>
        <row r="2113">
          <cell r="A2113">
            <v>5101030202</v>
          </cell>
          <cell r="B2113" t="str">
            <v xml:space="preserve">                       5101.030202 Personal Contratado</v>
          </cell>
          <cell r="C2113" t="str">
            <v>Personal Contratado</v>
          </cell>
        </row>
        <row r="2114">
          <cell r="A2114">
            <v>51010303</v>
          </cell>
          <cell r="B2114" t="str">
            <v xml:space="preserve">                5101.0303 Otras Retribuciones Y Complementos       </v>
          </cell>
          <cell r="C2114" t="str">
            <v>Otras Retribuciones Y Complementos</v>
          </cell>
        </row>
        <row r="2115">
          <cell r="A2115">
            <v>5101030301</v>
          </cell>
          <cell r="B2115" t="str">
            <v xml:space="preserve">                       5101.030301 Guardias Hospitalarias</v>
          </cell>
          <cell r="C2115" t="str">
            <v>Guardias Hospitalarias</v>
          </cell>
        </row>
        <row r="2116">
          <cell r="A2116">
            <v>5101030302</v>
          </cell>
          <cell r="B2116" t="str">
            <v xml:space="preserve">                       5101.030302 Asignación Extraordinaria Por Trabajo Asistencial</v>
          </cell>
          <cell r="C2116" t="str">
            <v>Asignación Extraordinaria Por Trabajo Asistencial</v>
          </cell>
        </row>
        <row r="2117">
          <cell r="A2117">
            <v>5101030399</v>
          </cell>
          <cell r="B2117" t="str">
            <v xml:space="preserve">                       5101.030399 Otras Retribuciones Y Complementos</v>
          </cell>
          <cell r="C2117" t="str">
            <v>Otras Retribuciones Y Complementos</v>
          </cell>
        </row>
        <row r="2118">
          <cell r="A2118">
            <v>510104</v>
          </cell>
          <cell r="B2118" t="str">
            <v xml:space="preserve">        5101.04 Personal Judicial               </v>
          </cell>
          <cell r="C2118" t="str">
            <v>Personal Judicial</v>
          </cell>
        </row>
        <row r="2119">
          <cell r="A2119">
            <v>51010401</v>
          </cell>
          <cell r="B2119" t="str">
            <v xml:space="preserve">                5101.0401 Personal Judicial       </v>
          </cell>
          <cell r="C2119" t="str">
            <v>Personal Judicial</v>
          </cell>
        </row>
        <row r="2120">
          <cell r="A2120">
            <v>5101040101</v>
          </cell>
          <cell r="B2120" t="str">
            <v xml:space="preserve">                       5101.040101 Personal Nombrado</v>
          </cell>
          <cell r="C2120" t="str">
            <v>Personal Nombrado</v>
          </cell>
        </row>
        <row r="2121">
          <cell r="A2121">
            <v>5101040102</v>
          </cell>
          <cell r="B2121" t="str">
            <v xml:space="preserve">                       5101.040102 Personal Contratado</v>
          </cell>
          <cell r="C2121" t="str">
            <v>Personal Contratado</v>
          </cell>
        </row>
        <row r="2122">
          <cell r="A2122">
            <v>51010402</v>
          </cell>
          <cell r="B2122" t="str">
            <v xml:space="preserve">                5101.0402 Otras Retribuciones Y Complementos       </v>
          </cell>
          <cell r="C2122" t="str">
            <v>Otras Retribuciones Y Complementos</v>
          </cell>
        </row>
        <row r="2123">
          <cell r="A2123">
            <v>5101040201</v>
          </cell>
          <cell r="B2123" t="str">
            <v xml:space="preserve">                       5101.040201 Bono Por Función Jurisdiccional Y Fiscal</v>
          </cell>
          <cell r="C2123" t="str">
            <v>Bono Por Función Jurisdiccional Y Fiscal</v>
          </cell>
        </row>
        <row r="2124">
          <cell r="A2124">
            <v>5101040202</v>
          </cell>
          <cell r="B2124" t="str">
            <v xml:space="preserve">                       5101.040202 Asignación Por Gastos Operativos</v>
          </cell>
          <cell r="C2124" t="str">
            <v>Asignación Por Gastos Operativos</v>
          </cell>
        </row>
        <row r="2125">
          <cell r="A2125">
            <v>5101040299</v>
          </cell>
          <cell r="B2125" t="str">
            <v xml:space="preserve">                       5101.040299 Otras Retribuciones Y Complementos</v>
          </cell>
          <cell r="C2125" t="str">
            <v>Otras Retribuciones Y Complementos</v>
          </cell>
        </row>
        <row r="2126">
          <cell r="A2126">
            <v>510105</v>
          </cell>
          <cell r="B2126" t="str">
            <v xml:space="preserve">        5101.05 Docentes Universitarios               </v>
          </cell>
          <cell r="C2126" t="str">
            <v>Docentes Universitarios</v>
          </cell>
        </row>
        <row r="2127">
          <cell r="A2127">
            <v>51010501</v>
          </cell>
          <cell r="B2127" t="str">
            <v xml:space="preserve">                5101.0501 Docentes Universitarios       </v>
          </cell>
          <cell r="C2127" t="str">
            <v>Docentes Universitarios</v>
          </cell>
        </row>
        <row r="2128">
          <cell r="A2128">
            <v>5101050101</v>
          </cell>
          <cell r="B2128" t="str">
            <v xml:space="preserve">                       5101.050101 Personal Nombrado</v>
          </cell>
          <cell r="C2128" t="str">
            <v>Personal Nombrado</v>
          </cell>
        </row>
        <row r="2129">
          <cell r="A2129">
            <v>5101050102</v>
          </cell>
          <cell r="B2129" t="str">
            <v xml:space="preserve">                       5101.050102 Personal Contratado</v>
          </cell>
          <cell r="C2129" t="str">
            <v>Personal Contratado</v>
          </cell>
        </row>
        <row r="2130">
          <cell r="A2130">
            <v>51010502</v>
          </cell>
          <cell r="B2130" t="str">
            <v xml:space="preserve">                5101.0502 Otras Retribuciones Y Complementos       </v>
          </cell>
          <cell r="C2130" t="str">
            <v>Otras Retribuciones Y Complementos</v>
          </cell>
        </row>
        <row r="2131">
          <cell r="A2131">
            <v>5101050299</v>
          </cell>
          <cell r="B2131" t="str">
            <v xml:space="preserve">                       5101.050299 Otras Retribuciones Y Complementos</v>
          </cell>
          <cell r="C2131" t="str">
            <v>Otras Retribuciones Y Complementos</v>
          </cell>
        </row>
        <row r="2132">
          <cell r="A2132">
            <v>510106</v>
          </cell>
          <cell r="B2132" t="str">
            <v xml:space="preserve">        5101.06 Personal Diplomático               </v>
          </cell>
          <cell r="C2132" t="str">
            <v>Personal Diplomático</v>
          </cell>
        </row>
        <row r="2133">
          <cell r="A2133">
            <v>51010601</v>
          </cell>
          <cell r="B2133" t="str">
            <v xml:space="preserve">                5101.0601 Personal Diplomático       </v>
          </cell>
          <cell r="C2133" t="str">
            <v>Personal Diplomático</v>
          </cell>
        </row>
        <row r="2134">
          <cell r="A2134">
            <v>5101060101</v>
          </cell>
          <cell r="B2134" t="str">
            <v xml:space="preserve">                       5101.060101 Personal Nombrado</v>
          </cell>
          <cell r="C2134" t="str">
            <v>Personal Nombrado</v>
          </cell>
        </row>
        <row r="2135">
          <cell r="A2135">
            <v>5101060102</v>
          </cell>
          <cell r="B2135" t="str">
            <v xml:space="preserve">                       5101.060102 Personal Contratado</v>
          </cell>
          <cell r="C2135" t="str">
            <v>Personal Contratado</v>
          </cell>
        </row>
        <row r="2136">
          <cell r="A2136">
            <v>51010602</v>
          </cell>
          <cell r="B2136" t="str">
            <v xml:space="preserve">                5101.0602 Otras Retribuciones Y Complementos       </v>
          </cell>
          <cell r="C2136" t="str">
            <v>Otras Retribuciones Y Complementos</v>
          </cell>
        </row>
        <row r="2137">
          <cell r="A2137">
            <v>5101060299</v>
          </cell>
          <cell r="B2137" t="str">
            <v xml:space="preserve">                       5101.060299 Otras Retribuciones Y Complementos</v>
          </cell>
          <cell r="C2137" t="str">
            <v>Otras Retribuciones Y Complementos</v>
          </cell>
        </row>
        <row r="2138">
          <cell r="A2138">
            <v>510107</v>
          </cell>
          <cell r="B2138" t="str">
            <v xml:space="preserve">        5101.07 Personal Militar Y Policial               </v>
          </cell>
          <cell r="C2138" t="str">
            <v>Personal Militar Y Policial</v>
          </cell>
        </row>
        <row r="2139">
          <cell r="A2139">
            <v>51010701</v>
          </cell>
          <cell r="B2139" t="str">
            <v xml:space="preserve">                5101.0701 Militares Y Policías       </v>
          </cell>
          <cell r="C2139" t="str">
            <v>Militares Y Policías</v>
          </cell>
        </row>
        <row r="2140">
          <cell r="A2140">
            <v>5101070101</v>
          </cell>
          <cell r="B2140" t="str">
            <v xml:space="preserve">                       5101.070101 Personal Militar</v>
          </cell>
          <cell r="C2140" t="str">
            <v>Personal Militar</v>
          </cell>
        </row>
        <row r="2141">
          <cell r="A2141">
            <v>5101070102</v>
          </cell>
          <cell r="B2141" t="str">
            <v xml:space="preserve">                       5101.070102 Personal Policial</v>
          </cell>
          <cell r="C2141" t="str">
            <v>Personal Policial</v>
          </cell>
        </row>
        <row r="2142">
          <cell r="A2142">
            <v>51010702</v>
          </cell>
          <cell r="B2142" t="str">
            <v xml:space="preserve">                5101.0702 Otras Retribuciones Y Complementos       </v>
          </cell>
          <cell r="C2142" t="str">
            <v>Otras Retribuciones Y Complementos</v>
          </cell>
        </row>
        <row r="2143">
          <cell r="A2143">
            <v>5101070201</v>
          </cell>
          <cell r="B2143" t="str">
            <v xml:space="preserve">                       5101.070201 Asignación Por Combustibles</v>
          </cell>
          <cell r="C2143" t="str">
            <v>Asignación Por Combustibles</v>
          </cell>
        </row>
        <row r="2144">
          <cell r="A2144">
            <v>5101070202</v>
          </cell>
          <cell r="B2144" t="str">
            <v xml:space="preserve">                       5101.070202 Asignación Por Ración Orgánica Única</v>
          </cell>
          <cell r="C2144" t="str">
            <v>Asignación Por Ración Orgánica Única</v>
          </cell>
        </row>
        <row r="2145">
          <cell r="A2145">
            <v>5101070203</v>
          </cell>
          <cell r="B2145" t="str">
            <v xml:space="preserve">                       5101.070203 Mayordomía</v>
          </cell>
          <cell r="C2145" t="str">
            <v>Mayordomía</v>
          </cell>
        </row>
        <row r="2146">
          <cell r="A2146">
            <v>5101070299</v>
          </cell>
          <cell r="B2146" t="str">
            <v xml:space="preserve">                       5101.070299 Otras Retribuciones Y Complementos</v>
          </cell>
          <cell r="C2146" t="str">
            <v>Otras Retribuciones Y Complementos</v>
          </cell>
        </row>
        <row r="2147">
          <cell r="A2147">
            <v>51010703</v>
          </cell>
          <cell r="B2147" t="str">
            <v xml:space="preserve">                5101.0703 Tropa       </v>
          </cell>
          <cell r="C2147" t="str">
            <v>Tropa</v>
          </cell>
        </row>
        <row r="2148">
          <cell r="A2148">
            <v>5101070301</v>
          </cell>
          <cell r="B2148" t="str">
            <v xml:space="preserve">                       5101.070301 Tropa</v>
          </cell>
          <cell r="C2148" t="str">
            <v>Tropa</v>
          </cell>
        </row>
        <row r="2149">
          <cell r="A2149">
            <v>510108</v>
          </cell>
          <cell r="B2149" t="str">
            <v xml:space="preserve">        5101.08 Personal Obrero               </v>
          </cell>
          <cell r="C2149" t="str">
            <v>Personal Obrero</v>
          </cell>
        </row>
        <row r="2150">
          <cell r="A2150">
            <v>51010801</v>
          </cell>
          <cell r="B2150" t="str">
            <v xml:space="preserve">                5101.0801 Personal Obrero Permanente       </v>
          </cell>
          <cell r="C2150" t="str">
            <v>Personal Obrero Permanente</v>
          </cell>
        </row>
        <row r="2151">
          <cell r="A2151">
            <v>5101080101</v>
          </cell>
          <cell r="B2151" t="str">
            <v xml:space="preserve">                       5101.080101 Obreros Permanentes</v>
          </cell>
          <cell r="C2151" t="str">
            <v>Obreros Permanentes</v>
          </cell>
        </row>
        <row r="2152">
          <cell r="A2152">
            <v>51010802</v>
          </cell>
          <cell r="B2152" t="str">
            <v xml:space="preserve">                5101.0802 Personal Obrero Eventual       </v>
          </cell>
          <cell r="C2152" t="str">
            <v>Personal Obrero Eventual</v>
          </cell>
        </row>
        <row r="2153">
          <cell r="A2153">
            <v>5101080201</v>
          </cell>
          <cell r="B2153" t="str">
            <v xml:space="preserve">                       5101.080201 Obreros Con Contrato A Plazo Fijo</v>
          </cell>
          <cell r="C2153" t="str">
            <v>Obreros Con Contrato A Plazo Fijo</v>
          </cell>
        </row>
        <row r="2154">
          <cell r="A2154">
            <v>510109</v>
          </cell>
          <cell r="B2154" t="str">
            <v xml:space="preserve">        5101.09 Gastos Variables Y Ocasionales               </v>
          </cell>
          <cell r="C2154" t="str">
            <v>Gastos Variables Y Ocasionales</v>
          </cell>
        </row>
        <row r="2155">
          <cell r="A2155">
            <v>51010901</v>
          </cell>
          <cell r="B2155" t="str">
            <v xml:space="preserve">                5101.0901 Escolaridad, Aguinaldos Y Gratificaciones       </v>
          </cell>
          <cell r="C2155" t="str">
            <v>Escolaridad, Aguinaldos Y Gratificaciones</v>
          </cell>
        </row>
        <row r="2156">
          <cell r="A2156">
            <v>5101090101</v>
          </cell>
          <cell r="B2156" t="str">
            <v xml:space="preserve">                       5101.090101 Gratificaciones</v>
          </cell>
          <cell r="C2156" t="str">
            <v>Gratificaciones</v>
          </cell>
        </row>
        <row r="2157">
          <cell r="A2157">
            <v>5101090102</v>
          </cell>
          <cell r="B2157" t="str">
            <v xml:space="preserve">                       5101.090102 Aguinaldos</v>
          </cell>
          <cell r="C2157" t="str">
            <v>Aguinaldos</v>
          </cell>
        </row>
        <row r="2158">
          <cell r="A2158">
            <v>5101090103</v>
          </cell>
          <cell r="B2158" t="str">
            <v xml:space="preserve">                       5101.090103 Bonificación Por Escolaridad</v>
          </cell>
          <cell r="C2158" t="str">
            <v>Bonificación Por Escolaridad</v>
          </cell>
        </row>
        <row r="2159">
          <cell r="A2159">
            <v>51010902</v>
          </cell>
          <cell r="B2159" t="str">
            <v xml:space="preserve">                5101.0902 Compensación Por Tiempo De Servicios       </v>
          </cell>
          <cell r="C2159" t="str">
            <v>Compensación Por Tiempo De Servicios</v>
          </cell>
        </row>
        <row r="2160">
          <cell r="A2160">
            <v>5101090201</v>
          </cell>
          <cell r="B2160" t="str">
            <v xml:space="preserve">                       5101.090201 Compensación Por Tiempo De Servicios</v>
          </cell>
          <cell r="C2160" t="str">
            <v>Compensación Por Tiempo De Servicios</v>
          </cell>
        </row>
        <row r="2161">
          <cell r="A2161">
            <v>51010903</v>
          </cell>
          <cell r="B2161" t="str">
            <v xml:space="preserve">                5101.0903 Otros Gastos Variables Y Ocasionales       </v>
          </cell>
          <cell r="C2161" t="str">
            <v>Otros Gastos Variables Y Ocasionales</v>
          </cell>
        </row>
        <row r="2162">
          <cell r="A2162">
            <v>5101090301</v>
          </cell>
          <cell r="B2162" t="str">
            <v xml:space="preserve">                       5101.090301 Asignación Por Cumplir 25 Ó 30 Años</v>
          </cell>
          <cell r="C2162" t="str">
            <v>Asignación Por Cumplir 25 Ó 30 Años</v>
          </cell>
        </row>
        <row r="2163">
          <cell r="A2163">
            <v>5101090302</v>
          </cell>
          <cell r="B2163" t="str">
            <v xml:space="preserve">                       5101.090302 Bonificación Adicional Por Vacaciones</v>
          </cell>
          <cell r="C2163" t="str">
            <v>Bonificación Adicional Por Vacaciones</v>
          </cell>
        </row>
        <row r="2164">
          <cell r="A2164">
            <v>5101090303</v>
          </cell>
          <cell r="B2164" t="str">
            <v xml:space="preserve">                       5101.090303 Compensación Vacacional (Vacaciones Truncas)</v>
          </cell>
          <cell r="C2164" t="str">
            <v>Compensación Vacacional (Vacaciones Truncas)</v>
          </cell>
        </row>
        <row r="2165">
          <cell r="A2165">
            <v>5101090304</v>
          </cell>
          <cell r="B2165" t="str">
            <v xml:space="preserve">                       5101.090304 Asignación Por Enseñanza</v>
          </cell>
          <cell r="C2165" t="str">
            <v>Asignación Por Enseñanza</v>
          </cell>
        </row>
        <row r="2166">
          <cell r="A2166">
            <v>5101090305</v>
          </cell>
          <cell r="B2166" t="str">
            <v xml:space="preserve">                       5101.090305 Bonos De Productividad - Convenios De Administración Por Resultados</v>
          </cell>
          <cell r="C2166" t="str">
            <v>Bonos De Productividad - Convenios De Administración Por Resultados</v>
          </cell>
        </row>
        <row r="2167">
          <cell r="A2167">
            <v>5101090306</v>
          </cell>
          <cell r="B2167" t="str">
            <v xml:space="preserve">                       5101.090306 Bono Por Crecimiento Económico</v>
          </cell>
          <cell r="C2167" t="str">
            <v>Bono Por Crecimiento Económico</v>
          </cell>
        </row>
        <row r="2168">
          <cell r="A2168">
            <v>5101090307</v>
          </cell>
          <cell r="B2168" t="str">
            <v xml:space="preserve">                       5101.090307 Bono por Desempeño</v>
          </cell>
          <cell r="C2168" t="str">
            <v>Bono por Desempeño</v>
          </cell>
        </row>
        <row r="2169">
          <cell r="A2169">
            <v>5101090308</v>
          </cell>
          <cell r="B2169" t="str">
            <v xml:space="preserve">                       5101.090308 Bono por Función Inspectiva</v>
          </cell>
          <cell r="C2169" t="str">
            <v>Bono por Función Inspectiva</v>
          </cell>
        </row>
        <row r="2170">
          <cell r="A2170">
            <v>5101090399</v>
          </cell>
          <cell r="B2170" t="str">
            <v xml:space="preserve">                       5101.090399 Otras Ocasionales</v>
          </cell>
          <cell r="C2170" t="str">
            <v>Otras Ocasionales</v>
          </cell>
        </row>
        <row r="2171">
          <cell r="A2171">
            <v>510110</v>
          </cell>
          <cell r="B2171" t="str">
            <v xml:space="preserve">        5101.10 Dietas               </v>
          </cell>
          <cell r="C2171" t="str">
            <v>Dietas</v>
          </cell>
        </row>
        <row r="2172">
          <cell r="A2172">
            <v>51011001</v>
          </cell>
          <cell r="B2172" t="str">
            <v xml:space="preserve">                5101.1001 Dietas       </v>
          </cell>
          <cell r="C2172" t="str">
            <v>Dietas</v>
          </cell>
        </row>
        <row r="2173">
          <cell r="A2173">
            <v>5101100101</v>
          </cell>
          <cell r="B2173" t="str">
            <v xml:space="preserve">                       5101.100101 Dietas De Directorio Y De Organismos Colegiados</v>
          </cell>
          <cell r="C2173" t="str">
            <v>Dietas De Directorio Y De Organismos Colegiados</v>
          </cell>
        </row>
        <row r="2174">
          <cell r="A2174">
            <v>5101100102</v>
          </cell>
          <cell r="B2174" t="str">
            <v xml:space="preserve">                       5101.100102 Dietas De Regidores Y Consejeros</v>
          </cell>
          <cell r="C2174" t="str">
            <v>Dietas De Regidores Y Consejeros</v>
          </cell>
        </row>
        <row r="2175">
          <cell r="A2175">
            <v>5101100103</v>
          </cell>
          <cell r="B2175" t="str">
            <v xml:space="preserve">                       5101.100103 Dietas A Colaboradores Eventuales</v>
          </cell>
          <cell r="C2175" t="str">
            <v>Dietas A Colaboradores Eventuales</v>
          </cell>
        </row>
        <row r="2176">
          <cell r="A2176">
            <v>510111</v>
          </cell>
          <cell r="B2176" t="str">
            <v xml:space="preserve">        5101.11 Obligaciones Previsionales               </v>
          </cell>
          <cell r="C2176" t="str">
            <v>Obligaciones Previsionales</v>
          </cell>
        </row>
        <row r="2177">
          <cell r="A2177">
            <v>51011101</v>
          </cell>
          <cell r="B2177" t="str">
            <v xml:space="preserve">                5101.1101 Pensiones       </v>
          </cell>
          <cell r="C2177" t="str">
            <v>Pensiones</v>
          </cell>
        </row>
        <row r="2178">
          <cell r="A2178">
            <v>5101110101</v>
          </cell>
          <cell r="B2178" t="str">
            <v xml:space="preserve">                       5101.110101 Régimen De Pensiones DL. Nº 20530</v>
          </cell>
          <cell r="C2178" t="str">
            <v>Régimen De Pensiones DL. Nº 20530</v>
          </cell>
        </row>
        <row r="2179">
          <cell r="A2179">
            <v>5101110102</v>
          </cell>
          <cell r="B2179" t="str">
            <v xml:space="preserve">                       5101.110102 Régimen De Pensiones DL. Nº 19990</v>
          </cell>
          <cell r="C2179" t="str">
            <v>Régimen De Pensiones DL. Nº 19990</v>
          </cell>
        </row>
        <row r="2180">
          <cell r="A2180">
            <v>5101110103</v>
          </cell>
          <cell r="B2180" t="str">
            <v xml:space="preserve">                       5101.110103 Régimen Militar Y Policial</v>
          </cell>
          <cell r="C2180" t="str">
            <v>Régimen Militar Y Policial</v>
          </cell>
        </row>
        <row r="2181">
          <cell r="A2181">
            <v>5101110104</v>
          </cell>
          <cell r="B2181" t="str">
            <v xml:space="preserve">                       5101.110104 Otros Regímenes De Pensiones</v>
          </cell>
          <cell r="C2181" t="str">
            <v>Otros Regímenes De Pensiones</v>
          </cell>
        </row>
        <row r="2182">
          <cell r="A2182">
            <v>51011102</v>
          </cell>
          <cell r="B2182" t="str">
            <v xml:space="preserve">                5101.1102 Trabajadores Activos       </v>
          </cell>
          <cell r="C2182" t="str">
            <v>Trabajadores Activos</v>
          </cell>
        </row>
        <row r="2183">
          <cell r="A2183">
            <v>5101110201</v>
          </cell>
          <cell r="B2183" t="str">
            <v xml:space="preserve">                       5101.110201 Trabajadores Activos DL. Nº 20530</v>
          </cell>
          <cell r="C2183" t="str">
            <v>Trabajadores Activos DL. Nº 20530</v>
          </cell>
        </row>
        <row r="2184">
          <cell r="A2184">
            <v>5101110202</v>
          </cell>
          <cell r="B2184" t="str">
            <v xml:space="preserve">                       5101.110202 Trabajadores Activos DL. Nº 19990</v>
          </cell>
          <cell r="C2184" t="str">
            <v>Trabajadores Activos DL. Nº 19990</v>
          </cell>
        </row>
        <row r="2185">
          <cell r="A2185">
            <v>5101110203</v>
          </cell>
          <cell r="B2185" t="str">
            <v xml:space="preserve">                       5101.110203 Régimen Militar Y Policial</v>
          </cell>
          <cell r="C2185" t="str">
            <v>Régimen Militar Y Policial</v>
          </cell>
        </row>
        <row r="2186">
          <cell r="A2186">
            <v>5101110204</v>
          </cell>
          <cell r="B2186" t="str">
            <v xml:space="preserve">                       5101.110204 Otros Regímenes De Trabajadores Activos</v>
          </cell>
          <cell r="C2186" t="str">
            <v>Otros Regímenes De Trabajadores Activos</v>
          </cell>
        </row>
        <row r="2187">
          <cell r="A2187">
            <v>510112</v>
          </cell>
          <cell r="B2187" t="str">
            <v xml:space="preserve">        5101.12 Personal penitenciario               </v>
          </cell>
          <cell r="C2187" t="str">
            <v>Personal penitenciario</v>
          </cell>
        </row>
        <row r="2188">
          <cell r="A2188">
            <v>51011201</v>
          </cell>
          <cell r="B2188" t="str">
            <v xml:space="preserve">                5101.1201 Personal penitenciario       </v>
          </cell>
          <cell r="C2188" t="str">
            <v>Personal penitenciario</v>
          </cell>
        </row>
        <row r="2189">
          <cell r="A2189">
            <v>5101120101</v>
          </cell>
          <cell r="B2189" t="str">
            <v xml:space="preserve">                       5101.120101 Personal nombrado</v>
          </cell>
          <cell r="C2189" t="str">
            <v>Personal nombrado</v>
          </cell>
        </row>
        <row r="2190">
          <cell r="A2190">
            <v>51011202</v>
          </cell>
          <cell r="B2190" t="str">
            <v xml:space="preserve">                5101.1202 Otras retribuciones y complementos       </v>
          </cell>
          <cell r="C2190" t="str">
            <v>Otras retribuciones y complementos</v>
          </cell>
        </row>
        <row r="2191">
          <cell r="A2191">
            <v>5101120201</v>
          </cell>
          <cell r="B2191" t="str">
            <v xml:space="preserve">                       5101.120201 Asignación especial por labor penitenciaria</v>
          </cell>
          <cell r="C2191" t="str">
            <v>Asignación especial por labor penitenciaria</v>
          </cell>
        </row>
        <row r="2192">
          <cell r="A2192">
            <v>5102</v>
          </cell>
          <cell r="B2192" t="str">
            <v xml:space="preserve">5102. OTRAS RETRIBUCIONES                       </v>
          </cell>
          <cell r="C2192" t="str">
            <v>OTRAS RETRIBUCIONES</v>
          </cell>
        </row>
        <row r="2193">
          <cell r="A2193">
            <v>510201</v>
          </cell>
          <cell r="B2193" t="str">
            <v xml:space="preserve">        5102.01 Retribuciones En Bienes O Servicios               </v>
          </cell>
          <cell r="C2193" t="str">
            <v>Retribuciones En Bienes O Servicios</v>
          </cell>
        </row>
        <row r="2194">
          <cell r="A2194">
            <v>51020101</v>
          </cell>
          <cell r="B2194" t="str">
            <v xml:space="preserve">                5102.0101 Bienes       </v>
          </cell>
          <cell r="C2194" t="str">
            <v>Bienes</v>
          </cell>
        </row>
        <row r="2195">
          <cell r="A2195">
            <v>5102010101</v>
          </cell>
          <cell r="B2195" t="str">
            <v xml:space="preserve">                       5102.010101 Uniforme Personal Administrativo</v>
          </cell>
          <cell r="C2195" t="str">
            <v>Uniforme Personal Administrativo</v>
          </cell>
        </row>
        <row r="2196">
          <cell r="A2196">
            <v>5102010199</v>
          </cell>
          <cell r="B2196" t="str">
            <v xml:space="preserve">                       5102.010199 Otras Retribuciones En Especie</v>
          </cell>
          <cell r="C2196" t="str">
            <v>Otras Retribuciones En Especie</v>
          </cell>
        </row>
        <row r="2197">
          <cell r="A2197">
            <v>51020102</v>
          </cell>
          <cell r="B2197" t="str">
            <v xml:space="preserve">                5102.0102 Servicios       </v>
          </cell>
          <cell r="C2197" t="str">
            <v>Servicios</v>
          </cell>
        </row>
        <row r="2198">
          <cell r="A2198">
            <v>5102010201</v>
          </cell>
          <cell r="B2198" t="str">
            <v xml:space="preserve">                       5102.010201 Movilidad Para Traslado De Los Trabajadores</v>
          </cell>
          <cell r="C2198" t="str">
            <v>Movilidad Para Traslado De Los Trabajadores</v>
          </cell>
        </row>
        <row r="2199">
          <cell r="A2199">
            <v>5102010202</v>
          </cell>
          <cell r="B2199" t="str">
            <v xml:space="preserve">                       5102.010202 Gastos Por Estacionamiento Para Vehículos Del Personal</v>
          </cell>
          <cell r="C2199" t="str">
            <v>Gastos Por Estacionamiento Para Vehículos Del Personal</v>
          </cell>
        </row>
        <row r="2200">
          <cell r="A2200">
            <v>5102010203</v>
          </cell>
          <cell r="B2200" t="str">
            <v xml:space="preserve">                       5102.010203 Gastos En Instalaciones Recreativas Para Trabajadores Y Familiares</v>
          </cell>
          <cell r="C2200" t="str">
            <v>Gastos En Instalaciones Recreativas Para Trabajadores Y Familiares</v>
          </cell>
        </row>
        <row r="2201">
          <cell r="A2201">
            <v>5102010204</v>
          </cell>
          <cell r="B2201" t="str">
            <v xml:space="preserve">                       5102.010204 Guarderías Para Hijos De Trabajadores</v>
          </cell>
          <cell r="C2201" t="str">
            <v>Guarderías Para Hijos De Trabajadores</v>
          </cell>
        </row>
        <row r="2202">
          <cell r="A2202">
            <v>5103</v>
          </cell>
          <cell r="B2202" t="str">
            <v xml:space="preserve">5103. CONTRIBUCIONES A LA SEGURIDAD SOCIAL                       </v>
          </cell>
          <cell r="C2202" t="str">
            <v>CONTRIBUCIONES A LA SEGURIDAD SOCIAL</v>
          </cell>
        </row>
        <row r="2203">
          <cell r="A2203">
            <v>510301</v>
          </cell>
          <cell r="B2203" t="str">
            <v xml:space="preserve">        5103.01 Obligaciones Del Empleador               </v>
          </cell>
          <cell r="C2203" t="str">
            <v>Obligaciones Del Empleador</v>
          </cell>
        </row>
        <row r="2204">
          <cell r="A2204">
            <v>51030101</v>
          </cell>
          <cell r="B2204" t="str">
            <v xml:space="preserve">                5103.0101 Obligaciones Del Empleador       </v>
          </cell>
          <cell r="C2204" t="str">
            <v>Obligaciones Del Empleador</v>
          </cell>
        </row>
        <row r="2205">
          <cell r="A2205">
            <v>5103010101</v>
          </cell>
          <cell r="B2205" t="str">
            <v xml:space="preserve">                       5103.010101 Aportes A Los Fondos De Salud</v>
          </cell>
          <cell r="C2205" t="str">
            <v>Aportes A Los Fondos De Salud</v>
          </cell>
        </row>
        <row r="2206">
          <cell r="A2206">
            <v>5103010102</v>
          </cell>
          <cell r="B2206" t="str">
            <v xml:space="preserve">                       5103.010102 Aportes A Los Fondos De Retiro</v>
          </cell>
          <cell r="C2206" t="str">
            <v>Aportes A Los Fondos De Retiro</v>
          </cell>
        </row>
        <row r="2207">
          <cell r="A2207">
            <v>5103010103</v>
          </cell>
          <cell r="B2207" t="str">
            <v xml:space="preserve">                       5103.010103 Aportes A Los Fondos De Pensiones</v>
          </cell>
          <cell r="C2207" t="str">
            <v>Aportes A Los Fondos De Pensiones</v>
          </cell>
        </row>
        <row r="2208">
          <cell r="A2208">
            <v>5103010104</v>
          </cell>
          <cell r="B2208" t="str">
            <v xml:space="preserve">                       5103.010104 Aportes A Los Fondos De Vivienda</v>
          </cell>
          <cell r="C2208" t="str">
            <v>Aportes A Los Fondos De Vivienda</v>
          </cell>
        </row>
        <row r="2209">
          <cell r="A2209">
            <v>5103010105</v>
          </cell>
          <cell r="B2209" t="str">
            <v xml:space="preserve">                       5103.010105 Contribuciones A Essalud</v>
          </cell>
          <cell r="C2209" t="str">
            <v>Contribuciones A Essalud</v>
          </cell>
        </row>
        <row r="2210">
          <cell r="A2210">
            <v>5103010106</v>
          </cell>
          <cell r="B2210" t="str">
            <v xml:space="preserve">                       5103.010106 Otras Contribuciones Del Empleador</v>
          </cell>
          <cell r="C2210" t="str">
            <v>Otras Contribuciones Del Empleador</v>
          </cell>
        </row>
        <row r="2211">
          <cell r="A2211">
            <v>5201</v>
          </cell>
          <cell r="B2211" t="str">
            <v xml:space="preserve">5201. PENSIONES                       </v>
          </cell>
          <cell r="C2211" t="str">
            <v>PENSIONES</v>
          </cell>
        </row>
        <row r="2212">
          <cell r="A2212">
            <v>520101</v>
          </cell>
          <cell r="B2212" t="str">
            <v xml:space="preserve">        5201.01 Pensiones               </v>
          </cell>
          <cell r="C2212" t="str">
            <v>Pensiones</v>
          </cell>
        </row>
        <row r="2213">
          <cell r="A2213">
            <v>52010101</v>
          </cell>
          <cell r="B2213" t="str">
            <v xml:space="preserve">                5201.0101 Pensiones       </v>
          </cell>
          <cell r="C2213" t="str">
            <v>Pensiones</v>
          </cell>
        </row>
        <row r="2214">
          <cell r="A2214">
            <v>5201010101</v>
          </cell>
          <cell r="B2214" t="str">
            <v xml:space="preserve">                       5201.010101 Régimen De Pensiones DL. Nº 20530</v>
          </cell>
          <cell r="C2214" t="str">
            <v>Régimen De Pensiones DL. Nº 20530</v>
          </cell>
        </row>
        <row r="2215">
          <cell r="A2215">
            <v>5201010102</v>
          </cell>
          <cell r="B2215" t="str">
            <v xml:space="preserve">                       5201.010102 Sistema Nacional De Pensiones DL. Nº 19990</v>
          </cell>
          <cell r="C2215" t="str">
            <v>Sistema Nacional De Pensiones DL. Nº 19990</v>
          </cell>
        </row>
        <row r="2216">
          <cell r="A2216">
            <v>5201010103</v>
          </cell>
          <cell r="B2216" t="str">
            <v xml:space="preserve">                       5201.010103 Régimen De Pensiones DL. Nº 19846</v>
          </cell>
          <cell r="C2216" t="str">
            <v>Régimen De Pensiones DL. Nº 19846</v>
          </cell>
        </row>
        <row r="2217">
          <cell r="A2217">
            <v>5201010199</v>
          </cell>
          <cell r="B2217" t="str">
            <v xml:space="preserve">                       5201.010199 Otros Regimenes De Pensiones</v>
          </cell>
          <cell r="C2217" t="str">
            <v>Otros Regimenes De Pensiones</v>
          </cell>
        </row>
        <row r="2218">
          <cell r="A2218">
            <v>52010102</v>
          </cell>
          <cell r="B2218" t="str">
            <v xml:space="preserve">                5201.0102 Otras Compensaciones       </v>
          </cell>
          <cell r="C2218" t="str">
            <v>Otras Compensaciones</v>
          </cell>
        </row>
        <row r="2219">
          <cell r="A2219">
            <v>5201010201</v>
          </cell>
          <cell r="B2219" t="str">
            <v xml:space="preserve">                       5201.010201 Escolaridad, Aguinaldos Y Gratificaciones</v>
          </cell>
          <cell r="C2219" t="str">
            <v>Escolaridad, Aguinaldos Y Gratificaciones</v>
          </cell>
        </row>
        <row r="2220">
          <cell r="A2220">
            <v>5201010202</v>
          </cell>
          <cell r="B2220" t="str">
            <v xml:space="preserve">                       5201.010202 Bonificación FONAHPU - DL. Nº 20530</v>
          </cell>
          <cell r="C2220" t="str">
            <v>Bonificación FONAHPU - DL. Nº 20530</v>
          </cell>
        </row>
        <row r="2221">
          <cell r="A2221">
            <v>5201010203</v>
          </cell>
          <cell r="B2221" t="str">
            <v xml:space="preserve">                       5201.010203 Asignación Por Combustible</v>
          </cell>
          <cell r="C2221" t="str">
            <v>Asignación Por Combustible</v>
          </cell>
        </row>
        <row r="2222">
          <cell r="A2222">
            <v>5201010204</v>
          </cell>
          <cell r="B2222" t="str">
            <v xml:space="preserve">                       5201.010204 Asignación Por Ración Orgánica Única</v>
          </cell>
          <cell r="C2222" t="str">
            <v>Asignación Por Ración Orgánica Única</v>
          </cell>
        </row>
        <row r="2223">
          <cell r="A2223">
            <v>5201010205</v>
          </cell>
          <cell r="B2223" t="str">
            <v xml:space="preserve">                       5201.010205 Mayordomía</v>
          </cell>
          <cell r="C2223" t="str">
            <v>Mayordomía</v>
          </cell>
        </row>
        <row r="2224">
          <cell r="A2224">
            <v>5201010299</v>
          </cell>
          <cell r="B2224" t="str">
            <v xml:space="preserve">                       5201.010299 Otros Beneficios</v>
          </cell>
          <cell r="C2224" t="str">
            <v>Otros Beneficios</v>
          </cell>
        </row>
        <row r="2225">
          <cell r="A2225">
            <v>5202</v>
          </cell>
          <cell r="B2225" t="str">
            <v xml:space="preserve">5202. PRESTACIONES Y ASISTENCIA SOCIAL                       </v>
          </cell>
          <cell r="C2225" t="str">
            <v>PRESTACIONES Y ASISTENCIA SOCIAL</v>
          </cell>
        </row>
        <row r="2226">
          <cell r="A2226">
            <v>520201</v>
          </cell>
          <cell r="B2226" t="str">
            <v xml:space="preserve">        5202.01 Prestaciones De Salud Y Otros Beneficios (Essalud)               </v>
          </cell>
          <cell r="C2226" t="str">
            <v>Prestaciones De Salud Y Otros Beneficios (Essalud)</v>
          </cell>
        </row>
        <row r="2227">
          <cell r="A2227">
            <v>52020101</v>
          </cell>
          <cell r="B2227" t="str">
            <v xml:space="preserve">                5202.0101 Prestaciones De Salud       </v>
          </cell>
          <cell r="C2227" t="str">
            <v>Prestaciones De Salud</v>
          </cell>
        </row>
        <row r="2228">
          <cell r="A2228">
            <v>5202010101</v>
          </cell>
          <cell r="B2228" t="str">
            <v xml:space="preserve">                       5202.010101 Prestaciones De Salud</v>
          </cell>
          <cell r="C2228" t="str">
            <v>Prestaciones De Salud</v>
          </cell>
        </row>
        <row r="2229">
          <cell r="A2229">
            <v>52020102</v>
          </cell>
          <cell r="B2229" t="str">
            <v xml:space="preserve">                5202.0102 Prestaciones En Efectivo       </v>
          </cell>
          <cell r="C2229" t="str">
            <v>Prestaciones En Efectivo</v>
          </cell>
        </row>
        <row r="2230">
          <cell r="A2230">
            <v>5202010201</v>
          </cell>
          <cell r="B2230" t="str">
            <v xml:space="preserve">                       5202.010201 Subsidio Por Incapacidad Temporal</v>
          </cell>
          <cell r="C2230" t="str">
            <v>Subsidio Por Incapacidad Temporal</v>
          </cell>
        </row>
        <row r="2231">
          <cell r="A2231">
            <v>5202010202</v>
          </cell>
          <cell r="B2231" t="str">
            <v xml:space="preserve">                       5202.010202 Subsidio Por Maternidad</v>
          </cell>
          <cell r="C2231" t="str">
            <v>Subsidio Por Maternidad</v>
          </cell>
        </row>
        <row r="2232">
          <cell r="A2232">
            <v>5202010203</v>
          </cell>
          <cell r="B2232" t="str">
            <v xml:space="preserve">                       5202.010203 Subsidio Por Lactancia</v>
          </cell>
          <cell r="C2232" t="str">
            <v>Subsidio Por Lactancia</v>
          </cell>
        </row>
        <row r="2233">
          <cell r="A2233">
            <v>5202010299</v>
          </cell>
          <cell r="B2233" t="str">
            <v xml:space="preserve">                       5202.010299 Otros Beneficios</v>
          </cell>
          <cell r="C2233" t="str">
            <v>Otros Beneficios</v>
          </cell>
        </row>
        <row r="2234">
          <cell r="A2234">
            <v>520202</v>
          </cell>
          <cell r="B2234" t="str">
            <v xml:space="preserve">        5202.02 Asistencia Social En Pensiones E Indemnizaciones               </v>
          </cell>
          <cell r="C2234" t="str">
            <v>Asistencia Social En Pensiones E Indemnizaciones</v>
          </cell>
        </row>
        <row r="2235">
          <cell r="A2235">
            <v>52020201</v>
          </cell>
          <cell r="B2235" t="str">
            <v xml:space="preserve">                5202.0201 Pensiones E Indemnizaciones Asistenciales       </v>
          </cell>
          <cell r="C2235" t="str">
            <v>Pensiones E Indemnizaciones Asistenciales</v>
          </cell>
        </row>
        <row r="2236">
          <cell r="A2236">
            <v>5202020101</v>
          </cell>
          <cell r="B2236" t="str">
            <v xml:space="preserve">                       5202.020101 Pensiones De Gracia</v>
          </cell>
          <cell r="C2236" t="str">
            <v>Pensiones De Gracia</v>
          </cell>
        </row>
        <row r="2237">
          <cell r="A2237">
            <v>5202020102</v>
          </cell>
          <cell r="B2237" t="str">
            <v xml:space="preserve">                       5202.020102 Pensiones Por Accidentes De Trabajo O Víctimas De Terrorismo</v>
          </cell>
          <cell r="C2237" t="str">
            <v>Pensiones Por Accidentes De Trabajo O Víctimas De Terrorismo</v>
          </cell>
        </row>
        <row r="2238">
          <cell r="A2238">
            <v>5202020103</v>
          </cell>
          <cell r="B2238" t="str">
            <v xml:space="preserve">                       5202.020103 Bonos Complementarios Y Pensiones Complementarias</v>
          </cell>
          <cell r="C2238" t="str">
            <v>Bonos Complementarios Y Pensiones Complementarias</v>
          </cell>
        </row>
        <row r="2239">
          <cell r="A2239">
            <v>5202020199</v>
          </cell>
          <cell r="B2239" t="str">
            <v xml:space="preserve">                       5202.020199 Otros Similares</v>
          </cell>
          <cell r="C2239" t="str">
            <v>Otros Similares</v>
          </cell>
        </row>
        <row r="2240">
          <cell r="A2240">
            <v>520203</v>
          </cell>
          <cell r="B2240" t="str">
            <v xml:space="preserve">        5202.03 Bienes de Asistencia Social               </v>
          </cell>
          <cell r="C2240" t="str">
            <v>Bienes de Asistencia Social</v>
          </cell>
        </row>
        <row r="2241">
          <cell r="A2241">
            <v>52020301</v>
          </cell>
          <cell r="B2241" t="str">
            <v xml:space="preserve">                5202.0301 Apoyo Alimentario       </v>
          </cell>
          <cell r="C2241" t="str">
            <v>Apoyo Alimentario</v>
          </cell>
        </row>
        <row r="2242">
          <cell r="A2242">
            <v>5202030101</v>
          </cell>
          <cell r="B2242" t="str">
            <v xml:space="preserve">                       5202.030101 Alimentos Para Programas Sociales</v>
          </cell>
          <cell r="C2242" t="str">
            <v>Alimentos Para Programas Sociales</v>
          </cell>
        </row>
        <row r="2243">
          <cell r="A2243">
            <v>5202030199</v>
          </cell>
          <cell r="B2243" t="str">
            <v xml:space="preserve">                       5202.030199 Otros Bienes De Apoyo Alimentario</v>
          </cell>
          <cell r="C2243" t="str">
            <v>Otros Bienes De Apoyo Alimentario</v>
          </cell>
        </row>
        <row r="2244">
          <cell r="A2244">
            <v>52020302</v>
          </cell>
          <cell r="B2244" t="str">
            <v xml:space="preserve">                5202.0302 Apoyo Escolar       </v>
          </cell>
          <cell r="C2244" t="str">
            <v>Apoyo Escolar</v>
          </cell>
        </row>
        <row r="2245">
          <cell r="A2245">
            <v>5202030201</v>
          </cell>
          <cell r="B2245" t="str">
            <v xml:space="preserve">                       5202.030201 Textos Escolares</v>
          </cell>
          <cell r="C2245" t="str">
            <v>Textos Escolares</v>
          </cell>
        </row>
        <row r="2246">
          <cell r="A2246">
            <v>5202030202</v>
          </cell>
          <cell r="B2246" t="str">
            <v xml:space="preserve">                       5202.030202 Equipos Informáticos</v>
          </cell>
          <cell r="C2246" t="str">
            <v>Equipos Informáticos</v>
          </cell>
        </row>
        <row r="2247">
          <cell r="A2247">
            <v>5202030299</v>
          </cell>
          <cell r="B2247" t="str">
            <v xml:space="preserve">                       5202.030299 Otros Bienes De Apoyo Escolar</v>
          </cell>
          <cell r="C2247" t="str">
            <v>Otros Bienes De Apoyo Escolar</v>
          </cell>
        </row>
        <row r="2248">
          <cell r="A2248">
            <v>52020303</v>
          </cell>
          <cell r="B2248" t="str">
            <v xml:space="preserve">                5202.0303 Asistencia Médica       </v>
          </cell>
          <cell r="C2248" t="str">
            <v>Asistencia Médica</v>
          </cell>
        </row>
        <row r="2249">
          <cell r="A2249">
            <v>5202030301</v>
          </cell>
          <cell r="B2249" t="str">
            <v xml:space="preserve">                       5202.030301 Medicamentos para Asistencia Social</v>
          </cell>
          <cell r="C2249" t="str">
            <v>Medicamentos para Asistencia Social</v>
          </cell>
        </row>
        <row r="2250">
          <cell r="A2250">
            <v>5202030399</v>
          </cell>
          <cell r="B2250" t="str">
            <v xml:space="preserve">                       5202.030399 Otros Bienes De Asistencia Médica</v>
          </cell>
          <cell r="C2250" t="str">
            <v>Otros Bienes De Asistencia Médica</v>
          </cell>
        </row>
        <row r="2251">
          <cell r="A2251">
            <v>52020304</v>
          </cell>
          <cell r="B2251" t="str">
            <v xml:space="preserve">                5202.0304 Otras Prestaciones Del Empleador       </v>
          </cell>
          <cell r="C2251" t="str">
            <v>Otras Prestaciones Del Empleador</v>
          </cell>
        </row>
        <row r="2252">
          <cell r="A2252">
            <v>5202030401</v>
          </cell>
          <cell r="B2252" t="str">
            <v xml:space="preserve">                       5202.030401 Seguro Médico</v>
          </cell>
          <cell r="C2252" t="str">
            <v>Seguro Médico</v>
          </cell>
        </row>
        <row r="2253">
          <cell r="A2253">
            <v>5202030402</v>
          </cell>
          <cell r="B2253" t="str">
            <v xml:space="preserve">                       5202.030402 Gastos De Sepelio Y Luto Del Personal Activo</v>
          </cell>
          <cell r="C2253" t="str">
            <v>Gastos De Sepelio Y Luto Del Personal Activo</v>
          </cell>
        </row>
        <row r="2254">
          <cell r="A2254">
            <v>5202030403</v>
          </cell>
          <cell r="B2254" t="str">
            <v xml:space="preserve">                       5202.030403 Gastos De Sepelio Y Luto Del Personal Pensionista</v>
          </cell>
          <cell r="C2254" t="str">
            <v>Gastos De Sepelio Y Luto Del Personal Pensionista</v>
          </cell>
        </row>
        <row r="2255">
          <cell r="A2255">
            <v>52020399</v>
          </cell>
          <cell r="B2255" t="str">
            <v xml:space="preserve">                5202.0399 Otros Bienes De Asistencia Social       </v>
          </cell>
          <cell r="C2255" t="str">
            <v>Otros Bienes De Asistencia Social</v>
          </cell>
        </row>
        <row r="2256">
          <cell r="A2256">
            <v>5202039999</v>
          </cell>
          <cell r="B2256" t="str">
            <v xml:space="preserve">                       5202.039999 Otros Bienes De Asistencia Social</v>
          </cell>
          <cell r="C2256" t="str">
            <v>Otros Bienes De Asistencia Social</v>
          </cell>
        </row>
        <row r="2257">
          <cell r="A2257">
            <v>5301</v>
          </cell>
          <cell r="B2257" t="str">
            <v xml:space="preserve">5301. CONSUMO DE BIENES                       </v>
          </cell>
          <cell r="C2257" t="str">
            <v>CONSUMO DE BIENES</v>
          </cell>
        </row>
        <row r="2258">
          <cell r="A2258">
            <v>530101</v>
          </cell>
          <cell r="B2258" t="str">
            <v xml:space="preserve">        5301.01 Alimentos Y Bebidas               </v>
          </cell>
          <cell r="C2258" t="str">
            <v>Alimentos Y Bebidas</v>
          </cell>
        </row>
        <row r="2259">
          <cell r="A2259">
            <v>53010101</v>
          </cell>
          <cell r="B2259" t="str">
            <v xml:space="preserve">                5301.0101 Alimentos Y Bebidas Para Consumo Humano       </v>
          </cell>
          <cell r="C2259" t="str">
            <v>Alimentos Y Bebidas Para Consumo Humano</v>
          </cell>
        </row>
        <row r="2260">
          <cell r="A2260">
            <v>53010102</v>
          </cell>
          <cell r="B2260" t="str">
            <v xml:space="preserve">                5301.0102 Alimentos Y Bebidas Para Consumo Animal       </v>
          </cell>
          <cell r="C2260" t="str">
            <v>Alimentos Y Bebidas Para Consumo Animal</v>
          </cell>
        </row>
        <row r="2261">
          <cell r="A2261">
            <v>530102</v>
          </cell>
          <cell r="B2261" t="str">
            <v xml:space="preserve">        5301.02 Vestuarios Y Textiles               </v>
          </cell>
          <cell r="C2261" t="str">
            <v>Vestuarios Y Textiles</v>
          </cell>
        </row>
        <row r="2262">
          <cell r="A2262">
            <v>53010201</v>
          </cell>
          <cell r="B2262" t="str">
            <v xml:space="preserve">                5301.0201 Vestuario, Zapatería Y Accesorios, Talabartería Y Materiales Textiles       </v>
          </cell>
          <cell r="C2262" t="str">
            <v>Vestuario, Zapatería Y Accesorios, Talabartería Y Materiales Textiles</v>
          </cell>
        </row>
        <row r="2263">
          <cell r="A2263">
            <v>5301020101</v>
          </cell>
          <cell r="B2263" t="str">
            <v xml:space="preserve">                       5301.020101 Vestuario, Accesorios Y Prendas Diversas</v>
          </cell>
          <cell r="C2263" t="str">
            <v>Vestuario, Accesorios Y Prendas Diversas</v>
          </cell>
        </row>
        <row r="2264">
          <cell r="A2264">
            <v>5301020102</v>
          </cell>
          <cell r="B2264" t="str">
            <v xml:space="preserve">                       5301.020102 Textiles Y Acabados Textiles</v>
          </cell>
          <cell r="C2264" t="str">
            <v>Textiles Y Acabados Textiles</v>
          </cell>
        </row>
        <row r="2265">
          <cell r="A2265">
            <v>5301020103</v>
          </cell>
          <cell r="B2265" t="str">
            <v xml:space="preserve">                       5301.020103 Calzado</v>
          </cell>
          <cell r="C2265" t="str">
            <v>Calzado</v>
          </cell>
        </row>
        <row r="2266">
          <cell r="A2266">
            <v>530103</v>
          </cell>
          <cell r="B2266" t="str">
            <v xml:space="preserve">        5301.03 Combustibles, Carburantes, Lubricantes Y Afines               </v>
          </cell>
          <cell r="C2266" t="str">
            <v>Combustibles, Carburantes, Lubricantes Y Afines</v>
          </cell>
        </row>
        <row r="2267">
          <cell r="A2267">
            <v>53010301</v>
          </cell>
          <cell r="B2267" t="str">
            <v xml:space="preserve">                5301.0301 Combustibles Y Carburantes       </v>
          </cell>
          <cell r="C2267" t="str">
            <v>Combustibles Y Carburantes</v>
          </cell>
        </row>
        <row r="2268">
          <cell r="A2268">
            <v>53010302</v>
          </cell>
          <cell r="B2268" t="str">
            <v xml:space="preserve">                5301.0302 Gases       </v>
          </cell>
          <cell r="C2268" t="str">
            <v>Gases</v>
          </cell>
        </row>
        <row r="2269">
          <cell r="A2269">
            <v>53010303</v>
          </cell>
          <cell r="B2269" t="str">
            <v xml:space="preserve">                5301.0303 Lubricantes, Grasas Y Afines       </v>
          </cell>
          <cell r="C2269" t="str">
            <v>Lubricantes, Grasas Y Afines</v>
          </cell>
        </row>
        <row r="2270">
          <cell r="A2270">
            <v>530104</v>
          </cell>
          <cell r="B2270" t="str">
            <v xml:space="preserve">        5301.04 Municiones, Explosivos Y Similares               </v>
          </cell>
          <cell r="C2270" t="str">
            <v>Municiones, Explosivos Y Similares</v>
          </cell>
        </row>
        <row r="2271">
          <cell r="A2271">
            <v>53010401</v>
          </cell>
          <cell r="B2271" t="str">
            <v xml:space="preserve">                5301.0401 Municiones, Explosivos Y Similares       </v>
          </cell>
          <cell r="C2271" t="str">
            <v>Municiones, Explosivos Y Similares</v>
          </cell>
        </row>
        <row r="2272">
          <cell r="A2272">
            <v>530105</v>
          </cell>
          <cell r="B2272" t="str">
            <v xml:space="preserve">        5301.05 Materiales Y Útiles               </v>
          </cell>
          <cell r="C2272" t="str">
            <v>Materiales Y Útiles</v>
          </cell>
        </row>
        <row r="2273">
          <cell r="A2273">
            <v>53010501</v>
          </cell>
          <cell r="B2273" t="str">
            <v xml:space="preserve">                5301.0501 De Oficina       </v>
          </cell>
          <cell r="C2273" t="str">
            <v>De Oficina</v>
          </cell>
        </row>
        <row r="2274">
          <cell r="A2274">
            <v>5301050101</v>
          </cell>
          <cell r="B2274" t="str">
            <v xml:space="preserve">                       5301.050101 Repuestos Y Accesorios</v>
          </cell>
          <cell r="C2274" t="str">
            <v>Repuestos Y Accesorios</v>
          </cell>
        </row>
        <row r="2275">
          <cell r="A2275">
            <v>5301050102</v>
          </cell>
          <cell r="B2275" t="str">
            <v xml:space="preserve">                       5301.050102 Papelería En General, Útiles Y Materiales De Oficina</v>
          </cell>
          <cell r="C2275" t="str">
            <v>Papelería En General, Útiles Y Materiales De Oficina</v>
          </cell>
        </row>
        <row r="2276">
          <cell r="A2276">
            <v>53010502</v>
          </cell>
          <cell r="B2276" t="str">
            <v xml:space="preserve">                5301.0502 Agropecuario, Ganadero Y De Jardinería       </v>
          </cell>
          <cell r="C2276" t="str">
            <v>Agropecuario, Ganadero Y De Jardinería</v>
          </cell>
        </row>
        <row r="2277">
          <cell r="A2277">
            <v>5301050201</v>
          </cell>
          <cell r="B2277" t="str">
            <v xml:space="preserve">                       5301.050201 Agropecuario, Ganadero Y De Jardinería</v>
          </cell>
          <cell r="C2277" t="str">
            <v>Agropecuario, Ganadero Y De Jardinería</v>
          </cell>
        </row>
        <row r="2278">
          <cell r="A2278">
            <v>53010503</v>
          </cell>
          <cell r="B2278" t="str">
            <v xml:space="preserve">                5301.0503 Aseo, Limpieza Y Cocina       </v>
          </cell>
          <cell r="C2278" t="str">
            <v>Aseo, Limpieza Y Cocina</v>
          </cell>
        </row>
        <row r="2279">
          <cell r="A2279">
            <v>5301050301</v>
          </cell>
          <cell r="B2279" t="str">
            <v xml:space="preserve">                       5301.050301 Aseo, Limpieza Y Tocador</v>
          </cell>
          <cell r="C2279" t="str">
            <v>Aseo, Limpieza Y Tocador</v>
          </cell>
        </row>
        <row r="2280">
          <cell r="A2280">
            <v>5301050302</v>
          </cell>
          <cell r="B2280" t="str">
            <v xml:space="preserve">                       5301.050302 De Cocina, Comedor Y Cafetería</v>
          </cell>
          <cell r="C2280" t="str">
            <v>De Cocina, Comedor Y Cafetería</v>
          </cell>
        </row>
        <row r="2281">
          <cell r="A2281">
            <v>53010504</v>
          </cell>
          <cell r="B2281" t="str">
            <v xml:space="preserve">                5301.0504 Electricidad, Iluminación Y Electrónica       </v>
          </cell>
          <cell r="C2281" t="str">
            <v>Electricidad, Iluminación Y Electrónica</v>
          </cell>
        </row>
        <row r="2282">
          <cell r="A2282">
            <v>5301050401</v>
          </cell>
          <cell r="B2282" t="str">
            <v xml:space="preserve">                       5301.050401 Electricidad, Iluminación Y Electrónica</v>
          </cell>
          <cell r="C2282" t="str">
            <v>Electricidad, Iluminación Y Electrónica</v>
          </cell>
        </row>
        <row r="2283">
          <cell r="A2283">
            <v>53010599</v>
          </cell>
          <cell r="B2283" t="str">
            <v xml:space="preserve">                5301.0599 Otros       </v>
          </cell>
          <cell r="C2283" t="str">
            <v>Otros</v>
          </cell>
        </row>
        <row r="2284">
          <cell r="A2284">
            <v>5301059999</v>
          </cell>
          <cell r="B2284" t="str">
            <v xml:space="preserve">                       5301.059999 Otros</v>
          </cell>
          <cell r="C2284" t="str">
            <v>Otros</v>
          </cell>
        </row>
        <row r="2285">
          <cell r="A2285">
            <v>530106</v>
          </cell>
          <cell r="B2285" t="str">
            <v xml:space="preserve">        5301.06 Repuestos Y Accesorios               </v>
          </cell>
          <cell r="C2285" t="str">
            <v>Repuestos Y Accesorios</v>
          </cell>
        </row>
        <row r="2286">
          <cell r="A2286">
            <v>53010601</v>
          </cell>
          <cell r="B2286" t="str">
            <v xml:space="preserve">                5301.0601 De Vehículos       </v>
          </cell>
          <cell r="C2286" t="str">
            <v>De Vehículos</v>
          </cell>
        </row>
        <row r="2287">
          <cell r="A2287">
            <v>53010602</v>
          </cell>
          <cell r="B2287" t="str">
            <v xml:space="preserve">                5301.0602 De Comunicaciones Y Telecomunicaciones       </v>
          </cell>
          <cell r="C2287" t="str">
            <v>De Comunicaciones Y Telecomunicaciones</v>
          </cell>
        </row>
        <row r="2288">
          <cell r="A2288">
            <v>53010603</v>
          </cell>
          <cell r="B2288" t="str">
            <v xml:space="preserve">                5301.0603 De Construcción Y Máquinas       </v>
          </cell>
          <cell r="C2288" t="str">
            <v>De Construcción Y Máquinas</v>
          </cell>
        </row>
        <row r="2289">
          <cell r="A2289">
            <v>53010604</v>
          </cell>
          <cell r="B2289" t="str">
            <v xml:space="preserve">                5301.0604 De Seguridad       </v>
          </cell>
          <cell r="C2289" t="str">
            <v>De Seguridad</v>
          </cell>
        </row>
        <row r="2290">
          <cell r="A2290">
            <v>53010699</v>
          </cell>
          <cell r="B2290" t="str">
            <v xml:space="preserve">                5301.0699 Otros Accesorios Y Repuestos       </v>
          </cell>
          <cell r="C2290" t="str">
            <v>Otros Accesorios Y Repuestos</v>
          </cell>
        </row>
        <row r="2291">
          <cell r="A2291">
            <v>530107</v>
          </cell>
          <cell r="B2291" t="str">
            <v xml:space="preserve">        5301.07 Enseres               </v>
          </cell>
          <cell r="C2291" t="str">
            <v>Enseres</v>
          </cell>
        </row>
        <row r="2292">
          <cell r="A2292">
            <v>53010701</v>
          </cell>
          <cell r="B2292" t="str">
            <v xml:space="preserve">                5301.0701 Enseres       </v>
          </cell>
          <cell r="C2292" t="str">
            <v>Enseres</v>
          </cell>
        </row>
        <row r="2293">
          <cell r="A2293">
            <v>530108</v>
          </cell>
          <cell r="B2293" t="str">
            <v xml:space="preserve">        5301.08 Suministros Médicos               </v>
          </cell>
          <cell r="C2293" t="str">
            <v>Suministros Médicos</v>
          </cell>
        </row>
        <row r="2294">
          <cell r="A2294">
            <v>53010801</v>
          </cell>
          <cell r="B2294" t="str">
            <v xml:space="preserve">                5301.0801 Productos Farmacéuticos       </v>
          </cell>
          <cell r="C2294" t="str">
            <v>Productos Farmacéuticos</v>
          </cell>
        </row>
        <row r="2295">
          <cell r="A2295">
            <v>5301080101</v>
          </cell>
          <cell r="B2295" t="str">
            <v xml:space="preserve">                       5301.080101 Vacunas</v>
          </cell>
          <cell r="C2295" t="str">
            <v>Vacunas</v>
          </cell>
        </row>
        <row r="2296">
          <cell r="A2296">
            <v>5301080102</v>
          </cell>
          <cell r="B2296" t="str">
            <v xml:space="preserve">                       5301.080102 Medicamentos</v>
          </cell>
          <cell r="C2296" t="str">
            <v>Medicamentos</v>
          </cell>
        </row>
        <row r="2297">
          <cell r="A2297">
            <v>5301080199</v>
          </cell>
          <cell r="B2297" t="str">
            <v xml:space="preserve">                       5301.080199 Otros Productos Similares</v>
          </cell>
          <cell r="C2297" t="str">
            <v>Otros Productos Similares</v>
          </cell>
        </row>
        <row r="2298">
          <cell r="A2298">
            <v>53010802</v>
          </cell>
          <cell r="B2298" t="str">
            <v xml:space="preserve">                5301.0802 Material, Insumos, Instrumental Y Accesorios Médicos, Quirúrgicos, Odontológicos Y De Laboratorio       </v>
          </cell>
          <cell r="C2298" t="str">
            <v>Material, Insumos, Instrumental Y Accesorios Médicos, Quirúrgicos, Odontológicos Y De Laboratorio</v>
          </cell>
        </row>
        <row r="2299">
          <cell r="A2299">
            <v>5301080201</v>
          </cell>
          <cell r="B2299" t="str">
            <v xml:space="preserve">                       5301.080201 Material, Insumos, Instrumental Y Accesorios Médicos, Quirúrgicos, Odontológicos Y De Laboratorio</v>
          </cell>
          <cell r="C2299" t="str">
            <v>Material, Insumos, Instrumental Y Accesorios Médicos, Quirúrgicos, Odontológicos Y De Laboratorio</v>
          </cell>
        </row>
        <row r="2300">
          <cell r="A2300">
            <v>530109</v>
          </cell>
          <cell r="B2300" t="str">
            <v xml:space="preserve">        5301.09 Materiales Y Útiles De Enseñanza               </v>
          </cell>
          <cell r="C2300" t="str">
            <v>Materiales Y Útiles De Enseñanza</v>
          </cell>
        </row>
        <row r="2301">
          <cell r="A2301">
            <v>53010901</v>
          </cell>
          <cell r="B2301" t="str">
            <v xml:space="preserve">                5301.0901 Libros, Textos Y Otros Materiales Impresos       </v>
          </cell>
          <cell r="C2301" t="str">
            <v>Libros, Textos Y Otros Materiales Impresos</v>
          </cell>
        </row>
        <row r="2302">
          <cell r="A2302">
            <v>53010902</v>
          </cell>
          <cell r="B2302" t="str">
            <v xml:space="preserve">                5301.0902 Material Didáctico, Accesorios Y Útiles De Enseñanza       </v>
          </cell>
          <cell r="C2302" t="str">
            <v>Material Didáctico, Accesorios Y Útiles De Enseñanza</v>
          </cell>
        </row>
        <row r="2303">
          <cell r="A2303">
            <v>53010999</v>
          </cell>
          <cell r="B2303" t="str">
            <v xml:space="preserve">                5301.0999 Otros Materiales Diversos De Enseñanza       </v>
          </cell>
          <cell r="C2303" t="str">
            <v>Otros Materiales Diversos De Enseñanza</v>
          </cell>
        </row>
        <row r="2304">
          <cell r="A2304">
            <v>530110</v>
          </cell>
          <cell r="B2304" t="str">
            <v xml:space="preserve">        5301.10 Suministros Para Uso Agropecuario, Forestal Y Veterinario               </v>
          </cell>
          <cell r="C2304" t="str">
            <v>Suministros Para Uso Agropecuario, Forestal Y Veterinario</v>
          </cell>
        </row>
        <row r="2305">
          <cell r="A2305">
            <v>53011001</v>
          </cell>
          <cell r="B2305" t="str">
            <v xml:space="preserve">                5301.1001 Suministros De Uso Zootécnico       </v>
          </cell>
          <cell r="C2305" t="str">
            <v>Suministros De Uso Zootécnico</v>
          </cell>
        </row>
        <row r="2306">
          <cell r="A2306">
            <v>53011002</v>
          </cell>
          <cell r="B2306" t="str">
            <v xml:space="preserve">                5301.1002 Material Biológico       </v>
          </cell>
          <cell r="C2306" t="str">
            <v>Material Biológico</v>
          </cell>
        </row>
        <row r="2307">
          <cell r="A2307">
            <v>53011003</v>
          </cell>
          <cell r="B2307" t="str">
            <v xml:space="preserve">                5301.1003 Animales Para Estudio       </v>
          </cell>
          <cell r="C2307" t="str">
            <v>Animales Para Estudio</v>
          </cell>
        </row>
        <row r="2308">
          <cell r="A2308">
            <v>53011004</v>
          </cell>
          <cell r="B2308" t="str">
            <v xml:space="preserve">                5301.1004 Fertilizantes, Insecticidas, Fungicidas Y Similares       </v>
          </cell>
          <cell r="C2308" t="str">
            <v>Fertilizantes, Insecticidas, Fungicidas Y Similares</v>
          </cell>
        </row>
        <row r="2309">
          <cell r="A2309">
            <v>53011005</v>
          </cell>
          <cell r="B2309" t="str">
            <v xml:space="preserve">                5301.1005 Suministros De Accesorios Y/O Materiales De Uso Forestal       </v>
          </cell>
          <cell r="C2309" t="str">
            <v>Suministros De Accesorios Y/O Materiales De Uso Forestal</v>
          </cell>
        </row>
        <row r="2310">
          <cell r="A2310">
            <v>53011006</v>
          </cell>
          <cell r="B2310" t="str">
            <v xml:space="preserve">                5301.1006 Productos Farmacéuticos De Uso Animal       </v>
          </cell>
          <cell r="C2310" t="str">
            <v>Productos Farmacéuticos De Uso Animal</v>
          </cell>
        </row>
        <row r="2311">
          <cell r="A2311">
            <v>530111</v>
          </cell>
          <cell r="B2311" t="str">
            <v xml:space="preserve">        5301.11 Suministros Para Mantenimiento Y Reparación               </v>
          </cell>
          <cell r="C2311" t="str">
            <v>Suministros Para Mantenimiento Y Reparación</v>
          </cell>
        </row>
        <row r="2312">
          <cell r="A2312">
            <v>53011101</v>
          </cell>
          <cell r="B2312" t="str">
            <v xml:space="preserve">                5301.1101 Para Edificios Y Estructuras       </v>
          </cell>
          <cell r="C2312" t="str">
            <v>Para Edificios Y Estructuras</v>
          </cell>
        </row>
        <row r="2313">
          <cell r="A2313">
            <v>53011102</v>
          </cell>
          <cell r="B2313" t="str">
            <v xml:space="preserve">                5301.1102 Para Vehículos       </v>
          </cell>
          <cell r="C2313" t="str">
            <v>Para Vehículos</v>
          </cell>
        </row>
        <row r="2314">
          <cell r="A2314">
            <v>53011103</v>
          </cell>
          <cell r="B2314" t="str">
            <v xml:space="preserve">                5301.1103 Para Mobiliario Y Similares       </v>
          </cell>
          <cell r="C2314" t="str">
            <v>Para Mobiliario Y Similares</v>
          </cell>
        </row>
        <row r="2315">
          <cell r="A2315">
            <v>53011104</v>
          </cell>
          <cell r="B2315" t="str">
            <v xml:space="preserve">                5301.1104 Para Maquinarias Y Equipos       </v>
          </cell>
          <cell r="C2315" t="str">
            <v>Para Maquinarias Y Equipos</v>
          </cell>
        </row>
        <row r="2316">
          <cell r="A2316">
            <v>53011105</v>
          </cell>
          <cell r="B2316" t="str">
            <v xml:space="preserve">                5301.1105 Otros Materiales De Mantenimiento       </v>
          </cell>
          <cell r="C2316" t="str">
            <v>Otros Materiales De Mantenimiento</v>
          </cell>
        </row>
        <row r="2317">
          <cell r="A2317">
            <v>53011106</v>
          </cell>
          <cell r="B2317" t="str">
            <v xml:space="preserve">                5301.1106 Materiales De Acondicionamiento       </v>
          </cell>
          <cell r="C2317" t="str">
            <v>Materiales De Acondicionamiento</v>
          </cell>
        </row>
        <row r="2318">
          <cell r="A2318">
            <v>530199</v>
          </cell>
          <cell r="B2318" t="str">
            <v xml:space="preserve">        5301.99 Otros Bienes               </v>
          </cell>
          <cell r="C2318" t="str">
            <v>Otros Bienes</v>
          </cell>
        </row>
        <row r="2319">
          <cell r="A2319">
            <v>53019901</v>
          </cell>
          <cell r="B2319" t="str">
            <v xml:space="preserve">                5301.9901 Herramientas       </v>
          </cell>
          <cell r="C2319" t="str">
            <v>Herramientas</v>
          </cell>
        </row>
        <row r="2320">
          <cell r="A2320">
            <v>53019902</v>
          </cell>
          <cell r="B2320" t="str">
            <v xml:space="preserve">                5301.9902 Productos Químicos       </v>
          </cell>
          <cell r="C2320" t="str">
            <v>Productos Químicos</v>
          </cell>
        </row>
        <row r="2321">
          <cell r="A2321">
            <v>53019903</v>
          </cell>
          <cell r="B2321" t="str">
            <v xml:space="preserve">                5301.9903 Libros, Diarios, Revistas Y Otros Bienes Impresos No Vinculados A Enseñanza       </v>
          </cell>
          <cell r="C2321" t="str">
            <v>Libros, Diarios, Revistas Y Otros Bienes Impresos No Vinculados A Enseñanza</v>
          </cell>
        </row>
        <row r="2322">
          <cell r="A2322">
            <v>53019904</v>
          </cell>
          <cell r="B2322" t="str">
            <v xml:space="preserve">                5301.9904 Símbolos, Distintivos Y Condecoraciones       </v>
          </cell>
          <cell r="C2322" t="str">
            <v>Símbolos, Distintivos Y Condecoraciones</v>
          </cell>
        </row>
        <row r="2323">
          <cell r="A2323">
            <v>53019999</v>
          </cell>
          <cell r="B2323" t="str">
            <v xml:space="preserve">                5301.9999 Otros Bienes       </v>
          </cell>
          <cell r="C2323" t="str">
            <v>Otros Bienes</v>
          </cell>
        </row>
        <row r="2324">
          <cell r="A2324">
            <v>5302</v>
          </cell>
          <cell r="B2324" t="str">
            <v xml:space="preserve">5302. CONTRATACIÓN DE SERVICIOS                       </v>
          </cell>
          <cell r="C2324" t="str">
            <v>CONTRATACIÓN DE SERVICIOS</v>
          </cell>
        </row>
        <row r="2325">
          <cell r="A2325">
            <v>530201</v>
          </cell>
          <cell r="B2325" t="str">
            <v xml:space="preserve">        5302.01 Viajes               </v>
          </cell>
          <cell r="C2325" t="str">
            <v>Viajes</v>
          </cell>
        </row>
        <row r="2326">
          <cell r="A2326">
            <v>53020101</v>
          </cell>
          <cell r="B2326" t="str">
            <v xml:space="preserve">                5302.0101 Viajes Internacionales       </v>
          </cell>
          <cell r="C2326" t="str">
            <v>Viajes Internacionales</v>
          </cell>
        </row>
        <row r="2327">
          <cell r="A2327">
            <v>5302010101</v>
          </cell>
          <cell r="B2327" t="str">
            <v xml:space="preserve">                       5302.010101 Pasajes Y Gastos De Transporte</v>
          </cell>
          <cell r="C2327" t="str">
            <v>Pasajes Y Gastos De Transporte</v>
          </cell>
        </row>
        <row r="2328">
          <cell r="A2328">
            <v>5302010102</v>
          </cell>
          <cell r="B2328" t="str">
            <v xml:space="preserve">                       5302.010102 Viáticos Y Asignaciones Por Comisión De Servicio</v>
          </cell>
          <cell r="C2328" t="str">
            <v>Viáticos Y Asignaciones Por Comisión De Servicio</v>
          </cell>
        </row>
        <row r="2329">
          <cell r="A2329">
            <v>5302010103</v>
          </cell>
          <cell r="B2329" t="str">
            <v xml:space="preserve">                       5302.010103 Viáticos Y Fletes Por Cambio De Colocación</v>
          </cell>
          <cell r="C2329" t="str">
            <v>Viáticos Y Fletes Por Cambio De Colocación</v>
          </cell>
        </row>
        <row r="2330">
          <cell r="A2330">
            <v>5302010199</v>
          </cell>
          <cell r="B2330" t="str">
            <v xml:space="preserve">                       5302.010199 Otros Gastos</v>
          </cell>
          <cell r="C2330" t="str">
            <v>Otros Gastos</v>
          </cell>
        </row>
        <row r="2331">
          <cell r="A2331">
            <v>53020102</v>
          </cell>
          <cell r="B2331" t="str">
            <v xml:space="preserve">                5302.0102 Viajes Domésticos       </v>
          </cell>
          <cell r="C2331" t="str">
            <v>Viajes Domésticos</v>
          </cell>
        </row>
        <row r="2332">
          <cell r="A2332">
            <v>5302010201</v>
          </cell>
          <cell r="B2332" t="str">
            <v xml:space="preserve">                       5302.010201 Pasajes Y Gastos De Transporte</v>
          </cell>
          <cell r="C2332" t="str">
            <v>Pasajes Y Gastos De Transporte</v>
          </cell>
        </row>
        <row r="2333">
          <cell r="A2333">
            <v>5302010202</v>
          </cell>
          <cell r="B2333" t="str">
            <v xml:space="preserve">                       5302.010202 Viáticos Y Asignaciones Por Comisión De Servicio</v>
          </cell>
          <cell r="C2333" t="str">
            <v>Viáticos Y Asignaciones Por Comisión De Servicio</v>
          </cell>
        </row>
        <row r="2334">
          <cell r="A2334">
            <v>5302010203</v>
          </cell>
          <cell r="B2334" t="str">
            <v xml:space="preserve">                       5302.010203 Viáticos Y Fletes Por Cambio De Colocación</v>
          </cell>
          <cell r="C2334" t="str">
            <v>Viáticos Y Fletes Por Cambio De Colocación</v>
          </cell>
        </row>
        <row r="2335">
          <cell r="A2335">
            <v>5302010299</v>
          </cell>
          <cell r="B2335" t="str">
            <v xml:space="preserve">                       5302.010299 Otros Gastos</v>
          </cell>
          <cell r="C2335" t="str">
            <v>Otros Gastos</v>
          </cell>
        </row>
        <row r="2336">
          <cell r="A2336">
            <v>530202</v>
          </cell>
          <cell r="B2336" t="str">
            <v xml:space="preserve">        5302.02 Servicios Básicos, De Comunicaciones, Publicidad Y Difusión               </v>
          </cell>
          <cell r="C2336" t="str">
            <v>Servicios Básicos, De Comunicaciones, Publicidad Y Difusión</v>
          </cell>
        </row>
        <row r="2337">
          <cell r="A2337">
            <v>53020201</v>
          </cell>
          <cell r="B2337" t="str">
            <v xml:space="preserve">                5302.0201 Servicios De Energía Eléctrica, Agua Y Gas       </v>
          </cell>
          <cell r="C2337" t="str">
            <v>Servicios De Energía Eléctrica, Agua Y Gas</v>
          </cell>
        </row>
        <row r="2338">
          <cell r="A2338">
            <v>5302020101</v>
          </cell>
          <cell r="B2338" t="str">
            <v xml:space="preserve">                       5302.020101 Servicio De Suministro De Energía Eléctrica</v>
          </cell>
          <cell r="C2338" t="str">
            <v>Servicio De Suministro De Energía Eléctrica</v>
          </cell>
        </row>
        <row r="2339">
          <cell r="A2339">
            <v>5302020102</v>
          </cell>
          <cell r="B2339" t="str">
            <v xml:space="preserve">                       5302.020102 Servicio De Agua Y Desagüe</v>
          </cell>
          <cell r="C2339" t="str">
            <v>Servicio De Agua Y Desagüe</v>
          </cell>
        </row>
        <row r="2340">
          <cell r="A2340">
            <v>5302020103</v>
          </cell>
          <cell r="B2340" t="str">
            <v xml:space="preserve">                       5302.020103 Servicio De Suministro De Gas</v>
          </cell>
          <cell r="C2340" t="str">
            <v>Servicio De Suministro De Gas</v>
          </cell>
        </row>
        <row r="2341">
          <cell r="A2341">
            <v>53020202</v>
          </cell>
          <cell r="B2341" t="str">
            <v xml:space="preserve">                5302.0202 Servicio De Telefonía E Internet       </v>
          </cell>
          <cell r="C2341" t="str">
            <v>Servicio De Telefonía E Internet</v>
          </cell>
        </row>
        <row r="2342">
          <cell r="A2342">
            <v>5302020201</v>
          </cell>
          <cell r="B2342" t="str">
            <v xml:space="preserve">                       5302.020201 Servicio De Telefonía Móvil</v>
          </cell>
          <cell r="C2342" t="str">
            <v>Servicio De Telefonía Móvil</v>
          </cell>
        </row>
        <row r="2343">
          <cell r="A2343">
            <v>5302020202</v>
          </cell>
          <cell r="B2343" t="str">
            <v xml:space="preserve">                       5302.020202 Servicio De Telefonía Fija</v>
          </cell>
          <cell r="C2343" t="str">
            <v>Servicio De Telefonía Fija</v>
          </cell>
        </row>
        <row r="2344">
          <cell r="A2344">
            <v>5302020203</v>
          </cell>
          <cell r="B2344" t="str">
            <v xml:space="preserve">                       5302.020203 Servicio De Internet</v>
          </cell>
          <cell r="C2344" t="str">
            <v>Servicio De Internet</v>
          </cell>
        </row>
        <row r="2345">
          <cell r="A2345">
            <v>53020203</v>
          </cell>
          <cell r="B2345" t="str">
            <v xml:space="preserve">                5302.0203 Servicios De Mensajería, Telecomunicaciones Y Otros Afines       </v>
          </cell>
          <cell r="C2345" t="str">
            <v>Servicios De Mensajería, Telecomunicaciones Y Otros Afines</v>
          </cell>
        </row>
        <row r="2346">
          <cell r="A2346">
            <v>5302020301</v>
          </cell>
          <cell r="B2346" t="str">
            <v xml:space="preserve">                       5302.020301 Correos Y Servicios De Mensajería</v>
          </cell>
          <cell r="C2346" t="str">
            <v>Correos Y Servicios De Mensajería</v>
          </cell>
        </row>
        <row r="2347">
          <cell r="A2347">
            <v>5302020399</v>
          </cell>
          <cell r="B2347" t="str">
            <v xml:space="preserve">                       5302.020399 Otros Servicios De Comunicación</v>
          </cell>
          <cell r="C2347" t="str">
            <v>Otros Servicios De Comunicación</v>
          </cell>
        </row>
        <row r="2348">
          <cell r="A2348">
            <v>53020204</v>
          </cell>
          <cell r="B2348" t="str">
            <v xml:space="preserve">                5302.0204 Servicio De Publicidad, Impresiones, Difusión E Imagen Institucional       </v>
          </cell>
          <cell r="C2348" t="str">
            <v>Servicio De Publicidad, Impresiones, Difusión E Imagen Institucional</v>
          </cell>
        </row>
        <row r="2349">
          <cell r="A2349">
            <v>5302020401</v>
          </cell>
          <cell r="B2349" t="str">
            <v xml:space="preserve">                       5302.020401 Servicio De Publicidad</v>
          </cell>
          <cell r="C2349" t="str">
            <v>Servicio De Publicidad</v>
          </cell>
        </row>
        <row r="2350">
          <cell r="A2350">
            <v>5302020402</v>
          </cell>
          <cell r="B2350" t="str">
            <v xml:space="preserve">                       5302.020402 Otros Servicios De Publicidad Y Difusión</v>
          </cell>
          <cell r="C2350" t="str">
            <v>Otros Servicios De Publicidad Y Difusión</v>
          </cell>
        </row>
        <row r="2351">
          <cell r="A2351">
            <v>5302020403</v>
          </cell>
          <cell r="B2351" t="str">
            <v xml:space="preserve">                       5302.020403 Servicios De Imagen Institucional</v>
          </cell>
          <cell r="C2351" t="str">
            <v>Servicios De Imagen Institucional</v>
          </cell>
        </row>
        <row r="2352">
          <cell r="A2352">
            <v>5302020404</v>
          </cell>
          <cell r="B2352" t="str">
            <v xml:space="preserve">                       5302.020404 Servicio De Impresiones, Encuadernación Y Empastado</v>
          </cell>
          <cell r="C2352" t="str">
            <v>Servicio De Impresiones, Encuadernación Y Empastado</v>
          </cell>
        </row>
        <row r="2353">
          <cell r="A2353">
            <v>530203</v>
          </cell>
          <cell r="B2353" t="str">
            <v xml:space="preserve">        5302.03 Servicios De Limpieza Y Seguridad               </v>
          </cell>
          <cell r="C2353" t="str">
            <v>Servicios De Limpieza Y Seguridad</v>
          </cell>
        </row>
        <row r="2354">
          <cell r="A2354">
            <v>53020301</v>
          </cell>
          <cell r="B2354" t="str">
            <v xml:space="preserve">                5302.0301 Servicios De Limpieza, Seguridad Y Vigilancia       </v>
          </cell>
          <cell r="C2354" t="str">
            <v>Servicios De Limpieza, Seguridad Y Vigilancia</v>
          </cell>
        </row>
        <row r="2355">
          <cell r="A2355">
            <v>5302030101</v>
          </cell>
          <cell r="B2355" t="str">
            <v xml:space="preserve">                       5302.030101 Servicios De Limpieza E Higiene</v>
          </cell>
          <cell r="C2355" t="str">
            <v>Servicios De Limpieza E Higiene</v>
          </cell>
        </row>
        <row r="2356">
          <cell r="A2356">
            <v>5302030102</v>
          </cell>
          <cell r="B2356" t="str">
            <v xml:space="preserve">                       5302.030102 Servicios De Seguridad Y Vigilancia</v>
          </cell>
          <cell r="C2356" t="str">
            <v>Servicios De Seguridad Y Vigilancia</v>
          </cell>
        </row>
        <row r="2357">
          <cell r="A2357">
            <v>530204</v>
          </cell>
          <cell r="B2357" t="str">
            <v xml:space="preserve">        5302.04 Servicio De Mantenimiento, Acondicionamiento Y Reparaciones               </v>
          </cell>
          <cell r="C2357" t="str">
            <v>Servicio De Mantenimiento, Acondicionamiento Y Reparaciones</v>
          </cell>
        </row>
        <row r="2358">
          <cell r="A2358">
            <v>53020401</v>
          </cell>
          <cell r="B2358" t="str">
            <v xml:space="preserve">                5302.0401 Servicio De Mantenimiento, Acondicionamiento Y Reparaciones       </v>
          </cell>
          <cell r="C2358" t="str">
            <v>Servicio De Mantenimiento, Acondicionamiento Y Reparaciones</v>
          </cell>
        </row>
        <row r="2359">
          <cell r="A2359">
            <v>5302040101</v>
          </cell>
          <cell r="B2359" t="str">
            <v xml:space="preserve">                       5302.040101 De Edificaciones, Oficinas Y Estructuras</v>
          </cell>
          <cell r="C2359" t="str">
            <v>De Edificaciones, Oficinas Y Estructuras</v>
          </cell>
        </row>
        <row r="2360">
          <cell r="A2360">
            <v>5302040102</v>
          </cell>
          <cell r="B2360" t="str">
            <v xml:space="preserve">                       5302.040102 De Carreteras, Caminos Y Puentes</v>
          </cell>
          <cell r="C2360" t="str">
            <v>De Carreteras, Caminos Y Puentes</v>
          </cell>
        </row>
        <row r="2361">
          <cell r="A2361">
            <v>5302040103</v>
          </cell>
          <cell r="B2361" t="str">
            <v xml:space="preserve">                       5302.040103 De Vehículos</v>
          </cell>
          <cell r="C2361" t="str">
            <v>De Vehículos</v>
          </cell>
        </row>
        <row r="2362">
          <cell r="A2362">
            <v>5302040104</v>
          </cell>
          <cell r="B2362" t="str">
            <v xml:space="preserve">                       5302.040104 De Mobiliario Y Similares</v>
          </cell>
          <cell r="C2362" t="str">
            <v>De Mobiliario Y Similares</v>
          </cell>
        </row>
        <row r="2363">
          <cell r="A2363">
            <v>5302040105</v>
          </cell>
          <cell r="B2363" t="str">
            <v xml:space="preserve">                       5302.040105 De Maquinarias Y Equipos</v>
          </cell>
          <cell r="C2363" t="str">
            <v>De Maquinarias Y Equipos</v>
          </cell>
        </row>
        <row r="2364">
          <cell r="A2364">
            <v>5302040199</v>
          </cell>
          <cell r="B2364" t="str">
            <v xml:space="preserve">                       5302.040199 De Otros Bienes Y Activos</v>
          </cell>
          <cell r="C2364" t="str">
            <v>De Otros Bienes Y Activos</v>
          </cell>
        </row>
        <row r="2365">
          <cell r="A2365">
            <v>530205</v>
          </cell>
          <cell r="B2365" t="str">
            <v xml:space="preserve">        5302.05 Alquileres De Muebles E Inmuebles               </v>
          </cell>
          <cell r="C2365" t="str">
            <v>Alquileres De Muebles E Inmuebles</v>
          </cell>
        </row>
        <row r="2366">
          <cell r="A2366">
            <v>53020501</v>
          </cell>
          <cell r="B2366" t="str">
            <v xml:space="preserve">                5302.0501 Alquileres De Muebles E Inmuebles       </v>
          </cell>
          <cell r="C2366" t="str">
            <v>Alquileres De Muebles E Inmuebles</v>
          </cell>
        </row>
        <row r="2367">
          <cell r="A2367">
            <v>5302050101</v>
          </cell>
          <cell r="B2367" t="str">
            <v xml:space="preserve">                       5302.050101 De Edificios Y Estructuras</v>
          </cell>
          <cell r="C2367" t="str">
            <v>De Edificios Y Estructuras</v>
          </cell>
        </row>
        <row r="2368">
          <cell r="A2368">
            <v>5302050102</v>
          </cell>
          <cell r="B2368" t="str">
            <v xml:space="preserve">                       5302.050102 De Vehículos</v>
          </cell>
          <cell r="C2368" t="str">
            <v>De Vehículos</v>
          </cell>
        </row>
        <row r="2369">
          <cell r="A2369">
            <v>5302050103</v>
          </cell>
          <cell r="B2369" t="str">
            <v xml:space="preserve">                       5302.050103 De Mobiliario Y Similares</v>
          </cell>
          <cell r="C2369" t="str">
            <v>De Mobiliario Y Similares</v>
          </cell>
        </row>
        <row r="2370">
          <cell r="A2370">
            <v>5302050104</v>
          </cell>
          <cell r="B2370" t="str">
            <v xml:space="preserve">                       5302.050104 De Maquinarias Y Equipos</v>
          </cell>
          <cell r="C2370" t="str">
            <v>De Maquinarias Y Equipos</v>
          </cell>
        </row>
        <row r="2371">
          <cell r="A2371">
            <v>5302050199</v>
          </cell>
          <cell r="B2371" t="str">
            <v xml:space="preserve">                       5302.050199 De Otros Bienes Y Activos</v>
          </cell>
          <cell r="C2371" t="str">
            <v>De Otros Bienes Y Activos</v>
          </cell>
        </row>
        <row r="2372">
          <cell r="A2372">
            <v>530206</v>
          </cell>
          <cell r="B2372" t="str">
            <v xml:space="preserve">        5302.06 Servicios Administrativos, Financieros Y De Seguros               </v>
          </cell>
          <cell r="C2372" t="str">
            <v>Servicios Administrativos, Financieros Y De Seguros</v>
          </cell>
        </row>
        <row r="2373">
          <cell r="A2373">
            <v>53020601</v>
          </cell>
          <cell r="B2373" t="str">
            <v xml:space="preserve">                5302.0601 Servicios Administrativos       </v>
          </cell>
          <cell r="C2373" t="str">
            <v>Servicios Administrativos</v>
          </cell>
        </row>
        <row r="2374">
          <cell r="A2374">
            <v>5302060101</v>
          </cell>
          <cell r="B2374" t="str">
            <v xml:space="preserve">                       5302.060101 Gastos Legales Y Judiciales</v>
          </cell>
          <cell r="C2374" t="str">
            <v>Gastos Legales Y Judiciales</v>
          </cell>
        </row>
        <row r="2375">
          <cell r="A2375">
            <v>5302060102</v>
          </cell>
          <cell r="B2375" t="str">
            <v xml:space="preserve">                       5302.060102 Gastos Notariales</v>
          </cell>
          <cell r="C2375" t="str">
            <v>Gastos Notariales</v>
          </cell>
        </row>
        <row r="2376">
          <cell r="A2376">
            <v>53020602</v>
          </cell>
          <cell r="B2376" t="str">
            <v xml:space="preserve">                5302.0602 Servicios Financieros       </v>
          </cell>
          <cell r="C2376" t="str">
            <v>Servicios Financieros</v>
          </cell>
        </row>
        <row r="2377">
          <cell r="A2377">
            <v>5302060201</v>
          </cell>
          <cell r="B2377" t="str">
            <v xml:space="preserve">                       5302.060201 Cargos Bancarios</v>
          </cell>
          <cell r="C2377" t="str">
            <v>Cargos Bancarios</v>
          </cell>
        </row>
        <row r="2378">
          <cell r="A2378">
            <v>5302060202</v>
          </cell>
          <cell r="B2378" t="str">
            <v xml:space="preserve">                       5302.060202 Gastos Financieros Por Compra Y Venta De Títulos Y Valores</v>
          </cell>
          <cell r="C2378" t="str">
            <v>Gastos Financieros Por Compra Y Venta De Títulos Y Valores</v>
          </cell>
        </row>
        <row r="2379">
          <cell r="A2379">
            <v>5302060299</v>
          </cell>
          <cell r="B2379" t="str">
            <v xml:space="preserve">                       5302.060299 Otros Servicios Financieros</v>
          </cell>
          <cell r="C2379" t="str">
            <v>Otros Servicios Financieros</v>
          </cell>
        </row>
        <row r="2380">
          <cell r="A2380">
            <v>53020603</v>
          </cell>
          <cell r="B2380" t="str">
            <v xml:space="preserve">                5302.0603 Seguros       </v>
          </cell>
          <cell r="C2380" t="str">
            <v>Seguros</v>
          </cell>
        </row>
        <row r="2381">
          <cell r="A2381">
            <v>5302060301</v>
          </cell>
          <cell r="B2381" t="str">
            <v xml:space="preserve">                       5302.060301 Seguro De Vida</v>
          </cell>
          <cell r="C2381" t="str">
            <v>Seguro De Vida</v>
          </cell>
        </row>
        <row r="2382">
          <cell r="A2382">
            <v>5302060302</v>
          </cell>
          <cell r="B2382" t="str">
            <v xml:space="preserve">                       5302.060302 Seguro De Vehículos</v>
          </cell>
          <cell r="C2382" t="str">
            <v>Seguro De Vehículos</v>
          </cell>
        </row>
        <row r="2383">
          <cell r="A2383">
            <v>5302060303</v>
          </cell>
          <cell r="B2383" t="str">
            <v xml:space="preserve">                       5302.060303 Seguro Obligatorio Accidentes De Tránsito (SOAT)</v>
          </cell>
          <cell r="C2383" t="str">
            <v>Seguro Obligatorio Accidentes De Tránsito (SOAT)</v>
          </cell>
        </row>
        <row r="2384">
          <cell r="A2384">
            <v>5302060304</v>
          </cell>
          <cell r="B2384" t="str">
            <v xml:space="preserve">                       5302.060304 Otros Seguros Personales</v>
          </cell>
          <cell r="C2384" t="str">
            <v>Otros Seguros Personales</v>
          </cell>
        </row>
        <row r="2385">
          <cell r="A2385">
            <v>5302060399</v>
          </cell>
          <cell r="B2385" t="str">
            <v xml:space="preserve">                       5302.060399 Otros Seguros De Bienes Muebles E Inmuebles</v>
          </cell>
          <cell r="C2385" t="str">
            <v>Otros Seguros De Bienes Muebles E Inmuebles</v>
          </cell>
        </row>
        <row r="2386">
          <cell r="A2386">
            <v>53020604</v>
          </cell>
          <cell r="B2386" t="str">
            <v xml:space="preserve">                5302.0604 Servicios de Salud       </v>
          </cell>
          <cell r="C2386" t="str">
            <v>Servicios de Salud</v>
          </cell>
        </row>
        <row r="2387">
          <cell r="A2387">
            <v>5302060401</v>
          </cell>
          <cell r="B2387" t="str">
            <v xml:space="preserve">                       5302.060401 Gastos por Prestaciones de Salud</v>
          </cell>
          <cell r="C2387" t="str">
            <v>Gastos por Prestaciones de Salud</v>
          </cell>
        </row>
        <row r="2388">
          <cell r="A2388">
            <v>530207</v>
          </cell>
          <cell r="B2388" t="str">
            <v xml:space="preserve">        5302.07 Servicios Profesionales Y Técnicos               </v>
          </cell>
          <cell r="C2388" t="str">
            <v>Servicios Profesionales Y Técnicos</v>
          </cell>
        </row>
        <row r="2389">
          <cell r="A2389">
            <v>53020701</v>
          </cell>
          <cell r="B2389" t="str">
            <v xml:space="preserve">                5302.0701 Servicios De Consultorías, Asesorías Y Similares Desarrollados Por Personas Jurídicas       </v>
          </cell>
          <cell r="C2389" t="str">
            <v>Servicios De Consultorías, Asesorías Y Similares Desarrollados Por Personas Jurídicas</v>
          </cell>
        </row>
        <row r="2390">
          <cell r="A2390">
            <v>5302070101</v>
          </cell>
          <cell r="B2390" t="str">
            <v xml:space="preserve">                       5302.070101 Consultorías</v>
          </cell>
          <cell r="C2390" t="str">
            <v>Consultorías</v>
          </cell>
        </row>
        <row r="2391">
          <cell r="A2391">
            <v>5302070102</v>
          </cell>
          <cell r="B2391" t="str">
            <v xml:space="preserve">                       5302.070102 Asesorías</v>
          </cell>
          <cell r="C2391" t="str">
            <v>Asesorías</v>
          </cell>
        </row>
        <row r="2392">
          <cell r="A2392">
            <v>5302070103</v>
          </cell>
          <cell r="B2392" t="str">
            <v xml:space="preserve">                       5302.070103 Auditorías</v>
          </cell>
          <cell r="C2392" t="str">
            <v>Auditorías</v>
          </cell>
        </row>
        <row r="2393">
          <cell r="A2393">
            <v>5302070104</v>
          </cell>
          <cell r="B2393" t="str">
            <v xml:space="preserve">                       5302.070104 Perfiles De Inversión</v>
          </cell>
          <cell r="C2393" t="str">
            <v>Perfiles De Inversión</v>
          </cell>
        </row>
        <row r="2394">
          <cell r="A2394">
            <v>5302070105</v>
          </cell>
          <cell r="B2394" t="str">
            <v xml:space="preserve">                       5302.070105 Estudios E Investigaciones</v>
          </cell>
          <cell r="C2394" t="str">
            <v>Estudios E Investigaciones</v>
          </cell>
        </row>
        <row r="2395">
          <cell r="A2395">
            <v>5302070199</v>
          </cell>
          <cell r="B2395" t="str">
            <v xml:space="preserve">                       5302.070199 Otros Servicios Similares</v>
          </cell>
          <cell r="C2395" t="str">
            <v>Otros Servicios Similares</v>
          </cell>
        </row>
        <row r="2396">
          <cell r="A2396">
            <v>53020702</v>
          </cell>
          <cell r="B2396" t="str">
            <v xml:space="preserve">                5302.0702 Servicios De Consultorías, Asesorías Y Similares Desarrollados Por Personas Naturales       </v>
          </cell>
          <cell r="C2396" t="str">
            <v>Servicios De Consultorías, Asesorías Y Similares Desarrollados Por Personas Naturales</v>
          </cell>
        </row>
        <row r="2397">
          <cell r="A2397">
            <v>5302070201</v>
          </cell>
          <cell r="B2397" t="str">
            <v xml:space="preserve">                       5302.070201 Consultorías</v>
          </cell>
          <cell r="C2397" t="str">
            <v>Consultorías</v>
          </cell>
        </row>
        <row r="2398">
          <cell r="A2398">
            <v>5302070202</v>
          </cell>
          <cell r="B2398" t="str">
            <v xml:space="preserve">                       5302.070202 Asesorías</v>
          </cell>
          <cell r="C2398" t="str">
            <v>Asesorías</v>
          </cell>
        </row>
        <row r="2399">
          <cell r="A2399">
            <v>5302070203</v>
          </cell>
          <cell r="B2399" t="str">
            <v xml:space="preserve">                       5302.070203 Auditorías</v>
          </cell>
          <cell r="C2399" t="str">
            <v>Auditorías</v>
          </cell>
        </row>
        <row r="2400">
          <cell r="A2400">
            <v>5302070204</v>
          </cell>
          <cell r="B2400" t="str">
            <v xml:space="preserve">                       5302.070204 Perfiles De Inversión</v>
          </cell>
          <cell r="C2400" t="str">
            <v>Perfiles De Inversión</v>
          </cell>
        </row>
        <row r="2401">
          <cell r="A2401">
            <v>5302070205</v>
          </cell>
          <cell r="B2401" t="str">
            <v xml:space="preserve">                       5302.070205 Estudios E Investigaciones</v>
          </cell>
          <cell r="C2401" t="str">
            <v>Estudios E Investigaciones</v>
          </cell>
        </row>
        <row r="2402">
          <cell r="A2402">
            <v>5302070206</v>
          </cell>
          <cell r="B2402" t="str">
            <v xml:space="preserve">                       5302.070206 Locación de Servicios – Fondo de Apoyo Gerencial</v>
          </cell>
          <cell r="C2402" t="str">
            <v>Locación de Servicios – Fondo de Apoyo Gerencial</v>
          </cell>
        </row>
        <row r="2403">
          <cell r="A2403">
            <v>5302070207</v>
          </cell>
          <cell r="B2403" t="str">
            <v xml:space="preserve">                       5302.070207 Servicios Complementarios de Salud</v>
          </cell>
          <cell r="C2403" t="str">
            <v>Servicios Complementarios de Salud</v>
          </cell>
        </row>
        <row r="2404">
          <cell r="A2404">
            <v>5302070299</v>
          </cell>
          <cell r="B2404" t="str">
            <v xml:space="preserve">                       5302.070299 Otros Servicios Similares</v>
          </cell>
          <cell r="C2404" t="str">
            <v>Otros Servicios Similares</v>
          </cell>
        </row>
        <row r="2405">
          <cell r="A2405">
            <v>53020703</v>
          </cell>
          <cell r="B2405" t="str">
            <v xml:space="preserve">                5302.0703 Servicio De Capacitación Y Perfeccionamiento       </v>
          </cell>
          <cell r="C2405" t="str">
            <v>Servicio De Capacitación Y Perfeccionamiento</v>
          </cell>
        </row>
        <row r="2406">
          <cell r="A2406">
            <v>5302070301</v>
          </cell>
          <cell r="B2406" t="str">
            <v xml:space="preserve">                       5302.070301 Realizado Por Personas Jurídicas</v>
          </cell>
          <cell r="C2406" t="str">
            <v>Realizado Por Personas Jurídicas</v>
          </cell>
        </row>
        <row r="2407">
          <cell r="A2407">
            <v>5302070302</v>
          </cell>
          <cell r="B2407" t="str">
            <v xml:space="preserve">                       5302.070302 Realizado Por Personas Naturales</v>
          </cell>
          <cell r="C2407" t="str">
            <v>Realizado Por Personas Naturales</v>
          </cell>
        </row>
        <row r="2408">
          <cell r="A2408">
            <v>53020704</v>
          </cell>
          <cell r="B2408" t="str">
            <v xml:space="preserve">                5302.0704 Servicios De Procesamiento De Datos E Informática       </v>
          </cell>
          <cell r="C2408" t="str">
            <v>Servicios De Procesamiento De Datos E Informática</v>
          </cell>
        </row>
        <row r="2409">
          <cell r="A2409">
            <v>5302070401</v>
          </cell>
          <cell r="B2409" t="str">
            <v xml:space="preserve">                       5302.070401 Elaboración De Programas Informáticos</v>
          </cell>
          <cell r="C2409" t="str">
            <v>Elaboración De Programas Informáticos</v>
          </cell>
        </row>
        <row r="2410">
          <cell r="A2410">
            <v>5302070402</v>
          </cell>
          <cell r="B2410" t="str">
            <v xml:space="preserve">                       5302.070402 Procesamientos De Datos</v>
          </cell>
          <cell r="C2410" t="str">
            <v>Procesamientos De Datos</v>
          </cell>
        </row>
        <row r="2411">
          <cell r="A2411">
            <v>5302070403</v>
          </cell>
          <cell r="B2411" t="str">
            <v xml:space="preserve">                       5302.070403 Soporte Técnico</v>
          </cell>
          <cell r="C2411" t="str">
            <v>Soporte Técnico</v>
          </cell>
        </row>
        <row r="2412">
          <cell r="A2412">
            <v>5302070404</v>
          </cell>
          <cell r="B2412" t="str">
            <v xml:space="preserve">                       5302.070404 Otros Servicios De Informática</v>
          </cell>
          <cell r="C2412" t="str">
            <v>Otros Servicios De Informática</v>
          </cell>
        </row>
        <row r="2413">
          <cell r="A2413">
            <v>53020705</v>
          </cell>
          <cell r="B2413" t="str">
            <v xml:space="preserve">                5302.0705 Practicantes, Secigristas Y Similares       </v>
          </cell>
          <cell r="C2413" t="str">
            <v>Practicantes, Secigristas Y Similares</v>
          </cell>
        </row>
        <row r="2414">
          <cell r="A2414">
            <v>5302070501</v>
          </cell>
          <cell r="B2414" t="str">
            <v xml:space="preserve">                       5302.070501 Estipendio Por Secigra</v>
          </cell>
          <cell r="C2414" t="str">
            <v>Estipendio Por Secigra</v>
          </cell>
        </row>
        <row r="2415">
          <cell r="A2415">
            <v>5302070502</v>
          </cell>
          <cell r="B2415" t="str">
            <v xml:space="preserve">                       5302.070502 Propinas Para Practicantes</v>
          </cell>
          <cell r="C2415" t="str">
            <v>Propinas Para Practicantes</v>
          </cell>
        </row>
        <row r="2416">
          <cell r="A2416">
            <v>5302070504</v>
          </cell>
          <cell r="B2416" t="str">
            <v xml:space="preserve">                       5302.070504 Animadoras Y Alfabetizadores</v>
          </cell>
          <cell r="C2416" t="str">
            <v>Animadoras Y Alfabetizadores</v>
          </cell>
        </row>
        <row r="2417">
          <cell r="A2417">
            <v>5302070505</v>
          </cell>
          <cell r="B2417" t="str">
            <v xml:space="preserve">                       5302.070505 Alumnos De Escuelas Militares Y Policiales</v>
          </cell>
          <cell r="C2417" t="str">
            <v>Alumnos De Escuelas Militares Y Policiales</v>
          </cell>
        </row>
        <row r="2418">
          <cell r="A2418">
            <v>5302070506</v>
          </cell>
          <cell r="B2418" t="str">
            <v xml:space="preserve">                       5302.070506 Estipendio a los Candidatos a Gerentes Públicos</v>
          </cell>
          <cell r="C2418" t="str">
            <v>Estipendio a los Candidatos a Gerentes Públicos</v>
          </cell>
        </row>
        <row r="2419">
          <cell r="A2419">
            <v>53020706</v>
          </cell>
          <cell r="B2419" t="str">
            <v xml:space="preserve">                5302.0706 Servicio Y Gestión De Evaluación Internacional De Procesos       </v>
          </cell>
          <cell r="C2419" t="str">
            <v>Servicio Y Gestión De Evaluación Internacional De Procesos</v>
          </cell>
        </row>
        <row r="2420">
          <cell r="A2420">
            <v>5302070601</v>
          </cell>
          <cell r="B2420" t="str">
            <v xml:space="preserve">                       5302.070601 Servicio Y Gestión De Evaluación Internacional De Procesos</v>
          </cell>
          <cell r="C2420" t="str">
            <v>Servicio Y Gestión De Evaluación Internacional De Procesos</v>
          </cell>
        </row>
        <row r="2421">
          <cell r="A2421">
            <v>53020707</v>
          </cell>
          <cell r="B2421" t="str">
            <v xml:space="preserve">                5302.0707 Servicios Relacionados Con El Medio Ambiente       </v>
          </cell>
          <cell r="C2421" t="str">
            <v>Servicios Relacionados Con El Medio Ambiente</v>
          </cell>
        </row>
        <row r="2422">
          <cell r="A2422">
            <v>5302070701</v>
          </cell>
          <cell r="B2422" t="str">
            <v xml:space="preserve">                       5302.070701 Servicios Relacionados Con El Medio Ambiente</v>
          </cell>
          <cell r="C2422" t="str">
            <v>Servicios Relacionados Con El Medio Ambiente</v>
          </cell>
        </row>
        <row r="2423">
          <cell r="A2423">
            <v>5302070702</v>
          </cell>
          <cell r="B2423" t="str">
            <v xml:space="preserve">                       5302.070702 Servicio De Remediación Ambiental</v>
          </cell>
          <cell r="C2423" t="str">
            <v>Servicio De Remediación Ambiental</v>
          </cell>
        </row>
        <row r="2424">
          <cell r="A2424">
            <v>53020708</v>
          </cell>
          <cell r="B2424" t="str">
            <v xml:space="preserve">                5302.0708 Servicios Relacionados Con Saneamiento       </v>
          </cell>
          <cell r="C2424" t="str">
            <v>Servicios Relacionados Con Saneamiento</v>
          </cell>
        </row>
        <row r="2425">
          <cell r="A2425">
            <v>5302070801</v>
          </cell>
          <cell r="B2425" t="str">
            <v xml:space="preserve">                       5302.070801 Servicios Relacionados Con El Tratamiento De Agua</v>
          </cell>
          <cell r="C2425" t="str">
            <v>Servicios Relacionados Con El Tratamiento De Agua</v>
          </cell>
        </row>
        <row r="2426">
          <cell r="A2426">
            <v>53020709</v>
          </cell>
          <cell r="B2426" t="str">
            <v xml:space="preserve">                5302.0709 Servicios De Organización De Eventos       </v>
          </cell>
          <cell r="C2426" t="str">
            <v>Servicios De Organización De Eventos</v>
          </cell>
        </row>
        <row r="2427">
          <cell r="A2427">
            <v>5302070901</v>
          </cell>
          <cell r="B2427" t="str">
            <v xml:space="preserve">                       5302.070901 Organización Y Conducción De Eventos Deportivos</v>
          </cell>
          <cell r="C2427" t="str">
            <v>Organización Y Conducción De Eventos Deportivos</v>
          </cell>
        </row>
        <row r="2428">
          <cell r="A2428">
            <v>5302070902</v>
          </cell>
          <cell r="B2428" t="str">
            <v xml:space="preserve">                       5302.070902 Organización Y Conducción De Eventos Recreacionales</v>
          </cell>
          <cell r="C2428" t="str">
            <v>Organización Y Conducción De Eventos Recreacionales</v>
          </cell>
        </row>
        <row r="2429">
          <cell r="A2429">
            <v>5302070903</v>
          </cell>
          <cell r="B2429" t="str">
            <v xml:space="preserve">                       5302.070903 Organización Y Conducción De Espectáculos</v>
          </cell>
          <cell r="C2429" t="str">
            <v>Organización Y Conducción De Espectáculos</v>
          </cell>
        </row>
        <row r="2430">
          <cell r="A2430">
            <v>5302070904</v>
          </cell>
          <cell r="B2430" t="str">
            <v xml:space="preserve">                       5302.070904 Auspicio Y Patrocinio De Eventos Culturales Y De Arte</v>
          </cell>
          <cell r="C2430" t="str">
            <v>Auspicio Y Patrocinio De Eventos Culturales Y De Arte</v>
          </cell>
        </row>
        <row r="2431">
          <cell r="A2431">
            <v>5302070905</v>
          </cell>
          <cell r="B2431" t="str">
            <v xml:space="preserve">                       5302.070905 Organización De Eventos Culturales</v>
          </cell>
          <cell r="C2431" t="str">
            <v>Organización De Eventos Culturales</v>
          </cell>
        </row>
        <row r="2432">
          <cell r="A2432">
            <v>5302070999</v>
          </cell>
          <cell r="B2432" t="str">
            <v xml:space="preserve">                       5302.070999 Otros Relacionados A Organización De Eventos</v>
          </cell>
          <cell r="C2432" t="str">
            <v>Otros Relacionados A Organización De Eventos</v>
          </cell>
        </row>
        <row r="2433">
          <cell r="A2433">
            <v>53020710</v>
          </cell>
          <cell r="B2433" t="str">
            <v xml:space="preserve">                5302.0710 Servicio Por Atenciones Y Celebraciones       </v>
          </cell>
          <cell r="C2433" t="str">
            <v>Servicio Por Atenciones Y Celebraciones</v>
          </cell>
        </row>
        <row r="2434">
          <cell r="A2434">
            <v>5302071001</v>
          </cell>
          <cell r="B2434" t="str">
            <v xml:space="preserve">                       5302.071001 Seminarios, Talleres Y Similares Organizados Por La Institución</v>
          </cell>
          <cell r="C2434" t="str">
            <v>Seminarios, Talleres Y Similares Organizados Por La Institución</v>
          </cell>
        </row>
        <row r="2435">
          <cell r="A2435">
            <v>5302071002</v>
          </cell>
          <cell r="B2435" t="str">
            <v xml:space="preserve">                       5302.071002 Atenciones Oficiales Y Celebraciones Institucionales</v>
          </cell>
          <cell r="C2435" t="str">
            <v>Atenciones Oficiales Y Celebraciones Institucionales</v>
          </cell>
        </row>
        <row r="2436">
          <cell r="A2436">
            <v>5302071099</v>
          </cell>
          <cell r="B2436" t="str">
            <v xml:space="preserve">                       5302.071099 Otras Atenciones Y Celebraciones</v>
          </cell>
          <cell r="C2436" t="str">
            <v>Otras Atenciones Y Celebraciones</v>
          </cell>
        </row>
        <row r="2437">
          <cell r="A2437">
            <v>53020711</v>
          </cell>
          <cell r="B2437" t="str">
            <v xml:space="preserve">                5302.0711 Otros Servicios       </v>
          </cell>
          <cell r="C2437" t="str">
            <v>Otros Servicios</v>
          </cell>
        </row>
        <row r="2438">
          <cell r="A2438">
            <v>5302071101</v>
          </cell>
          <cell r="B2438" t="str">
            <v xml:space="preserve">                       5302.071101 Embalaje Y Almacenaje</v>
          </cell>
          <cell r="C2438" t="str">
            <v>Embalaje Y Almacenaje</v>
          </cell>
        </row>
        <row r="2439">
          <cell r="A2439">
            <v>5302071102</v>
          </cell>
          <cell r="B2439" t="str">
            <v xml:space="preserve">                       5302.071102 Transporte Y Traslado De Carga, Bienes Y Materiales</v>
          </cell>
          <cell r="C2439" t="str">
            <v>Transporte Y Traslado De Carga, Bienes Y Materiales</v>
          </cell>
        </row>
        <row r="2440">
          <cell r="A2440">
            <v>5302071103</v>
          </cell>
          <cell r="B2440" t="str">
            <v xml:space="preserve">                       5302.071103 Servicios Relacionados Con Florería, Jardinería Y Otras Actividades Similares</v>
          </cell>
          <cell r="C2440" t="str">
            <v>Servicios Relacionados Con Florería, Jardinería Y Otras Actividades Similares</v>
          </cell>
        </row>
        <row r="2441">
          <cell r="A2441">
            <v>5302071104</v>
          </cell>
          <cell r="B2441" t="str">
            <v xml:space="preserve">                       5302.071104 Servicios De Calificación De Pensiones</v>
          </cell>
          <cell r="C2441" t="str">
            <v>Servicios De Calificación De Pensiones</v>
          </cell>
        </row>
        <row r="2442">
          <cell r="A2442">
            <v>5302071199</v>
          </cell>
          <cell r="B2442" t="str">
            <v xml:space="preserve">                       5302.071199 Servicios Diversos</v>
          </cell>
          <cell r="C2442" t="str">
            <v>Servicios Diversos</v>
          </cell>
        </row>
        <row r="2443">
          <cell r="A2443">
            <v>530208</v>
          </cell>
          <cell r="B2443" t="str">
            <v xml:space="preserve">        5302.08 Contrato De Administración De Servicios – CAS               </v>
          </cell>
          <cell r="C2443" t="str">
            <v>Contrato De Administración De Servicios – CAS</v>
          </cell>
        </row>
        <row r="2444">
          <cell r="A2444">
            <v>53020801</v>
          </cell>
          <cell r="B2444" t="str">
            <v xml:space="preserve">                5302.0801 Contrato De Administración De Servicios – CAS       </v>
          </cell>
          <cell r="C2444" t="str">
            <v>Contrato De Administración De Servicios – CAS</v>
          </cell>
        </row>
        <row r="2445">
          <cell r="A2445">
            <v>53020802</v>
          </cell>
          <cell r="B2445" t="str">
            <v xml:space="preserve">                5302.0802 Contribución a ESSALUD de Contrato de Administración de Servicios-CAS       </v>
          </cell>
          <cell r="C2445" t="str">
            <v>Contribución a ESSALUD de Contrato de Administración de Servicios-CAS</v>
          </cell>
        </row>
        <row r="2446">
          <cell r="A2446">
            <v>530209</v>
          </cell>
          <cell r="B2446" t="str">
            <v xml:space="preserve">        5302.09 Servicios Públicos Derivados de Contratos de Concesión               </v>
          </cell>
          <cell r="C2446" t="str">
            <v>Servicios Públicos Derivados de Contratos de Concesión</v>
          </cell>
        </row>
        <row r="2447">
          <cell r="A2447">
            <v>5401</v>
          </cell>
          <cell r="B2447" t="str">
            <v xml:space="preserve">5401. DONACIONES Y TRASFERENCIAS CORRIENTES OTORGADOS                       </v>
          </cell>
          <cell r="C2447" t="str">
            <v>DONACIONES Y TRASFERENCIAS CORRIENTES OTORGADOS</v>
          </cell>
        </row>
        <row r="2448">
          <cell r="A2448">
            <v>540101</v>
          </cell>
          <cell r="B2448" t="str">
            <v xml:space="preserve">        5401.01 En Efectivo               </v>
          </cell>
          <cell r="C2448" t="str">
            <v>En Efectivo</v>
          </cell>
        </row>
        <row r="2449">
          <cell r="A2449">
            <v>54010101</v>
          </cell>
          <cell r="B2449" t="str">
            <v xml:space="preserve">                5401.0101 A Gobiernos Extranjeros       </v>
          </cell>
          <cell r="C2449" t="str">
            <v>A Gobiernos Extranjeros</v>
          </cell>
        </row>
        <row r="2450">
          <cell r="A2450">
            <v>5401010101</v>
          </cell>
          <cell r="B2450" t="str">
            <v xml:space="preserve">                       5401.010101 A Países de América</v>
          </cell>
          <cell r="C2450" t="str">
            <v>A Países de América</v>
          </cell>
        </row>
        <row r="2451">
          <cell r="A2451">
            <v>5401010102</v>
          </cell>
          <cell r="B2451" t="str">
            <v xml:space="preserve">                       5401.010102 A Países de Europa</v>
          </cell>
          <cell r="C2451" t="str">
            <v>A Países de Europa</v>
          </cell>
        </row>
        <row r="2452">
          <cell r="A2452">
            <v>5401010103</v>
          </cell>
          <cell r="B2452" t="str">
            <v xml:space="preserve">                       5401.010103 A Países de África, Asia y Oceanía</v>
          </cell>
          <cell r="C2452" t="str">
            <v>A Países de África, Asia y Oceanía</v>
          </cell>
        </row>
        <row r="2453">
          <cell r="A2453">
            <v>5401010104</v>
          </cell>
          <cell r="B2453" t="str">
            <v xml:space="preserve">                       5401.010104 A Agencias Gubernamentales de Cooperación Internacional</v>
          </cell>
          <cell r="C2453" t="str">
            <v>A Agencias Gubernamentales de Cooperación Internacional</v>
          </cell>
        </row>
        <row r="2454">
          <cell r="A2454">
            <v>5401010105</v>
          </cell>
          <cell r="B2454" t="str">
            <v xml:space="preserve">                       5401.010105 A Fondos Contravalor o de Desarrollo Binacional</v>
          </cell>
          <cell r="C2454" t="str">
            <v>A Fondos Contravalor o de Desarrollo Binacional</v>
          </cell>
        </row>
        <row r="2455">
          <cell r="A2455">
            <v>54010102</v>
          </cell>
          <cell r="B2455" t="str">
            <v xml:space="preserve">                5401.0102 A Organismos Internacionales       </v>
          </cell>
          <cell r="C2455" t="str">
            <v>A Organismos Internacionales</v>
          </cell>
        </row>
        <row r="2456">
          <cell r="A2456">
            <v>5401010201</v>
          </cell>
          <cell r="B2456" t="str">
            <v xml:space="preserve">                       5401.010201 Instituciones Financieras Internacionales</v>
          </cell>
          <cell r="C2456" t="str">
            <v>Instituciones Financieras Internacionales</v>
          </cell>
        </row>
        <row r="2457">
          <cell r="A2457">
            <v>5401010202</v>
          </cell>
          <cell r="B2457" t="str">
            <v xml:space="preserve">                       5401.010202 Otros Organismos</v>
          </cell>
          <cell r="C2457" t="str">
            <v>Otros Organismos</v>
          </cell>
        </row>
        <row r="2458">
          <cell r="A2458">
            <v>54010103</v>
          </cell>
          <cell r="B2458" t="str">
            <v xml:space="preserve">                5401.0103 A Otras Unidades De Gobierno       </v>
          </cell>
          <cell r="C2458" t="str">
            <v>A Otras Unidades De Gobierno</v>
          </cell>
        </row>
        <row r="2459">
          <cell r="A2459">
            <v>5401010301</v>
          </cell>
          <cell r="B2459" t="str">
            <v xml:space="preserve">                       5401.010301 A Gobierno Nacional</v>
          </cell>
          <cell r="C2459" t="str">
            <v>A Gobierno Nacional</v>
          </cell>
        </row>
        <row r="2460">
          <cell r="A2460">
            <v>5401010302</v>
          </cell>
          <cell r="B2460" t="str">
            <v xml:space="preserve">                       5401.010302 A Los Gobiernos Regionales</v>
          </cell>
          <cell r="C2460" t="str">
            <v>A Los Gobiernos Regionales</v>
          </cell>
        </row>
        <row r="2461">
          <cell r="A2461">
            <v>5401010303</v>
          </cell>
          <cell r="B2461" t="str">
            <v xml:space="preserve">                       5401.010303 A Los Gobiernos Locales</v>
          </cell>
          <cell r="C2461" t="str">
            <v>A Los Gobiernos Locales</v>
          </cell>
        </row>
        <row r="2462">
          <cell r="A2462">
            <v>5401010304</v>
          </cell>
          <cell r="B2462" t="str">
            <v xml:space="preserve">                       5401.010304 A Otras Entidades Públicas</v>
          </cell>
          <cell r="C2462" t="str">
            <v>A Otras Entidades Públicas</v>
          </cell>
        </row>
        <row r="2463">
          <cell r="A2463">
            <v>5401010305</v>
          </cell>
          <cell r="B2463" t="str">
            <v xml:space="preserve">                       5401.010305 A Fondos Públicos</v>
          </cell>
          <cell r="C2463" t="str">
            <v>A Fondos Públicos</v>
          </cell>
        </row>
        <row r="2464">
          <cell r="A2464">
            <v>540102</v>
          </cell>
          <cell r="B2464" t="str">
            <v xml:space="preserve">        5401.02 En Bienes               </v>
          </cell>
          <cell r="C2464" t="str">
            <v>En Bienes</v>
          </cell>
        </row>
        <row r="2465">
          <cell r="A2465">
            <v>54010201</v>
          </cell>
          <cell r="B2465" t="str">
            <v xml:space="preserve">                5401.0201 A Gobiernos Extranjeros       </v>
          </cell>
          <cell r="C2465" t="str">
            <v>A Gobiernos Extranjeros</v>
          </cell>
        </row>
        <row r="2466">
          <cell r="A2466">
            <v>5401020101</v>
          </cell>
          <cell r="B2466" t="str">
            <v xml:space="preserve">                       5401.020101 A Países de América</v>
          </cell>
          <cell r="C2466" t="str">
            <v>A Países de América</v>
          </cell>
        </row>
        <row r="2467">
          <cell r="A2467">
            <v>5401020102</v>
          </cell>
          <cell r="B2467" t="str">
            <v xml:space="preserve">                       5401.020102 A Países de Europa</v>
          </cell>
          <cell r="C2467" t="str">
            <v>A Países de Europa</v>
          </cell>
        </row>
        <row r="2468">
          <cell r="A2468">
            <v>5401020103</v>
          </cell>
          <cell r="B2468" t="str">
            <v xml:space="preserve">                       5401.020103 A Países de África, Asia y Oceanía</v>
          </cell>
          <cell r="C2468" t="str">
            <v>A Países de África, Asia y Oceanía</v>
          </cell>
        </row>
        <row r="2469">
          <cell r="A2469">
            <v>5401020104</v>
          </cell>
          <cell r="B2469" t="str">
            <v xml:space="preserve">                       5401.020104 A Agencias Gubernamentales de Cooperación Internacional</v>
          </cell>
          <cell r="C2469" t="str">
            <v>A Agencias Gubernamentales de Cooperación Internacional</v>
          </cell>
        </row>
        <row r="2470">
          <cell r="A2470">
            <v>5401020105</v>
          </cell>
          <cell r="B2470" t="str">
            <v xml:space="preserve">                       5401.020105 A Fondos Contravalor o de Desarrollo Binacional</v>
          </cell>
          <cell r="C2470" t="str">
            <v>A Fondos Contravalor o de Desarrollo Binacional</v>
          </cell>
        </row>
        <row r="2471">
          <cell r="A2471">
            <v>54010202</v>
          </cell>
          <cell r="B2471" t="str">
            <v xml:space="preserve">                5401.0202 A Organismos Internacionales       </v>
          </cell>
          <cell r="C2471" t="str">
            <v>A Organismos Internacionales</v>
          </cell>
        </row>
        <row r="2472">
          <cell r="A2472">
            <v>5401020201</v>
          </cell>
          <cell r="B2472" t="str">
            <v xml:space="preserve">                       5401.020201 Instituciones Financieras Internacionales</v>
          </cell>
          <cell r="C2472" t="str">
            <v>Instituciones Financieras Internacionales</v>
          </cell>
        </row>
        <row r="2473">
          <cell r="A2473">
            <v>5401020202</v>
          </cell>
          <cell r="B2473" t="str">
            <v xml:space="preserve">                       5401.020202 Otros Organismos</v>
          </cell>
          <cell r="C2473" t="str">
            <v>Otros Organismos</v>
          </cell>
        </row>
        <row r="2474">
          <cell r="A2474">
            <v>54010203</v>
          </cell>
          <cell r="B2474" t="str">
            <v xml:space="preserve">                5401.0203 A Otras Unidades De Gobierno       </v>
          </cell>
          <cell r="C2474" t="str">
            <v>A Otras Unidades De Gobierno</v>
          </cell>
        </row>
        <row r="2475">
          <cell r="A2475">
            <v>5401020301</v>
          </cell>
          <cell r="B2475" t="str">
            <v xml:space="preserve">                       5401.020301 A Gobierno Nacional</v>
          </cell>
          <cell r="C2475" t="str">
            <v>A Gobierno Nacional</v>
          </cell>
        </row>
        <row r="2476">
          <cell r="A2476">
            <v>5401020302</v>
          </cell>
          <cell r="B2476" t="str">
            <v xml:space="preserve">                       5401.020302 A Los Gobiernos Regionales</v>
          </cell>
          <cell r="C2476" t="str">
            <v>A Los Gobiernos Regionales</v>
          </cell>
        </row>
        <row r="2477">
          <cell r="A2477">
            <v>5401020303</v>
          </cell>
          <cell r="B2477" t="str">
            <v xml:space="preserve">                       5401.020303 A Los Gobiernos Locales</v>
          </cell>
          <cell r="C2477" t="str">
            <v>A Los Gobiernos Locales</v>
          </cell>
        </row>
        <row r="2478">
          <cell r="A2478">
            <v>5401020304</v>
          </cell>
          <cell r="B2478" t="str">
            <v xml:space="preserve">                       5401.020304 A Otras Entidades Públicas</v>
          </cell>
          <cell r="C2478" t="str">
            <v>A Otras Entidades Públicas</v>
          </cell>
        </row>
        <row r="2479">
          <cell r="A2479">
            <v>5401020305</v>
          </cell>
          <cell r="B2479" t="str">
            <v xml:space="preserve">                       5401.020305 A Fondos Públicos</v>
          </cell>
          <cell r="C2479" t="str">
            <v>A Fondos Públicos</v>
          </cell>
        </row>
        <row r="2480">
          <cell r="A2480">
            <v>540103</v>
          </cell>
          <cell r="B2480" t="str">
            <v xml:space="preserve">        5401.03 En Documentos               </v>
          </cell>
          <cell r="C2480" t="str">
            <v>En Documentos</v>
          </cell>
        </row>
        <row r="2481">
          <cell r="A2481">
            <v>54010303</v>
          </cell>
          <cell r="B2481" t="str">
            <v xml:space="preserve">                5401.0303 A Otras Unidades De Gobierno       </v>
          </cell>
          <cell r="C2481" t="str">
            <v>A Otras Unidades De Gobierno</v>
          </cell>
        </row>
        <row r="2482">
          <cell r="A2482">
            <v>5401030301</v>
          </cell>
          <cell r="B2482" t="str">
            <v xml:space="preserve">                       5401.030301 A Gobierno Nacional</v>
          </cell>
          <cell r="C2482" t="str">
            <v>A Gobierno Nacional</v>
          </cell>
        </row>
        <row r="2483">
          <cell r="A2483">
            <v>5401030302</v>
          </cell>
          <cell r="B2483" t="str">
            <v xml:space="preserve">                       5401.030302 A Los Gobiernos Regionales</v>
          </cell>
          <cell r="C2483" t="str">
            <v>A Los Gobiernos Regionales</v>
          </cell>
        </row>
        <row r="2484">
          <cell r="A2484">
            <v>5401030303</v>
          </cell>
          <cell r="B2484" t="str">
            <v xml:space="preserve">                       5401.030303 A los Gobiernos Locales</v>
          </cell>
          <cell r="C2484" t="str">
            <v>A los Gobiernos Locales</v>
          </cell>
        </row>
        <row r="2485">
          <cell r="A2485">
            <v>5401030304</v>
          </cell>
          <cell r="B2485" t="str">
            <v xml:space="preserve">                       5401.030304 A Otras Entidades Públicas</v>
          </cell>
          <cell r="C2485" t="str">
            <v>A Otras Entidades Públicas</v>
          </cell>
        </row>
        <row r="2486">
          <cell r="A2486">
            <v>5401030305</v>
          </cell>
          <cell r="B2486" t="str">
            <v xml:space="preserve">                       5401.030305 A Fondos Públicos</v>
          </cell>
          <cell r="C2486" t="str">
            <v>A Fondos Públicos</v>
          </cell>
        </row>
        <row r="2487">
          <cell r="A2487">
            <v>5402</v>
          </cell>
          <cell r="B2487" t="str">
            <v xml:space="preserve">5402. TRASPASOS Y REMESAS OTORGADOS CORRIENTES                       </v>
          </cell>
          <cell r="C2487" t="str">
            <v>TRASPASOS Y REMESAS OTORGADOS CORRIENTES</v>
          </cell>
        </row>
        <row r="2488">
          <cell r="A2488">
            <v>540201</v>
          </cell>
          <cell r="B2488" t="str">
            <v xml:space="preserve">        5402.01 Traspasos Con Documentos               </v>
          </cell>
          <cell r="C2488" t="str">
            <v>Traspasos Con Documentos</v>
          </cell>
        </row>
        <row r="2489">
          <cell r="A2489">
            <v>540299</v>
          </cell>
          <cell r="B2489" t="str">
            <v xml:space="preserve">        5402.99 Otros               </v>
          </cell>
          <cell r="C2489" t="str">
            <v>Otros</v>
          </cell>
        </row>
        <row r="2490">
          <cell r="A2490">
            <v>5403</v>
          </cell>
          <cell r="B2490" t="str">
            <v xml:space="preserve">5403. DONACIONES Y TRANSFERENCIAS DE CAPITAL OTORGADOS                       </v>
          </cell>
          <cell r="C2490" t="str">
            <v>DONACIONES Y TRANSFERENCIAS DE CAPITAL OTORGADOS</v>
          </cell>
        </row>
        <row r="2491">
          <cell r="A2491">
            <v>540301</v>
          </cell>
          <cell r="B2491" t="str">
            <v xml:space="preserve">        5403.01 En Efectivo               </v>
          </cell>
          <cell r="C2491" t="str">
            <v>En Efectivo</v>
          </cell>
        </row>
        <row r="2492">
          <cell r="A2492">
            <v>54030101</v>
          </cell>
          <cell r="B2492" t="str">
            <v xml:space="preserve">                5403.0101 A Gobiernos Extranjeros       </v>
          </cell>
          <cell r="C2492" t="str">
            <v>A Gobiernos Extranjeros</v>
          </cell>
        </row>
        <row r="2493">
          <cell r="A2493">
            <v>5403010101</v>
          </cell>
          <cell r="B2493" t="str">
            <v xml:space="preserve">                       5403.010101 A Países de América</v>
          </cell>
          <cell r="C2493" t="str">
            <v>A Países de América</v>
          </cell>
        </row>
        <row r="2494">
          <cell r="A2494">
            <v>5403010102</v>
          </cell>
          <cell r="B2494" t="str">
            <v xml:space="preserve">                       5403.010102 A Países de Europa</v>
          </cell>
          <cell r="C2494" t="str">
            <v>A Países de Europa</v>
          </cell>
        </row>
        <row r="2495">
          <cell r="A2495">
            <v>5403010103</v>
          </cell>
          <cell r="B2495" t="str">
            <v xml:space="preserve">                       5403.010103 A Países de África, Asia y Oceanía</v>
          </cell>
          <cell r="C2495" t="str">
            <v>A Países de África, Asia y Oceanía</v>
          </cell>
        </row>
        <row r="2496">
          <cell r="A2496">
            <v>5403010104</v>
          </cell>
          <cell r="B2496" t="str">
            <v xml:space="preserve">                       5403.010104 A Agencias Gubernamentales de Cooperación Internacional</v>
          </cell>
          <cell r="C2496" t="str">
            <v>A Agencias Gubernamentales de Cooperación Internacional</v>
          </cell>
        </row>
        <row r="2497">
          <cell r="A2497">
            <v>5403010105</v>
          </cell>
          <cell r="B2497" t="str">
            <v xml:space="preserve">                       5403.010105 A Fondos Contravalor o de Desarrollo Binacional</v>
          </cell>
          <cell r="C2497" t="str">
            <v>A Fondos Contravalor o de Desarrollo Binacional</v>
          </cell>
        </row>
        <row r="2498">
          <cell r="A2498">
            <v>54030102</v>
          </cell>
          <cell r="B2498" t="str">
            <v xml:space="preserve">                5403.0102 A Organismos Internacionales       </v>
          </cell>
          <cell r="C2498" t="str">
            <v>A Organismos Internacionales</v>
          </cell>
        </row>
        <row r="2499">
          <cell r="A2499">
            <v>5403010201</v>
          </cell>
          <cell r="B2499" t="str">
            <v xml:space="preserve">                       5403.010201 Instituciones Financieras Internacionales</v>
          </cell>
          <cell r="C2499" t="str">
            <v>Instituciones Financieras Internacionales</v>
          </cell>
        </row>
        <row r="2500">
          <cell r="A2500">
            <v>5403010202</v>
          </cell>
          <cell r="B2500" t="str">
            <v xml:space="preserve">                       5403.010202 Otros Organismos</v>
          </cell>
          <cell r="C2500" t="str">
            <v>Otros Organismos</v>
          </cell>
        </row>
        <row r="2501">
          <cell r="A2501">
            <v>54030103</v>
          </cell>
          <cell r="B2501" t="str">
            <v xml:space="preserve">                5403.0103 A Otras Unidades De Gobierno       </v>
          </cell>
          <cell r="C2501" t="str">
            <v>A Otras Unidades De Gobierno</v>
          </cell>
        </row>
        <row r="2502">
          <cell r="A2502">
            <v>5403010301</v>
          </cell>
          <cell r="B2502" t="str">
            <v xml:space="preserve">                       5403.010301 A Gobierno Nacional</v>
          </cell>
          <cell r="C2502" t="str">
            <v>A Gobierno Nacional</v>
          </cell>
        </row>
        <row r="2503">
          <cell r="A2503">
            <v>5403010302</v>
          </cell>
          <cell r="B2503" t="str">
            <v xml:space="preserve">                       5403.010302 A Los Gobiernos Regionales</v>
          </cell>
          <cell r="C2503" t="str">
            <v>A Los Gobiernos Regionales</v>
          </cell>
        </row>
        <row r="2504">
          <cell r="A2504">
            <v>5403010303</v>
          </cell>
          <cell r="B2504" t="str">
            <v xml:space="preserve">                       5403.010303 A Los Gobiernos Locales</v>
          </cell>
          <cell r="C2504" t="str">
            <v>A Los Gobiernos Locales</v>
          </cell>
        </row>
        <row r="2505">
          <cell r="A2505">
            <v>5403010304</v>
          </cell>
          <cell r="B2505" t="str">
            <v xml:space="preserve">                       5403.010304 A Otras Entidades Públicas</v>
          </cell>
          <cell r="C2505" t="str">
            <v>A Otras Entidades Públicas</v>
          </cell>
        </row>
        <row r="2506">
          <cell r="A2506">
            <v>5403010305</v>
          </cell>
          <cell r="B2506" t="str">
            <v xml:space="preserve">                       5403.010305 A Fondos Públicos</v>
          </cell>
          <cell r="C2506" t="str">
            <v>A Fondos Públicos</v>
          </cell>
        </row>
        <row r="2507">
          <cell r="A2507">
            <v>540302</v>
          </cell>
          <cell r="B2507" t="str">
            <v xml:space="preserve">        5403.02 En Bienes               </v>
          </cell>
          <cell r="C2507" t="str">
            <v>En Bienes</v>
          </cell>
        </row>
        <row r="2508">
          <cell r="A2508">
            <v>54030201</v>
          </cell>
          <cell r="B2508" t="str">
            <v xml:space="preserve">                5403.0201 A Gobiernos Extranjeros       </v>
          </cell>
          <cell r="C2508" t="str">
            <v>A Gobiernos Extranjeros</v>
          </cell>
        </row>
        <row r="2509">
          <cell r="A2509">
            <v>5403020101</v>
          </cell>
          <cell r="B2509" t="str">
            <v xml:space="preserve">                       5403.020101 A Países de Ámerica</v>
          </cell>
          <cell r="C2509" t="str">
            <v>A Países de Ámerica</v>
          </cell>
        </row>
        <row r="2510">
          <cell r="A2510">
            <v>5403020102</v>
          </cell>
          <cell r="B2510" t="str">
            <v xml:space="preserve">                       5403.020102 A Países de Europa</v>
          </cell>
          <cell r="C2510" t="str">
            <v>A Países de Europa</v>
          </cell>
        </row>
        <row r="2511">
          <cell r="A2511">
            <v>5403020103</v>
          </cell>
          <cell r="B2511" t="str">
            <v xml:space="preserve">                       5403.020103 A Países de África, Asia y Oceanía</v>
          </cell>
          <cell r="C2511" t="str">
            <v>A Países de África, Asia y Oceanía</v>
          </cell>
        </row>
        <row r="2512">
          <cell r="A2512">
            <v>5403020104</v>
          </cell>
          <cell r="B2512" t="str">
            <v xml:space="preserve">                       5403.020104 A Agencias Gubernamentales de Cooperación Internacional</v>
          </cell>
          <cell r="C2512" t="str">
            <v>A Agencias Gubernamentales de Cooperación Internacional</v>
          </cell>
        </row>
        <row r="2513">
          <cell r="A2513">
            <v>5403020105</v>
          </cell>
          <cell r="B2513" t="str">
            <v xml:space="preserve">                       5403.020105 A Fondos Contravalor o de Desarrollo Binacional</v>
          </cell>
          <cell r="C2513" t="str">
            <v>A Fondos Contravalor o de Desarrollo Binacional</v>
          </cell>
        </row>
        <row r="2514">
          <cell r="A2514">
            <v>54030202</v>
          </cell>
          <cell r="B2514" t="str">
            <v xml:space="preserve">                5403.0202 A Organismos Internacionales       </v>
          </cell>
          <cell r="C2514" t="str">
            <v>A Organismos Internacionales</v>
          </cell>
        </row>
        <row r="2515">
          <cell r="A2515">
            <v>5403020201</v>
          </cell>
          <cell r="B2515" t="str">
            <v xml:space="preserve">                       5403.020201 Instituciones Financieras Internacionales</v>
          </cell>
          <cell r="C2515" t="str">
            <v>Instituciones Financieras Internacionales</v>
          </cell>
        </row>
        <row r="2516">
          <cell r="A2516">
            <v>5403020202</v>
          </cell>
          <cell r="B2516" t="str">
            <v xml:space="preserve">                       5403.020202 Otros Organismos</v>
          </cell>
          <cell r="C2516" t="str">
            <v>Otros Organismos</v>
          </cell>
        </row>
        <row r="2517">
          <cell r="A2517">
            <v>540303</v>
          </cell>
          <cell r="B2517" t="str">
            <v xml:space="preserve">        5403.03 Condonación de Deuda               </v>
          </cell>
          <cell r="C2517" t="str">
            <v>Condonación de Deuda</v>
          </cell>
        </row>
        <row r="2518">
          <cell r="A2518">
            <v>54030301</v>
          </cell>
          <cell r="B2518" t="str">
            <v xml:space="preserve">                5403.0301 Condonación De Deuda Externa       </v>
          </cell>
          <cell r="C2518" t="str">
            <v>Condonación De Deuda Externa</v>
          </cell>
        </row>
        <row r="2519">
          <cell r="A2519">
            <v>5403030101</v>
          </cell>
          <cell r="B2519" t="str">
            <v xml:space="preserve">                       5403.030101 A Gobiernos Extranjeros</v>
          </cell>
          <cell r="C2519" t="str">
            <v>A Gobiernos Extranjeros</v>
          </cell>
        </row>
        <row r="2520">
          <cell r="A2520">
            <v>5403030102</v>
          </cell>
          <cell r="B2520" t="str">
            <v xml:space="preserve">                       5403.030102 A Organismos Internacionales O Agencias Oficiales</v>
          </cell>
          <cell r="C2520" t="str">
            <v>A Organismos Internacionales O Agencias Oficiales</v>
          </cell>
        </row>
        <row r="2521">
          <cell r="A2521">
            <v>5403030103</v>
          </cell>
          <cell r="B2521" t="str">
            <v xml:space="preserve">                       5403.030103 De Títulos Valores Colocados En El Exterior</v>
          </cell>
          <cell r="C2521" t="str">
            <v>De Títulos Valores Colocados En El Exterior</v>
          </cell>
        </row>
        <row r="2522">
          <cell r="A2522">
            <v>5403030104</v>
          </cell>
          <cell r="B2522" t="str">
            <v xml:space="preserve">                       5403.030104 De Otros Créditos Externos</v>
          </cell>
          <cell r="C2522" t="str">
            <v>De Otros Créditos Externos</v>
          </cell>
        </row>
        <row r="2523">
          <cell r="A2523">
            <v>54030302</v>
          </cell>
          <cell r="B2523" t="str">
            <v xml:space="preserve">                5403.0302 Condonación De Deuda Interna       </v>
          </cell>
          <cell r="C2523" t="str">
            <v>Condonación De Deuda Interna</v>
          </cell>
        </row>
        <row r="2524">
          <cell r="A2524">
            <v>5403030201</v>
          </cell>
          <cell r="B2524" t="str">
            <v xml:space="preserve">                       5403.030201 A Unidades De Gobierno</v>
          </cell>
          <cell r="C2524" t="str">
            <v>A Unidades De Gobierno</v>
          </cell>
        </row>
        <row r="2525">
          <cell r="A2525">
            <v>5403030202</v>
          </cell>
          <cell r="B2525" t="str">
            <v xml:space="preserve">                       5403.030202 De Títulos Valores Internos</v>
          </cell>
          <cell r="C2525" t="str">
            <v>De Títulos Valores Internos</v>
          </cell>
        </row>
        <row r="2526">
          <cell r="A2526">
            <v>5403030203</v>
          </cell>
          <cell r="B2526" t="str">
            <v xml:space="preserve">                       5403.030203 Otros Créditos Internos</v>
          </cell>
          <cell r="C2526" t="str">
            <v>Otros Créditos Internos</v>
          </cell>
        </row>
        <row r="2527">
          <cell r="A2527">
            <v>540304</v>
          </cell>
          <cell r="B2527" t="str">
            <v xml:space="preserve">        5403.04 En Documentos               </v>
          </cell>
          <cell r="C2527" t="str">
            <v>En Documentos</v>
          </cell>
        </row>
        <row r="2528">
          <cell r="A2528">
            <v>54030403</v>
          </cell>
          <cell r="B2528" t="str">
            <v xml:space="preserve">                5403.0403 A Otras Unidades de Gobierno       </v>
          </cell>
          <cell r="C2528" t="str">
            <v>A Otras Unidades de Gobierno</v>
          </cell>
        </row>
        <row r="2529">
          <cell r="A2529">
            <v>5404</v>
          </cell>
          <cell r="B2529" t="str">
            <v xml:space="preserve">5404. TRASPASOS Y REMESAS OTORGADOS DE CAPITAL                       </v>
          </cell>
          <cell r="C2529" t="str">
            <v>TRASPASOS Y REMESAS OTORGADOS DE CAPITAL</v>
          </cell>
        </row>
        <row r="2530">
          <cell r="A2530">
            <v>540401</v>
          </cell>
          <cell r="B2530" t="str">
            <v xml:space="preserve">        5404.01 Traspasos Con Documentos               </v>
          </cell>
          <cell r="C2530" t="str">
            <v>Traspasos Con Documentos</v>
          </cell>
        </row>
        <row r="2531">
          <cell r="A2531">
            <v>540499</v>
          </cell>
          <cell r="B2531" t="str">
            <v xml:space="preserve">        5404.99 Otros               </v>
          </cell>
          <cell r="C2531" t="str">
            <v>Otros</v>
          </cell>
        </row>
        <row r="2532">
          <cell r="A2532">
            <v>5501</v>
          </cell>
          <cell r="B2532" t="str">
            <v xml:space="preserve">5501. SUBSIDIOS                       </v>
          </cell>
          <cell r="C2532" t="str">
            <v>SUBSIDIOS</v>
          </cell>
        </row>
        <row r="2533">
          <cell r="A2533">
            <v>550101</v>
          </cell>
          <cell r="B2533" t="str">
            <v xml:space="preserve">        5501.01 A Las Empresas Públicas               </v>
          </cell>
          <cell r="C2533" t="str">
            <v>A Las Empresas Públicas</v>
          </cell>
        </row>
        <row r="2534">
          <cell r="A2534">
            <v>55010101</v>
          </cell>
          <cell r="B2534" t="str">
            <v xml:space="preserve">                5501.0101 A Las Empresas Públicas No Financieras       </v>
          </cell>
          <cell r="C2534" t="str">
            <v>A Las Empresas Públicas No Financieras</v>
          </cell>
        </row>
        <row r="2535">
          <cell r="A2535">
            <v>5501010101</v>
          </cell>
          <cell r="B2535" t="str">
            <v xml:space="preserve">                       5501.010101 Empresas Públicas Del Gobierno Nacional</v>
          </cell>
          <cell r="C2535" t="str">
            <v>Empresas Públicas Del Gobierno Nacional</v>
          </cell>
        </row>
        <row r="2536">
          <cell r="A2536">
            <v>5501010102</v>
          </cell>
          <cell r="B2536" t="str">
            <v xml:space="preserve">                       5501.010102 Empresas Públicas De Los Gobiernos Regionales</v>
          </cell>
          <cell r="C2536" t="str">
            <v>Empresas Públicas De Los Gobiernos Regionales</v>
          </cell>
        </row>
        <row r="2537">
          <cell r="A2537">
            <v>5501010103</v>
          </cell>
          <cell r="B2537" t="str">
            <v xml:space="preserve">                       5501.010103 Empresas Públicas De Los Gobiernos Locales</v>
          </cell>
          <cell r="C2537" t="str">
            <v>Empresas Públicas De Los Gobiernos Locales</v>
          </cell>
        </row>
        <row r="2538">
          <cell r="A2538">
            <v>55010102</v>
          </cell>
          <cell r="B2538" t="str">
            <v xml:space="preserve">                5501.0102 A Las Empresas Públicas Financieras       </v>
          </cell>
          <cell r="C2538" t="str">
            <v>A Las Empresas Públicas Financieras</v>
          </cell>
        </row>
        <row r="2539">
          <cell r="A2539">
            <v>5501010201</v>
          </cell>
          <cell r="B2539" t="str">
            <v xml:space="preserve">                       5501.010201 Empresas Públicas Del Gobierno Nacional</v>
          </cell>
          <cell r="C2539" t="str">
            <v>Empresas Públicas Del Gobierno Nacional</v>
          </cell>
        </row>
        <row r="2540">
          <cell r="A2540">
            <v>5501010202</v>
          </cell>
          <cell r="B2540" t="str">
            <v xml:space="preserve">                       5501.010202 Empresas Públicas De Los Gobiernos Regionales</v>
          </cell>
          <cell r="C2540" t="str">
            <v>Empresas Públicas De Los Gobiernos Regionales</v>
          </cell>
        </row>
        <row r="2541">
          <cell r="A2541">
            <v>5501010203</v>
          </cell>
          <cell r="B2541" t="str">
            <v xml:space="preserve">                       5501.010203 Empresas Públicas De Los Gobiernos Locales</v>
          </cell>
          <cell r="C2541" t="str">
            <v>Empresas Públicas De Los Gobiernos Locales</v>
          </cell>
        </row>
        <row r="2542">
          <cell r="A2542">
            <v>550102</v>
          </cell>
          <cell r="B2542" t="str">
            <v xml:space="preserve">        5501.02 A Las Empresas Del Sector Privado               </v>
          </cell>
          <cell r="C2542" t="str">
            <v>A Las Empresas Del Sector Privado</v>
          </cell>
        </row>
        <row r="2543">
          <cell r="A2543">
            <v>55010201</v>
          </cell>
          <cell r="B2543" t="str">
            <v xml:space="preserve">                5501.0201 A Las Empresas Privadas No Financieras       </v>
          </cell>
          <cell r="C2543" t="str">
            <v>A Las Empresas Privadas No Financieras</v>
          </cell>
        </row>
        <row r="2544">
          <cell r="A2544">
            <v>5501020101</v>
          </cell>
          <cell r="B2544" t="str">
            <v xml:space="preserve">                       5501.020101 A Las Empresas Privadas No Financieras</v>
          </cell>
          <cell r="C2544" t="str">
            <v>A Las Empresas Privadas No Financieras</v>
          </cell>
        </row>
        <row r="2545">
          <cell r="A2545">
            <v>55010202</v>
          </cell>
          <cell r="B2545" t="str">
            <v xml:space="preserve">                5501.0202 A Las Empresas Privadas Financieras       </v>
          </cell>
          <cell r="C2545" t="str">
            <v>A Las Empresas Privadas Financieras</v>
          </cell>
        </row>
        <row r="2546">
          <cell r="A2546">
            <v>5501020201</v>
          </cell>
          <cell r="B2546" t="str">
            <v xml:space="preserve">                       5501.020201 A Las Empresas Privadas Financieras</v>
          </cell>
          <cell r="C2546" t="str">
            <v>A Las Empresas Privadas Financieras</v>
          </cell>
        </row>
        <row r="2547">
          <cell r="A2547">
            <v>5502</v>
          </cell>
          <cell r="B2547" t="str">
            <v xml:space="preserve">5502. TRANSFERENCIAS A INSTITUCIONES SIN FINES DE LUCRO                       </v>
          </cell>
          <cell r="C2547" t="str">
            <v>TRANSFERENCIAS A INSTITUCIONES SIN FINES DE LUCRO</v>
          </cell>
        </row>
        <row r="2548">
          <cell r="A2548">
            <v>550201</v>
          </cell>
          <cell r="B2548" t="str">
            <v xml:space="preserve">        5502.01 Transferencias Corrientes A Instituciones Sin Fines De Lucro               </v>
          </cell>
          <cell r="C2548" t="str">
            <v>Transferencias Corrientes A Instituciones Sin Fines De Lucro</v>
          </cell>
        </row>
        <row r="2549">
          <cell r="A2549">
            <v>55020101</v>
          </cell>
          <cell r="B2549" t="str">
            <v xml:space="preserve">                5502.0101 En Efectivo       </v>
          </cell>
          <cell r="C2549" t="str">
            <v>En Efectivo</v>
          </cell>
        </row>
        <row r="2550">
          <cell r="A2550">
            <v>5502010101</v>
          </cell>
          <cell r="B2550" t="str">
            <v xml:space="preserve">                       5502.010101 A La Iglesia</v>
          </cell>
          <cell r="C2550" t="str">
            <v>A La Iglesia</v>
          </cell>
        </row>
        <row r="2551">
          <cell r="A2551">
            <v>5502010102</v>
          </cell>
          <cell r="B2551" t="str">
            <v xml:space="preserve">                       5502.010102 A Organismos No Gubernamentales (ONGs)</v>
          </cell>
          <cell r="C2551" t="str">
            <v>A Organismos No Gubernamentales (ONGs)</v>
          </cell>
        </row>
        <row r="2552">
          <cell r="A2552">
            <v>5502010103</v>
          </cell>
          <cell r="B2552" t="str">
            <v xml:space="preserve">                       5502.010103 A Universidades</v>
          </cell>
          <cell r="C2552" t="str">
            <v>A Universidades</v>
          </cell>
        </row>
        <row r="2553">
          <cell r="A2553">
            <v>5502010104</v>
          </cell>
          <cell r="B2553" t="str">
            <v xml:space="preserve">                       5502.010104 A Fondos Y Fundaciones</v>
          </cell>
          <cell r="C2553" t="str">
            <v>A Fondos Y Fundaciones</v>
          </cell>
        </row>
        <row r="2554">
          <cell r="A2554">
            <v>5502010199</v>
          </cell>
          <cell r="B2554" t="str">
            <v xml:space="preserve">                       5502.010199 A Otras Organizaciones</v>
          </cell>
          <cell r="C2554" t="str">
            <v>A Otras Organizaciones</v>
          </cell>
        </row>
        <row r="2555">
          <cell r="A2555">
            <v>55020102</v>
          </cell>
          <cell r="B2555" t="str">
            <v xml:space="preserve">                5502.0102 En Bienes       </v>
          </cell>
          <cell r="C2555" t="str">
            <v>En Bienes</v>
          </cell>
        </row>
        <row r="2556">
          <cell r="A2556">
            <v>5502010201</v>
          </cell>
          <cell r="B2556" t="str">
            <v xml:space="preserve">                       5502.010201 A La Iglesia</v>
          </cell>
          <cell r="C2556" t="str">
            <v>A La Iglesia</v>
          </cell>
        </row>
        <row r="2557">
          <cell r="A2557">
            <v>5502010202</v>
          </cell>
          <cell r="B2557" t="str">
            <v xml:space="preserve">                       5502.010202 A Organismos No Gubernamentales (ONGs)</v>
          </cell>
          <cell r="C2557" t="str">
            <v>A Organismos No Gubernamentales (ONGs)</v>
          </cell>
        </row>
        <row r="2558">
          <cell r="A2558">
            <v>5502010203</v>
          </cell>
          <cell r="B2558" t="str">
            <v xml:space="preserve">                       5502.010203 A Universidades</v>
          </cell>
          <cell r="C2558" t="str">
            <v>A Universidades</v>
          </cell>
        </row>
        <row r="2559">
          <cell r="A2559">
            <v>5502010204</v>
          </cell>
          <cell r="B2559" t="str">
            <v xml:space="preserve">                       5502.010204 A Fondos Y Fundaciones</v>
          </cell>
          <cell r="C2559" t="str">
            <v>A Fondos Y Fundaciones</v>
          </cell>
        </row>
        <row r="2560">
          <cell r="A2560">
            <v>5502010299</v>
          </cell>
          <cell r="B2560" t="str">
            <v xml:space="preserve">                       5502.010299 A Otras Organizaciones</v>
          </cell>
          <cell r="C2560" t="str">
            <v>A Otras Organizaciones</v>
          </cell>
        </row>
        <row r="2561">
          <cell r="A2561">
            <v>550202</v>
          </cell>
          <cell r="B2561" t="str">
            <v xml:space="preserve">        5502.02 Transferencias De Capital A Instituciones Sin Fines De Lucro               </v>
          </cell>
          <cell r="C2561" t="str">
            <v>Transferencias De Capital A Instituciones Sin Fines De Lucro</v>
          </cell>
        </row>
        <row r="2562">
          <cell r="A2562">
            <v>55020201</v>
          </cell>
          <cell r="B2562" t="str">
            <v xml:space="preserve">                5502.0201 En Efectivo       </v>
          </cell>
          <cell r="C2562" t="str">
            <v>En Efectivo</v>
          </cell>
        </row>
        <row r="2563">
          <cell r="A2563">
            <v>5502020101</v>
          </cell>
          <cell r="B2563" t="str">
            <v xml:space="preserve">                       5502.020101 A La Iglesia</v>
          </cell>
          <cell r="C2563" t="str">
            <v>A La Iglesia</v>
          </cell>
        </row>
        <row r="2564">
          <cell r="A2564">
            <v>5502020102</v>
          </cell>
          <cell r="B2564" t="str">
            <v xml:space="preserve">                       5502.020102 A Organismos No Gubernamentales (ONGs)</v>
          </cell>
          <cell r="C2564" t="str">
            <v>A Organismos No Gubernamentales (ONGs)</v>
          </cell>
        </row>
        <row r="2565">
          <cell r="A2565">
            <v>5502020103</v>
          </cell>
          <cell r="B2565" t="str">
            <v xml:space="preserve">                       5502.020103 A Universidades</v>
          </cell>
          <cell r="C2565" t="str">
            <v>A Universidades</v>
          </cell>
        </row>
        <row r="2566">
          <cell r="A2566">
            <v>5502020104</v>
          </cell>
          <cell r="B2566" t="str">
            <v xml:space="preserve">                       5502.020104 A Fondos Y Fundaciones</v>
          </cell>
          <cell r="C2566" t="str">
            <v>A Fondos Y Fundaciones</v>
          </cell>
        </row>
        <row r="2567">
          <cell r="A2567">
            <v>5502020105</v>
          </cell>
          <cell r="B2567" t="str">
            <v xml:space="preserve">                       5502.020105 A Fondos Sociales</v>
          </cell>
          <cell r="C2567" t="str">
            <v>A Fondos Sociales</v>
          </cell>
        </row>
        <row r="2568">
          <cell r="A2568">
            <v>5502020199</v>
          </cell>
          <cell r="B2568" t="str">
            <v xml:space="preserve">                       5502.020199 A Otras Organizaciones</v>
          </cell>
          <cell r="C2568" t="str">
            <v>A Otras Organizaciones</v>
          </cell>
        </row>
        <row r="2569">
          <cell r="A2569">
            <v>55020202</v>
          </cell>
          <cell r="B2569" t="str">
            <v xml:space="preserve">                5502.0202 En Bienes       </v>
          </cell>
          <cell r="C2569" t="str">
            <v>En Bienes</v>
          </cell>
        </row>
        <row r="2570">
          <cell r="A2570">
            <v>5502020201</v>
          </cell>
          <cell r="B2570" t="str">
            <v xml:space="preserve">                       5502.020201 A La Iglesia</v>
          </cell>
          <cell r="C2570" t="str">
            <v>A La Iglesia</v>
          </cell>
        </row>
        <row r="2571">
          <cell r="A2571">
            <v>5502020202</v>
          </cell>
          <cell r="B2571" t="str">
            <v xml:space="preserve">                       5502.020202 A Organismos No Gubernamentales (ONGs)</v>
          </cell>
          <cell r="C2571" t="str">
            <v>A Organismos No Gubernamentales (ONGs)</v>
          </cell>
        </row>
        <row r="2572">
          <cell r="A2572">
            <v>5502020203</v>
          </cell>
          <cell r="B2572" t="str">
            <v xml:space="preserve">                       5502.020203 A Universidades</v>
          </cell>
          <cell r="C2572" t="str">
            <v>A Universidades</v>
          </cell>
        </row>
        <row r="2573">
          <cell r="A2573">
            <v>5502020204</v>
          </cell>
          <cell r="B2573" t="str">
            <v xml:space="preserve">                       5502.020204 A Fondos Y Fundaciones</v>
          </cell>
          <cell r="C2573" t="str">
            <v>A Fondos Y Fundaciones</v>
          </cell>
        </row>
        <row r="2574">
          <cell r="A2574">
            <v>5502020205</v>
          </cell>
          <cell r="B2574" t="str">
            <v xml:space="preserve">                       5502.020205 A Fondos Sociales</v>
          </cell>
          <cell r="C2574" t="str">
            <v>A Fondos Sociales</v>
          </cell>
        </row>
        <row r="2575">
          <cell r="A2575">
            <v>5502020299</v>
          </cell>
          <cell r="B2575" t="str">
            <v xml:space="preserve">                       5502.020299 A Otras Organizaciones</v>
          </cell>
          <cell r="C2575" t="str">
            <v>A Otras Organizaciones</v>
          </cell>
        </row>
        <row r="2576">
          <cell r="A2576">
            <v>5503</v>
          </cell>
          <cell r="B2576" t="str">
            <v xml:space="preserve">5503. SUBVENCIONES A PERSONAS NATURALES                       </v>
          </cell>
          <cell r="C2576" t="str">
            <v>SUBVENCIONES A PERSONAS NATURALES</v>
          </cell>
        </row>
        <row r="2577">
          <cell r="A2577">
            <v>550301</v>
          </cell>
          <cell r="B2577" t="str">
            <v xml:space="preserve">        5503.01 Subvenciones Financieras               </v>
          </cell>
          <cell r="C2577" t="str">
            <v>Subvenciones Financieras</v>
          </cell>
        </row>
        <row r="2578">
          <cell r="A2578">
            <v>55030101</v>
          </cell>
          <cell r="B2578" t="str">
            <v xml:space="preserve">                5503.0101 Subvenciones Financieras       </v>
          </cell>
          <cell r="C2578" t="str">
            <v>Subvenciones Financieras</v>
          </cell>
        </row>
        <row r="2579">
          <cell r="A2579">
            <v>5503010101</v>
          </cell>
          <cell r="B2579" t="str">
            <v xml:space="preserve">                       5503.010101 A Estudiantes</v>
          </cell>
          <cell r="C2579" t="str">
            <v>A Estudiantes</v>
          </cell>
        </row>
        <row r="2580">
          <cell r="A2580">
            <v>5503010102</v>
          </cell>
          <cell r="B2580" t="str">
            <v xml:space="preserve">                       5503.010102 A Investigadores Científicos</v>
          </cell>
          <cell r="C2580" t="str">
            <v>A Investigadores Científicos</v>
          </cell>
        </row>
        <row r="2581">
          <cell r="A2581">
            <v>5503010103</v>
          </cell>
          <cell r="B2581" t="str">
            <v xml:space="preserve">                       5503.010103 A Otras Personas Naturales</v>
          </cell>
          <cell r="C2581" t="str">
            <v>A Otras Personas Naturales</v>
          </cell>
        </row>
        <row r="2582">
          <cell r="A2582">
            <v>5504</v>
          </cell>
          <cell r="B2582" t="str">
            <v xml:space="preserve">5504. PAGO DE IMPUESTOS, DERECHOS ADMINISTRATIVOS Y MULTAS GUBERNAMENTALES                       </v>
          </cell>
          <cell r="C2582" t="str">
            <v>PAGO DE IMPUESTOS, DERECHOS ADMINISTRATIVOS Y MULTAS GUBERNAMENTALES</v>
          </cell>
        </row>
        <row r="2583">
          <cell r="A2583">
            <v>550401</v>
          </cell>
          <cell r="B2583" t="str">
            <v xml:space="preserve">        5504.01 Al Gobierno Nacional               </v>
          </cell>
          <cell r="C2583" t="str">
            <v>Al Gobierno Nacional</v>
          </cell>
        </row>
        <row r="2584">
          <cell r="A2584">
            <v>55040101</v>
          </cell>
          <cell r="B2584" t="str">
            <v xml:space="preserve">                5504.0101 Impuestos       </v>
          </cell>
          <cell r="C2584" t="str">
            <v>Impuestos</v>
          </cell>
        </row>
        <row r="2585">
          <cell r="A2585">
            <v>5504010101</v>
          </cell>
          <cell r="B2585" t="str">
            <v xml:space="preserve">                       5504.010101 Impuestos</v>
          </cell>
          <cell r="C2585" t="str">
            <v>Impuestos</v>
          </cell>
        </row>
        <row r="2586">
          <cell r="A2586">
            <v>55040102</v>
          </cell>
          <cell r="B2586" t="str">
            <v xml:space="preserve">                5504.0102 Derechos Administrativos       </v>
          </cell>
          <cell r="C2586" t="str">
            <v>Derechos Administrativos</v>
          </cell>
        </row>
        <row r="2587">
          <cell r="A2587">
            <v>5504010201</v>
          </cell>
          <cell r="B2587" t="str">
            <v xml:space="preserve">                       5504.010201 Derechos Administrativos</v>
          </cell>
          <cell r="C2587" t="str">
            <v>Derechos Administrativos</v>
          </cell>
        </row>
        <row r="2588">
          <cell r="A2588">
            <v>55040103</v>
          </cell>
          <cell r="B2588" t="str">
            <v xml:space="preserve">                5504.0103 Multas       </v>
          </cell>
          <cell r="C2588" t="str">
            <v>Multas</v>
          </cell>
        </row>
        <row r="2589">
          <cell r="A2589">
            <v>5504010301</v>
          </cell>
          <cell r="B2589" t="str">
            <v xml:space="preserve">                       5504.010301 Multas</v>
          </cell>
          <cell r="C2589" t="str">
            <v>Multas</v>
          </cell>
        </row>
        <row r="2590">
          <cell r="A2590">
            <v>550402</v>
          </cell>
          <cell r="B2590" t="str">
            <v xml:space="preserve">        5504.02 Al Gobierno Regional               </v>
          </cell>
          <cell r="C2590" t="str">
            <v>Al Gobierno Regional</v>
          </cell>
        </row>
        <row r="2591">
          <cell r="A2591">
            <v>55040201</v>
          </cell>
          <cell r="B2591" t="str">
            <v xml:space="preserve">                5504.0201 Derechos Administrativos       </v>
          </cell>
          <cell r="C2591" t="str">
            <v>Derechos Administrativos</v>
          </cell>
        </row>
        <row r="2592">
          <cell r="A2592">
            <v>5504020101</v>
          </cell>
          <cell r="B2592" t="str">
            <v xml:space="preserve">                       5504.020101 Derechos Administrativos</v>
          </cell>
          <cell r="C2592" t="str">
            <v>Derechos Administrativos</v>
          </cell>
        </row>
        <row r="2593">
          <cell r="A2593">
            <v>55040202</v>
          </cell>
          <cell r="B2593" t="str">
            <v xml:space="preserve">                5504.0202 Multas       </v>
          </cell>
          <cell r="C2593" t="str">
            <v>Multas</v>
          </cell>
        </row>
        <row r="2594">
          <cell r="A2594">
            <v>5504020201</v>
          </cell>
          <cell r="B2594" t="str">
            <v xml:space="preserve">                       5504.020201 Multas</v>
          </cell>
          <cell r="C2594" t="str">
            <v>Multas</v>
          </cell>
        </row>
        <row r="2595">
          <cell r="A2595">
            <v>550403</v>
          </cell>
          <cell r="B2595" t="str">
            <v xml:space="preserve">        5504.03 Al Gobierno Local               </v>
          </cell>
          <cell r="C2595" t="str">
            <v>Al Gobierno Local</v>
          </cell>
        </row>
        <row r="2596">
          <cell r="A2596">
            <v>55040301</v>
          </cell>
          <cell r="B2596" t="str">
            <v xml:space="preserve">                5504.0301 Impuestos       </v>
          </cell>
          <cell r="C2596" t="str">
            <v>Impuestos</v>
          </cell>
        </row>
        <row r="2597">
          <cell r="A2597">
            <v>5504030101</v>
          </cell>
          <cell r="B2597" t="str">
            <v xml:space="preserve">                       5504.030101 Impuestos</v>
          </cell>
          <cell r="C2597" t="str">
            <v>Impuestos</v>
          </cell>
        </row>
        <row r="2598">
          <cell r="A2598">
            <v>55040302</v>
          </cell>
          <cell r="B2598" t="str">
            <v xml:space="preserve">                5504.0302 Derechos Administrativos       </v>
          </cell>
          <cell r="C2598" t="str">
            <v>Derechos Administrativos</v>
          </cell>
        </row>
        <row r="2599">
          <cell r="A2599">
            <v>5504030201</v>
          </cell>
          <cell r="B2599" t="str">
            <v xml:space="preserve">                       5504.030201 Derechos Administrativos</v>
          </cell>
          <cell r="C2599" t="str">
            <v>Derechos Administrativos</v>
          </cell>
        </row>
        <row r="2600">
          <cell r="A2600">
            <v>55040303</v>
          </cell>
          <cell r="B2600" t="str">
            <v xml:space="preserve">                5504.0303 Multas       </v>
          </cell>
          <cell r="C2600" t="str">
            <v>Multas</v>
          </cell>
        </row>
        <row r="2601">
          <cell r="A2601">
            <v>5504030301</v>
          </cell>
          <cell r="B2601" t="str">
            <v xml:space="preserve">                       5504.030301 Multas</v>
          </cell>
          <cell r="C2601" t="str">
            <v>Multas</v>
          </cell>
        </row>
        <row r="2602">
          <cell r="A2602">
            <v>5505</v>
          </cell>
          <cell r="B2602" t="str">
            <v xml:space="preserve">5505. INDEMNIZACIONES Y COMPENSACIONES                       </v>
          </cell>
          <cell r="C2602" t="str">
            <v>INDEMNIZACIONES Y COMPENSACIONES</v>
          </cell>
        </row>
        <row r="2603">
          <cell r="A2603">
            <v>550501</v>
          </cell>
          <cell r="B2603" t="str">
            <v xml:space="preserve">        5505.01 Indemnizaciones Y Compensaciones               </v>
          </cell>
          <cell r="C2603" t="str">
            <v>Indemnizaciones Y Compensaciones</v>
          </cell>
        </row>
        <row r="2604">
          <cell r="A2604">
            <v>55050101</v>
          </cell>
          <cell r="B2604" t="str">
            <v xml:space="preserve">                5505.0101 Indemnizaciones Y Compensaciones       </v>
          </cell>
          <cell r="C2604" t="str">
            <v>Indemnizaciones Y Compensaciones</v>
          </cell>
        </row>
        <row r="2605">
          <cell r="A2605">
            <v>5505010101</v>
          </cell>
          <cell r="B2605" t="str">
            <v xml:space="preserve">                       5505.010101 Indemnizaciones Por Ceses Colectivos</v>
          </cell>
          <cell r="C2605" t="str">
            <v>Indemnizaciones Por Ceses Colectivos</v>
          </cell>
        </row>
        <row r="2606">
          <cell r="A2606">
            <v>5505010102</v>
          </cell>
          <cell r="B2606" t="str">
            <v xml:space="preserve">                       5505.010102 Pagos En Compensación De Daños Ocasionados Por Desastres Naturales</v>
          </cell>
          <cell r="C2606" t="str">
            <v>Pagos En Compensación De Daños Ocasionados Por Desastres Naturales</v>
          </cell>
        </row>
        <row r="2607">
          <cell r="A2607">
            <v>5505010103</v>
          </cell>
          <cell r="B2607" t="str">
            <v xml:space="preserve">                       5505.010103 Indemnizaciones Por Accidentes De Trabajo O Víctimas De Terrorismo</v>
          </cell>
          <cell r="C2607" t="str">
            <v>Indemnizaciones Por Accidentes De Trabajo O Víctimas De Terrorismo</v>
          </cell>
        </row>
        <row r="2608">
          <cell r="A2608">
            <v>5505010199</v>
          </cell>
          <cell r="B2608" t="str">
            <v xml:space="preserve">                       5505.010199 Otras Indemnizaciones Y Compensaciones</v>
          </cell>
          <cell r="C2608" t="str">
            <v>Otras Indemnizaciones Y Compensaciones</v>
          </cell>
        </row>
        <row r="2609">
          <cell r="A2609">
            <v>5506</v>
          </cell>
          <cell r="B2609" t="str">
            <v xml:space="preserve">5506. OTROS GASTOS DIVERSOS                       </v>
          </cell>
          <cell r="C2609" t="str">
            <v>OTROS GASTOS DIVERSOS</v>
          </cell>
        </row>
        <row r="2610">
          <cell r="A2610">
            <v>550601</v>
          </cell>
          <cell r="B2610" t="str">
            <v xml:space="preserve">        5506.01 Baja De Bienes               </v>
          </cell>
          <cell r="C2610" t="str">
            <v>Baja De Bienes</v>
          </cell>
        </row>
        <row r="2611">
          <cell r="A2611">
            <v>550602</v>
          </cell>
          <cell r="B2611" t="str">
            <v xml:space="preserve">        5506.02 Instrumentos Financieros               </v>
          </cell>
          <cell r="C2611" t="str">
            <v>Instrumentos Financieros</v>
          </cell>
        </row>
        <row r="2612">
          <cell r="A2612">
            <v>55060201</v>
          </cell>
          <cell r="B2612" t="str">
            <v xml:space="preserve">                5506.0201 Emisión Bajo la Par       </v>
          </cell>
          <cell r="C2612" t="str">
            <v>Emisión Bajo la Par</v>
          </cell>
        </row>
        <row r="2613">
          <cell r="A2613">
            <v>5506020101</v>
          </cell>
          <cell r="B2613" t="str">
            <v xml:space="preserve">                       5506.020101 Bonos Soberanos</v>
          </cell>
          <cell r="C2613" t="str">
            <v>Bonos Soberanos</v>
          </cell>
        </row>
        <row r="2614">
          <cell r="A2614">
            <v>5506020102</v>
          </cell>
          <cell r="B2614" t="str">
            <v xml:space="preserve">                       5506.020102 Bonos Globales</v>
          </cell>
          <cell r="C2614" t="str">
            <v>Bonos Globales</v>
          </cell>
        </row>
        <row r="2615">
          <cell r="A2615">
            <v>5506020109</v>
          </cell>
          <cell r="B2615" t="str">
            <v xml:space="preserve">                       5506.020109 Otros</v>
          </cell>
          <cell r="C2615" t="str">
            <v>Otros</v>
          </cell>
        </row>
        <row r="2616">
          <cell r="A2616">
            <v>550699</v>
          </cell>
          <cell r="B2616" t="str">
            <v xml:space="preserve">        5506.99 Otros Gastos Diversos               </v>
          </cell>
          <cell r="C2616" t="str">
            <v>Otros Gastos Diversos</v>
          </cell>
        </row>
        <row r="2617">
          <cell r="A2617">
            <v>5601</v>
          </cell>
          <cell r="B2617" t="str">
            <v xml:space="preserve">5601. INTERESES DE LA DEUDA                       </v>
          </cell>
          <cell r="C2617" t="str">
            <v>INTERESES DE LA DEUDA</v>
          </cell>
        </row>
        <row r="2618">
          <cell r="A2618">
            <v>560101</v>
          </cell>
          <cell r="B2618" t="str">
            <v xml:space="preserve">        5601.01 Intereses De La Deuda Externa               </v>
          </cell>
          <cell r="C2618" t="str">
            <v>Intereses De La Deuda Externa</v>
          </cell>
        </row>
        <row r="2619">
          <cell r="A2619">
            <v>56010101</v>
          </cell>
          <cell r="B2619" t="str">
            <v xml:space="preserve">                5601.0101 Provenientes De Gobiernos Extranjeros       </v>
          </cell>
          <cell r="C2619" t="str">
            <v>Provenientes De Gobiernos Extranjeros</v>
          </cell>
        </row>
        <row r="2620">
          <cell r="A2620">
            <v>5601010101</v>
          </cell>
          <cell r="B2620" t="str">
            <v xml:space="preserve">                       5601.010101 De Países De América</v>
          </cell>
          <cell r="C2620" t="str">
            <v>De Países De América</v>
          </cell>
        </row>
        <row r="2621">
          <cell r="A2621">
            <v>5601010102</v>
          </cell>
          <cell r="B2621" t="str">
            <v xml:space="preserve">                       5601.010102 De Países De Europa</v>
          </cell>
          <cell r="C2621" t="str">
            <v>De Países De Europa</v>
          </cell>
        </row>
        <row r="2622">
          <cell r="A2622">
            <v>5601010103</v>
          </cell>
          <cell r="B2622" t="str">
            <v xml:space="preserve">                       5601.010103 De África, Asia Y Oceanía</v>
          </cell>
          <cell r="C2622" t="str">
            <v>De África, Asia Y Oceanía</v>
          </cell>
        </row>
        <row r="2623">
          <cell r="A2623">
            <v>56010102</v>
          </cell>
          <cell r="B2623" t="str">
            <v xml:space="preserve">                5601.0102 Provenientes De Organismos Internacionales O Agencias Oficiales       </v>
          </cell>
          <cell r="C2623" t="str">
            <v>Provenientes De Organismos Internacionales O Agencias Oficiales</v>
          </cell>
        </row>
        <row r="2624">
          <cell r="A2624">
            <v>5601010201</v>
          </cell>
          <cell r="B2624" t="str">
            <v xml:space="preserve">                       5601.010201 Banco Interamericano De Desarrollo – BID</v>
          </cell>
          <cell r="C2624" t="str">
            <v>Banco Interamericano De Desarrollo – BID</v>
          </cell>
        </row>
        <row r="2625">
          <cell r="A2625">
            <v>5601010202</v>
          </cell>
          <cell r="B2625" t="str">
            <v xml:space="preserve">                       5601.010202 Banco Mundial – BIRF</v>
          </cell>
          <cell r="C2625" t="str">
            <v>Banco Mundial – BIRF</v>
          </cell>
        </row>
        <row r="2626">
          <cell r="A2626">
            <v>5601010203</v>
          </cell>
          <cell r="B2626" t="str">
            <v xml:space="preserve">                       5601.010203 Fondo Monetario Internacional – FMI</v>
          </cell>
          <cell r="C2626" t="str">
            <v>Fondo Monetario Internacional – FMI</v>
          </cell>
        </row>
        <row r="2627">
          <cell r="A2627">
            <v>5601010204</v>
          </cell>
          <cell r="B2627" t="str">
            <v xml:space="preserve">                       5601.010204 KredintanstalfFurWiederaufbau – KFW</v>
          </cell>
          <cell r="C2627" t="str">
            <v>KredintanstalfFurWiederaufbau – KFW</v>
          </cell>
        </row>
        <row r="2628">
          <cell r="A2628">
            <v>5601010205</v>
          </cell>
          <cell r="B2628" t="str">
            <v xml:space="preserve">                       5601.010205 Corporación Andina De Fomento – CAF</v>
          </cell>
          <cell r="C2628" t="str">
            <v>Corporación Andina De Fomento – CAF</v>
          </cell>
        </row>
        <row r="2629">
          <cell r="A2629">
            <v>5601010206</v>
          </cell>
          <cell r="B2629" t="str">
            <v xml:space="preserve">                       5601.010206 Fondo Internacional De Desarrollo Agrícola – FIDA</v>
          </cell>
          <cell r="C2629" t="str">
            <v>Fondo Internacional De Desarrollo Agrícola – FIDA</v>
          </cell>
        </row>
        <row r="2630">
          <cell r="A2630">
            <v>5601010207</v>
          </cell>
          <cell r="B2630" t="str">
            <v xml:space="preserve">                       5601.010207 Banco De Cooperación Internacional Del Japón-JBIC</v>
          </cell>
          <cell r="C2630" t="str">
            <v>Banco De Cooperación Internacional Del Japón-JBIC</v>
          </cell>
        </row>
        <row r="2631">
          <cell r="A2631">
            <v>5601010208</v>
          </cell>
          <cell r="B2631" t="str">
            <v xml:space="preserve">                       5601.010208 Agencia Alemana De Cooperación Técnica Internacional – GTZ</v>
          </cell>
          <cell r="C2631" t="str">
            <v>Agencia Alemana De Cooperación Técnica Internacional – GTZ</v>
          </cell>
        </row>
        <row r="2632">
          <cell r="A2632">
            <v>5601010209</v>
          </cell>
          <cell r="B2632" t="str">
            <v xml:space="preserve">                       5601.010209 Agencia de Cooperación Internacional del Japón – JICA</v>
          </cell>
          <cell r="C2632" t="str">
            <v>Agencia de Cooperación Internacional del Japón – JICA</v>
          </cell>
        </row>
        <row r="2633">
          <cell r="A2633">
            <v>5601010299</v>
          </cell>
          <cell r="B2633" t="str">
            <v xml:space="preserve">                       5601.010299 Otros Organismos Internacionales O Agencias Oficiales</v>
          </cell>
          <cell r="C2633" t="str">
            <v>Otros Organismos Internacionales O Agencias Oficiales</v>
          </cell>
        </row>
        <row r="2634">
          <cell r="A2634">
            <v>56010103</v>
          </cell>
          <cell r="B2634" t="str">
            <v xml:space="preserve">                5601.0103 De Títulos Valores Colocados En El Exterior       </v>
          </cell>
          <cell r="C2634" t="str">
            <v>De Títulos Valores Colocados En El Exterior</v>
          </cell>
        </row>
        <row r="2635">
          <cell r="A2635">
            <v>5601010301</v>
          </cell>
          <cell r="B2635" t="str">
            <v xml:space="preserve">                       5601.010301 Bonos Del Tesoro Público</v>
          </cell>
          <cell r="C2635" t="str">
            <v>Bonos Del Tesoro Público</v>
          </cell>
        </row>
        <row r="2636">
          <cell r="A2636">
            <v>5601010302</v>
          </cell>
          <cell r="B2636" t="str">
            <v xml:space="preserve">                       5601.010302 Bonos Globales</v>
          </cell>
          <cell r="C2636" t="str">
            <v>Bonos Globales</v>
          </cell>
        </row>
        <row r="2637">
          <cell r="A2637">
            <v>5601010399</v>
          </cell>
          <cell r="B2637" t="str">
            <v xml:space="preserve">                       5601.010399 Otros Valores</v>
          </cell>
          <cell r="C2637" t="str">
            <v>Otros Valores</v>
          </cell>
        </row>
        <row r="2638">
          <cell r="A2638">
            <v>56010104</v>
          </cell>
          <cell r="B2638" t="str">
            <v xml:space="preserve">                5601.0104 Otros Intereses Externas       </v>
          </cell>
          <cell r="C2638" t="str">
            <v>Otros Intereses Externas</v>
          </cell>
        </row>
        <row r="2639">
          <cell r="A2639">
            <v>5601010401</v>
          </cell>
          <cell r="B2639" t="str">
            <v xml:space="preserve">                       5601.010401 Con Banca Privada Y Financieras</v>
          </cell>
          <cell r="C2639" t="str">
            <v>Con Banca Privada Y Financieras</v>
          </cell>
        </row>
        <row r="2640">
          <cell r="A2640">
            <v>5601010499</v>
          </cell>
          <cell r="B2640" t="str">
            <v xml:space="preserve">                       5601.010499 Otros Créditos Externos</v>
          </cell>
          <cell r="C2640" t="str">
            <v>Otros Créditos Externos</v>
          </cell>
        </row>
        <row r="2641">
          <cell r="A2641">
            <v>560102</v>
          </cell>
          <cell r="B2641" t="str">
            <v xml:space="preserve">        5601.02 Intereses De Deuda Interna               </v>
          </cell>
          <cell r="C2641" t="str">
            <v>Intereses De Deuda Interna</v>
          </cell>
        </row>
        <row r="2642">
          <cell r="A2642">
            <v>56010201</v>
          </cell>
          <cell r="B2642" t="str">
            <v xml:space="preserve">                5601.0201 De Unidades De Gobierno       </v>
          </cell>
          <cell r="C2642" t="str">
            <v>De Unidades De Gobierno</v>
          </cell>
        </row>
        <row r="2643">
          <cell r="A2643">
            <v>5601020101</v>
          </cell>
          <cell r="B2643" t="str">
            <v xml:space="preserve">                       5601.020101 De Gobierno Nacional</v>
          </cell>
          <cell r="C2643" t="str">
            <v>De Gobierno Nacional</v>
          </cell>
        </row>
        <row r="2644">
          <cell r="A2644">
            <v>5601020102</v>
          </cell>
          <cell r="B2644" t="str">
            <v xml:space="preserve">                       5601.020102 De Los Gobiernos Regionales</v>
          </cell>
          <cell r="C2644" t="str">
            <v>De Los Gobiernos Regionales</v>
          </cell>
        </row>
        <row r="2645">
          <cell r="A2645">
            <v>5601020103</v>
          </cell>
          <cell r="B2645" t="str">
            <v xml:space="preserve">                       5601.020103 De Los Gobiernos Locales</v>
          </cell>
          <cell r="C2645" t="str">
            <v>De Los Gobiernos Locales</v>
          </cell>
        </row>
        <row r="2646">
          <cell r="A2646">
            <v>56010202</v>
          </cell>
          <cell r="B2646" t="str">
            <v xml:space="preserve">                5601.0202 De Títulos Valores Internos       </v>
          </cell>
          <cell r="C2646" t="str">
            <v>De Títulos Valores Internos</v>
          </cell>
        </row>
        <row r="2647">
          <cell r="A2647">
            <v>5601020201</v>
          </cell>
          <cell r="B2647" t="str">
            <v xml:space="preserve">                       5601.020201 Bonos Del Tesoro Público</v>
          </cell>
          <cell r="C2647" t="str">
            <v>Bonos Del Tesoro Público</v>
          </cell>
        </row>
        <row r="2648">
          <cell r="A2648">
            <v>5601020202</v>
          </cell>
          <cell r="B2648" t="str">
            <v xml:space="preserve">                       5601.020202 Bonos Municipales</v>
          </cell>
          <cell r="C2648" t="str">
            <v>Bonos Municipales</v>
          </cell>
        </row>
        <row r="2649">
          <cell r="A2649">
            <v>5601020203</v>
          </cell>
          <cell r="B2649" t="str">
            <v xml:space="preserve">                       5601.020203 Bonos Soberanos</v>
          </cell>
          <cell r="C2649" t="str">
            <v>Bonos Soberanos</v>
          </cell>
        </row>
        <row r="2650">
          <cell r="A2650">
            <v>5601020299</v>
          </cell>
          <cell r="B2650" t="str">
            <v xml:space="preserve">                       5601.020299 Otros Valores</v>
          </cell>
          <cell r="C2650" t="str">
            <v>Otros Valores</v>
          </cell>
        </row>
        <row r="2651">
          <cell r="A2651">
            <v>56010203</v>
          </cell>
          <cell r="B2651" t="str">
            <v xml:space="preserve">                5601.0203 Otros Intereses Internas       </v>
          </cell>
          <cell r="C2651" t="str">
            <v>Otros Intereses Internas</v>
          </cell>
        </row>
        <row r="2652">
          <cell r="A2652">
            <v>5601020301</v>
          </cell>
          <cell r="B2652" t="str">
            <v xml:space="preserve">                       5601.020301 Del Banco De La Nación</v>
          </cell>
          <cell r="C2652" t="str">
            <v>Del Banco De La Nación</v>
          </cell>
        </row>
        <row r="2653">
          <cell r="A2653">
            <v>5601020302</v>
          </cell>
          <cell r="B2653" t="str">
            <v xml:space="preserve">                       5601.020302 Del Fondo Mivivienda</v>
          </cell>
          <cell r="C2653" t="str">
            <v>Del Fondo Mivivienda</v>
          </cell>
        </row>
        <row r="2654">
          <cell r="A2654">
            <v>5601020303</v>
          </cell>
          <cell r="B2654" t="str">
            <v xml:space="preserve">                       5601.020303 De La Banca Privada Y Financiera</v>
          </cell>
          <cell r="C2654" t="str">
            <v>De La Banca Privada Y Financiera</v>
          </cell>
        </row>
        <row r="2655">
          <cell r="A2655">
            <v>5601020304</v>
          </cell>
          <cell r="B2655" t="str">
            <v xml:space="preserve">                       5601.020304 De Certificado de Inversión Pública Regional y Local – Tesoro Público</v>
          </cell>
          <cell r="C2655" t="str">
            <v>De Certificado de Inversión Pública Regional y Local – Tesoro Público</v>
          </cell>
        </row>
        <row r="2656">
          <cell r="A2656">
            <v>5601020399</v>
          </cell>
          <cell r="B2656" t="str">
            <v xml:space="preserve">                       5601.020399 Otros Créditos Internos</v>
          </cell>
          <cell r="C2656" t="str">
            <v>Otros Créditos Internos</v>
          </cell>
        </row>
        <row r="2657">
          <cell r="A2657">
            <v>5602</v>
          </cell>
          <cell r="B2657" t="str">
            <v xml:space="preserve">5602. COMISIONES Y OTROS GASTOS DE LA DEUDA                       </v>
          </cell>
          <cell r="C2657" t="str">
            <v>COMISIONES Y OTROS GASTOS DE LA DEUDA</v>
          </cell>
        </row>
        <row r="2658">
          <cell r="A2658">
            <v>560201</v>
          </cell>
          <cell r="B2658" t="str">
            <v xml:space="preserve">        5602.01 Comisiones Y Otros Gastos De La Deuda Externa               </v>
          </cell>
          <cell r="C2658" t="str">
            <v>Comisiones Y Otros Gastos De La Deuda Externa</v>
          </cell>
        </row>
        <row r="2659">
          <cell r="A2659">
            <v>56020101</v>
          </cell>
          <cell r="B2659" t="str">
            <v xml:space="preserve">                5602.0101 Provenientes De Gobiernos Extranjeros       </v>
          </cell>
          <cell r="C2659" t="str">
            <v>Provenientes De Gobiernos Extranjeros</v>
          </cell>
        </row>
        <row r="2660">
          <cell r="A2660">
            <v>5602010101</v>
          </cell>
          <cell r="B2660" t="str">
            <v xml:space="preserve">                       5602.010101 De Países De América</v>
          </cell>
          <cell r="C2660" t="str">
            <v>De Países De América</v>
          </cell>
        </row>
        <row r="2661">
          <cell r="A2661">
            <v>5602010102</v>
          </cell>
          <cell r="B2661" t="str">
            <v xml:space="preserve">                       5602.010102 De Países De Europa</v>
          </cell>
          <cell r="C2661" t="str">
            <v>De Países De Europa</v>
          </cell>
        </row>
        <row r="2662">
          <cell r="A2662">
            <v>5602010103</v>
          </cell>
          <cell r="B2662" t="str">
            <v xml:space="preserve">                       5602.010103 De África, Asia Y Oceanía</v>
          </cell>
          <cell r="C2662" t="str">
            <v>De África, Asia Y Oceanía</v>
          </cell>
        </row>
        <row r="2663">
          <cell r="A2663">
            <v>56020102</v>
          </cell>
          <cell r="B2663" t="str">
            <v xml:space="preserve">                5602.0102 Provenientes De Organismos Internacionales O Agencias Oficiales       </v>
          </cell>
          <cell r="C2663" t="str">
            <v>Provenientes De Organismos Internacionales O Agencias Oficiales</v>
          </cell>
        </row>
        <row r="2664">
          <cell r="A2664">
            <v>5602010201</v>
          </cell>
          <cell r="B2664" t="str">
            <v xml:space="preserve">                       5602.010201 Banco Interamericano De Desarrollo – BID</v>
          </cell>
          <cell r="C2664" t="str">
            <v>Banco Interamericano De Desarrollo – BID</v>
          </cell>
        </row>
        <row r="2665">
          <cell r="A2665">
            <v>5602010202</v>
          </cell>
          <cell r="B2665" t="str">
            <v xml:space="preserve">                       5602.010202 Banco Mundial – BIRF</v>
          </cell>
          <cell r="C2665" t="str">
            <v>Banco Mundial – BIRF</v>
          </cell>
        </row>
        <row r="2666">
          <cell r="A2666">
            <v>5602010203</v>
          </cell>
          <cell r="B2666" t="str">
            <v xml:space="preserve">                       5602.010203 Fondo Monetario Internacional – FMI</v>
          </cell>
          <cell r="C2666" t="str">
            <v>Fondo Monetario Internacional – FMI</v>
          </cell>
        </row>
        <row r="2667">
          <cell r="A2667">
            <v>5602010204</v>
          </cell>
          <cell r="B2667" t="str">
            <v xml:space="preserve">                       5602.010204 KredintanstalfFurWiederaufbau – KFW</v>
          </cell>
          <cell r="C2667" t="str">
            <v>KredintanstalfFurWiederaufbau – KFW</v>
          </cell>
        </row>
        <row r="2668">
          <cell r="A2668">
            <v>5602010205</v>
          </cell>
          <cell r="B2668" t="str">
            <v xml:space="preserve">                       5602.010205 Corporación Andina De Fomento – CAF</v>
          </cell>
          <cell r="C2668" t="str">
            <v>Corporación Andina De Fomento – CAF</v>
          </cell>
        </row>
        <row r="2669">
          <cell r="A2669">
            <v>5602010206</v>
          </cell>
          <cell r="B2669" t="str">
            <v xml:space="preserve">                       5602.010206 Fondo Internacional De Desarrollo Agrícola – FIDA</v>
          </cell>
          <cell r="C2669" t="str">
            <v>Fondo Internacional De Desarrollo Agrícola – FIDA</v>
          </cell>
        </row>
        <row r="2670">
          <cell r="A2670">
            <v>5602010207</v>
          </cell>
          <cell r="B2670" t="str">
            <v xml:space="preserve">                       5602.010207 Banco De Cooperación Internacional Del Japón-JBIC</v>
          </cell>
          <cell r="C2670" t="str">
            <v>Banco De Cooperación Internacional Del Japón-JBIC</v>
          </cell>
        </row>
        <row r="2671">
          <cell r="A2671">
            <v>5602010208</v>
          </cell>
          <cell r="B2671" t="str">
            <v xml:space="preserve">                       5602.010208 Agencia Alemana De Cooperación Técnica Internacional – GTZ</v>
          </cell>
          <cell r="C2671" t="str">
            <v>Agencia Alemana De Cooperación Técnica Internacional – GTZ</v>
          </cell>
        </row>
        <row r="2672">
          <cell r="A2672">
            <v>5602010209</v>
          </cell>
          <cell r="B2672" t="str">
            <v xml:space="preserve">                       5602.010209 Agencia de Cooperación Internacional del Japón – JICA</v>
          </cell>
          <cell r="C2672" t="str">
            <v>Agencia de Cooperación Internacional del Japón – JICA</v>
          </cell>
        </row>
        <row r="2673">
          <cell r="A2673">
            <v>5602010299</v>
          </cell>
          <cell r="B2673" t="str">
            <v xml:space="preserve">                       5602.010299 Otros Organismos Internacionales O Agencias Oficiales</v>
          </cell>
          <cell r="C2673" t="str">
            <v>Otros Organismos Internacionales O Agencias Oficiales</v>
          </cell>
        </row>
        <row r="2674">
          <cell r="A2674">
            <v>56020103</v>
          </cell>
          <cell r="B2674" t="str">
            <v xml:space="preserve">                5602.0103 De Títulos Valores Colocados En El Exterior       </v>
          </cell>
          <cell r="C2674" t="str">
            <v>De Títulos Valores Colocados En El Exterior</v>
          </cell>
        </row>
        <row r="2675">
          <cell r="A2675">
            <v>5602010301</v>
          </cell>
          <cell r="B2675" t="str">
            <v xml:space="preserve">                       5602.010301 Bonos Del Tesoro Público</v>
          </cell>
          <cell r="C2675" t="str">
            <v>Bonos Del Tesoro Público</v>
          </cell>
        </row>
        <row r="2676">
          <cell r="A2676">
            <v>5602010399</v>
          </cell>
          <cell r="B2676" t="str">
            <v xml:space="preserve">                       5602.010399 Otros Valores</v>
          </cell>
          <cell r="C2676" t="str">
            <v>Otros Valores</v>
          </cell>
        </row>
        <row r="2677">
          <cell r="A2677">
            <v>56020104</v>
          </cell>
          <cell r="B2677" t="str">
            <v xml:space="preserve">                5602.0104 Otras Comisiones Externas       </v>
          </cell>
          <cell r="C2677" t="str">
            <v>Otras Comisiones Externas</v>
          </cell>
        </row>
        <row r="2678">
          <cell r="A2678">
            <v>5602010401</v>
          </cell>
          <cell r="B2678" t="str">
            <v xml:space="preserve">                       5602.010401 Con Banca Privada Y Financieras</v>
          </cell>
          <cell r="C2678" t="str">
            <v>Con Banca Privada Y Financieras</v>
          </cell>
        </row>
        <row r="2679">
          <cell r="A2679">
            <v>5602010499</v>
          </cell>
          <cell r="B2679" t="str">
            <v xml:space="preserve">                       5602.010499 Otros Créditos Externos</v>
          </cell>
          <cell r="C2679" t="str">
            <v>Otros Créditos Externos</v>
          </cell>
        </row>
        <row r="2680">
          <cell r="A2680">
            <v>56020105</v>
          </cell>
          <cell r="B2680" t="str">
            <v xml:space="preserve">                5602.0105 Otros Gastos De La Deuda Externa       </v>
          </cell>
          <cell r="C2680" t="str">
            <v>Otros Gastos De La Deuda Externa</v>
          </cell>
        </row>
        <row r="2681">
          <cell r="A2681">
            <v>5602010501</v>
          </cell>
          <cell r="B2681" t="str">
            <v xml:space="preserve">                       5602.010501 Otros Gastos De La Deuda Externa</v>
          </cell>
          <cell r="C2681" t="str">
            <v>Otros Gastos De La Deuda Externa</v>
          </cell>
        </row>
        <row r="2682">
          <cell r="A2682">
            <v>560202</v>
          </cell>
          <cell r="B2682" t="str">
            <v xml:space="preserve">        5602.02 Comisiones Y Otros Gastos De La Deuda Interna               </v>
          </cell>
          <cell r="C2682" t="str">
            <v>Comisiones Y Otros Gastos De La Deuda Interna</v>
          </cell>
        </row>
        <row r="2683">
          <cell r="A2683">
            <v>56020201</v>
          </cell>
          <cell r="B2683" t="str">
            <v xml:space="preserve">                5602.0201 De Unidades De Gobierno       </v>
          </cell>
          <cell r="C2683" t="str">
            <v>De Unidades De Gobierno</v>
          </cell>
        </row>
        <row r="2684">
          <cell r="A2684">
            <v>5602020101</v>
          </cell>
          <cell r="B2684" t="str">
            <v xml:space="preserve">                       5602.020101 De Gobierno Nacional</v>
          </cell>
          <cell r="C2684" t="str">
            <v>De Gobierno Nacional</v>
          </cell>
        </row>
        <row r="2685">
          <cell r="A2685">
            <v>5602020102</v>
          </cell>
          <cell r="B2685" t="str">
            <v xml:space="preserve">                       5602.020102 De Los Gobiernos Regionales</v>
          </cell>
          <cell r="C2685" t="str">
            <v>De Los Gobiernos Regionales</v>
          </cell>
        </row>
        <row r="2686">
          <cell r="A2686">
            <v>5602020103</v>
          </cell>
          <cell r="B2686" t="str">
            <v xml:space="preserve">                       5602.020103 De Los Gobiernos Locales</v>
          </cell>
          <cell r="C2686" t="str">
            <v>De Los Gobiernos Locales</v>
          </cell>
        </row>
        <row r="2687">
          <cell r="A2687">
            <v>56020202</v>
          </cell>
          <cell r="B2687" t="str">
            <v xml:space="preserve">                5602.0202 De Títulos Valores Internos       </v>
          </cell>
          <cell r="C2687" t="str">
            <v>De Títulos Valores Internos</v>
          </cell>
        </row>
        <row r="2688">
          <cell r="A2688">
            <v>5602020201</v>
          </cell>
          <cell r="B2688" t="str">
            <v xml:space="preserve">                       5602.020201 Bonos Del Tesoro Público</v>
          </cell>
          <cell r="C2688" t="str">
            <v>Bonos Del Tesoro Público</v>
          </cell>
        </row>
        <row r="2689">
          <cell r="A2689">
            <v>5602020202</v>
          </cell>
          <cell r="B2689" t="str">
            <v xml:space="preserve">                       5602.020202 Bonos Municipales</v>
          </cell>
          <cell r="C2689" t="str">
            <v>Bonos Municipales</v>
          </cell>
        </row>
        <row r="2690">
          <cell r="A2690">
            <v>5602020299</v>
          </cell>
          <cell r="B2690" t="str">
            <v xml:space="preserve">                       5602.020299 Otros Valores</v>
          </cell>
          <cell r="C2690" t="str">
            <v>Otros Valores</v>
          </cell>
        </row>
        <row r="2691">
          <cell r="A2691">
            <v>56020203</v>
          </cell>
          <cell r="B2691" t="str">
            <v xml:space="preserve">                5602.0203 Otras Comisiones Internas       </v>
          </cell>
          <cell r="C2691" t="str">
            <v>Otras Comisiones Internas</v>
          </cell>
        </row>
        <row r="2692">
          <cell r="A2692">
            <v>5602020301</v>
          </cell>
          <cell r="B2692" t="str">
            <v xml:space="preserve">                       5602.020301 Del Banco De La Nación</v>
          </cell>
          <cell r="C2692" t="str">
            <v>Del Banco De La Nación</v>
          </cell>
        </row>
        <row r="2693">
          <cell r="A2693">
            <v>5602020302</v>
          </cell>
          <cell r="B2693" t="str">
            <v xml:space="preserve">                       5602.020302 Del Fondo Mi Vivienda</v>
          </cell>
          <cell r="C2693" t="str">
            <v>Del Fondo Mi Vivienda</v>
          </cell>
        </row>
        <row r="2694">
          <cell r="A2694">
            <v>5602020303</v>
          </cell>
          <cell r="B2694" t="str">
            <v xml:space="preserve">                       5602.020303 De La Banca Privada Y Financiera</v>
          </cell>
          <cell r="C2694" t="str">
            <v>De La Banca Privada Y Financiera</v>
          </cell>
        </row>
        <row r="2695">
          <cell r="A2695">
            <v>5602020304</v>
          </cell>
          <cell r="B2695" t="str">
            <v xml:space="preserve">                       5602.020304 De Certificado de Inversión Pública Regional y Local – Tesoro Público</v>
          </cell>
          <cell r="C2695" t="str">
            <v>De Certificado de Inversión Pública Regional y Local – Tesoro Público</v>
          </cell>
        </row>
        <row r="2696">
          <cell r="A2696">
            <v>5602020399</v>
          </cell>
          <cell r="B2696" t="str">
            <v xml:space="preserve">                       5602.020399 Otros Créditos Internos</v>
          </cell>
          <cell r="C2696" t="str">
            <v>Otros Créditos Internos</v>
          </cell>
        </row>
        <row r="2697">
          <cell r="A2697">
            <v>5701</v>
          </cell>
          <cell r="B2697" t="str">
            <v xml:space="preserve">5701. COSTO DE VENTA ACTIVOS NO FINANCIEROS                       </v>
          </cell>
          <cell r="C2697" t="str">
            <v>COSTO DE VENTA ACTIVOS NO FINANCIEROS</v>
          </cell>
        </row>
        <row r="2698">
          <cell r="A2698">
            <v>570101</v>
          </cell>
          <cell r="B2698" t="str">
            <v xml:space="preserve">        5701.01 Costo De Edificios Y Estructuras               </v>
          </cell>
          <cell r="C2698" t="str">
            <v>Costo De Edificios Y Estructuras</v>
          </cell>
        </row>
        <row r="2699">
          <cell r="A2699">
            <v>57010101</v>
          </cell>
          <cell r="B2699" t="str">
            <v xml:space="preserve">                5701.0101 Costo Edificios Residenciales       </v>
          </cell>
          <cell r="C2699" t="str">
            <v>Costo Edificios Residenciales</v>
          </cell>
        </row>
        <row r="2700">
          <cell r="A2700">
            <v>57010102</v>
          </cell>
          <cell r="B2700" t="str">
            <v xml:space="preserve">                5701.0102 Costo Edificios O Unidades No Residenciales       </v>
          </cell>
          <cell r="C2700" t="str">
            <v>Costo Edificios O Unidades No Residenciales</v>
          </cell>
        </row>
        <row r="2701">
          <cell r="A2701">
            <v>57010103</v>
          </cell>
          <cell r="B2701" t="str">
            <v xml:space="preserve">                5701.0103 Costo Otras Estructuras       </v>
          </cell>
          <cell r="C2701" t="str">
            <v>Costo Otras Estructuras</v>
          </cell>
        </row>
        <row r="2702">
          <cell r="A2702">
            <v>570102</v>
          </cell>
          <cell r="B2702" t="str">
            <v xml:space="preserve">        5701.02 Costo De Vehículos, Maquinarias Y Equipo               </v>
          </cell>
          <cell r="C2702" t="str">
            <v>Costo De Vehículos, Maquinarias Y Equipo</v>
          </cell>
        </row>
        <row r="2703">
          <cell r="A2703">
            <v>57010201</v>
          </cell>
          <cell r="B2703" t="str">
            <v xml:space="preserve">                5701.0201 Costo De Vehículos       </v>
          </cell>
          <cell r="C2703" t="str">
            <v>Costo De Vehículos</v>
          </cell>
        </row>
        <row r="2704">
          <cell r="A2704">
            <v>57010202</v>
          </cell>
          <cell r="B2704" t="str">
            <v xml:space="preserve">                5701.0202 Costo De Maquinarias, Equipo, Mobiliario Y Otros       </v>
          </cell>
          <cell r="C2704" t="str">
            <v>Costo De Maquinarias, Equipo, Mobiliario Y Otros</v>
          </cell>
        </row>
        <row r="2705">
          <cell r="A2705">
            <v>570103</v>
          </cell>
          <cell r="B2705" t="str">
            <v xml:space="preserve">        5701.03 Costo De Otros Activos               </v>
          </cell>
          <cell r="C2705" t="str">
            <v>Costo De Otros Activos</v>
          </cell>
        </row>
        <row r="2706">
          <cell r="A2706">
            <v>57010301</v>
          </cell>
          <cell r="B2706" t="str">
            <v xml:space="preserve">                5701.0301 Costo De Bienes Agropecuarios, Mineros Y Otros       </v>
          </cell>
          <cell r="C2706" t="str">
            <v>Costo De Bienes Agropecuarios, Mineros Y Otros</v>
          </cell>
        </row>
        <row r="2707">
          <cell r="A2707">
            <v>57010302</v>
          </cell>
          <cell r="B2707" t="str">
            <v xml:space="preserve">                5701.0302 Costo De Bienes Culturales       </v>
          </cell>
          <cell r="C2707" t="str">
            <v>Costo De Bienes Culturales</v>
          </cell>
        </row>
        <row r="2708">
          <cell r="A2708">
            <v>57010303</v>
          </cell>
          <cell r="B2708" t="str">
            <v xml:space="preserve">                5701.0303 Costo De Activos Intangibles       </v>
          </cell>
          <cell r="C2708" t="str">
            <v>Costo De Activos Intangibles</v>
          </cell>
        </row>
        <row r="2709">
          <cell r="A2709">
            <v>570104</v>
          </cell>
          <cell r="B2709" t="str">
            <v xml:space="preserve">        5701.04 Costo De Objetos De Valor               </v>
          </cell>
          <cell r="C2709" t="str">
            <v>Costo De Objetos De Valor</v>
          </cell>
        </row>
        <row r="2710">
          <cell r="A2710">
            <v>57010401</v>
          </cell>
          <cell r="B2710" t="str">
            <v xml:space="preserve">                5701.0401 Costo De Piedras Y Metales Preciosos       </v>
          </cell>
          <cell r="C2710" t="str">
            <v>Costo De Piedras Y Metales Preciosos</v>
          </cell>
        </row>
        <row r="2711">
          <cell r="A2711">
            <v>57010402</v>
          </cell>
          <cell r="B2711" t="str">
            <v xml:space="preserve">                5701.0402 Costo De Pinturas Y Esculturas       </v>
          </cell>
          <cell r="C2711" t="str">
            <v>Costo De Pinturas Y Esculturas</v>
          </cell>
        </row>
        <row r="2712">
          <cell r="A2712">
            <v>57010403</v>
          </cell>
          <cell r="B2712" t="str">
            <v xml:space="preserve">                5701.0403 Costo De Joyas Y Antigüedades       </v>
          </cell>
          <cell r="C2712" t="str">
            <v>Costo De Joyas Y Antigüedades</v>
          </cell>
        </row>
        <row r="2713">
          <cell r="A2713">
            <v>570105</v>
          </cell>
          <cell r="B2713" t="str">
            <v xml:space="preserve">        5701.05 Costo De Activos No Producidos               </v>
          </cell>
          <cell r="C2713" t="str">
            <v>Costo De Activos No Producidos</v>
          </cell>
        </row>
        <row r="2714">
          <cell r="A2714">
            <v>57010501</v>
          </cell>
          <cell r="B2714" t="str">
            <v xml:space="preserve">                5701.0501 Costo De Terrenos       </v>
          </cell>
          <cell r="C2714" t="str">
            <v>Costo De Terrenos</v>
          </cell>
        </row>
        <row r="2715">
          <cell r="A2715">
            <v>570106</v>
          </cell>
          <cell r="B2715" t="str">
            <v xml:space="preserve">        5701.06 Costos De Venta De Bienes               </v>
          </cell>
          <cell r="C2715" t="str">
            <v>Costos De Venta De Bienes</v>
          </cell>
        </row>
        <row r="2716">
          <cell r="A2716">
            <v>57010601</v>
          </cell>
          <cell r="B2716" t="str">
            <v xml:space="preserve">                5701.0601 Costo De Venta De Bienes       </v>
          </cell>
          <cell r="C2716" t="str">
            <v>Costo De Venta De Bienes</v>
          </cell>
        </row>
        <row r="2717">
          <cell r="A2717">
            <v>5702</v>
          </cell>
          <cell r="B2717" t="str">
            <v xml:space="preserve">5702. VALOR EN LIBRO DE ACTIVOS FINANCIEROS                       </v>
          </cell>
          <cell r="C2717" t="str">
            <v>VALOR EN LIBRO DE ACTIVOS FINANCIEROS</v>
          </cell>
        </row>
        <row r="2718">
          <cell r="A2718">
            <v>570201</v>
          </cell>
          <cell r="B2718" t="str">
            <v xml:space="preserve">        5702.01 Valor En Libro De Títulos Y Valores               </v>
          </cell>
          <cell r="C2718" t="str">
            <v>Valor En Libro De Títulos Y Valores</v>
          </cell>
        </row>
        <row r="2719">
          <cell r="A2719">
            <v>57020101</v>
          </cell>
          <cell r="B2719" t="str">
            <v xml:space="preserve">                5702.0101 Valor En Libro De Bonos       </v>
          </cell>
          <cell r="C2719" t="str">
            <v>Valor En Libro De Bonos</v>
          </cell>
        </row>
        <row r="2720">
          <cell r="A2720">
            <v>57020102</v>
          </cell>
          <cell r="B2720" t="str">
            <v xml:space="preserve">                5702.0102 Valor En Libro De Pagares       </v>
          </cell>
          <cell r="C2720" t="str">
            <v>Valor En Libro De Pagares</v>
          </cell>
        </row>
        <row r="2721">
          <cell r="A2721">
            <v>57020103</v>
          </cell>
          <cell r="B2721" t="str">
            <v xml:space="preserve">                5702.0103 Valor En Libro De Letras       </v>
          </cell>
          <cell r="C2721" t="str">
            <v>Valor En Libro De Letras</v>
          </cell>
        </row>
        <row r="2722">
          <cell r="A2722">
            <v>57020104</v>
          </cell>
          <cell r="B2722" t="str">
            <v xml:space="preserve">                5702.0104 Valor En Libro De Otros Títulos Y Valores       </v>
          </cell>
          <cell r="C2722" t="str">
            <v>Valor En Libro De Otros Títulos Y Valores</v>
          </cell>
        </row>
        <row r="2723">
          <cell r="A2723">
            <v>570202</v>
          </cell>
          <cell r="B2723" t="str">
            <v xml:space="preserve">        5702.02 Valor En Libro De Acciones Y Participaciones De Capital               </v>
          </cell>
          <cell r="C2723" t="str">
            <v>Valor En Libro De Acciones Y Participaciones De Capital</v>
          </cell>
        </row>
        <row r="2724">
          <cell r="A2724">
            <v>57020201</v>
          </cell>
          <cell r="B2724" t="str">
            <v xml:space="preserve">                5702.0201 Valor Libro De Acciones Y Participaciones       </v>
          </cell>
          <cell r="C2724" t="str">
            <v>Valor Libro De Acciones Y Participaciones</v>
          </cell>
        </row>
        <row r="2725">
          <cell r="A2725">
            <v>57020202</v>
          </cell>
          <cell r="B2725" t="str">
            <v xml:space="preserve">                5702.0202 Valor Libro De Participación De Capital De Empresas       </v>
          </cell>
          <cell r="C2725" t="str">
            <v>Valor Libro De Participación De Capital De Empresas</v>
          </cell>
        </row>
        <row r="2726">
          <cell r="A2726">
            <v>570203</v>
          </cell>
          <cell r="B2726" t="str">
            <v xml:space="preserve">        5702.03 Valor En Libro De Otros Activos Financieros               </v>
          </cell>
          <cell r="C2726" t="str">
            <v>Valor En Libro De Otros Activos Financieros</v>
          </cell>
        </row>
        <row r="2727">
          <cell r="A2727">
            <v>57020301</v>
          </cell>
          <cell r="B2727" t="str">
            <v xml:space="preserve">                5702.0301 Valor Libro Activos Financieros Diversos       </v>
          </cell>
          <cell r="C2727" t="str">
            <v>Valor Libro Activos Financieros Diversos</v>
          </cell>
        </row>
        <row r="2728">
          <cell r="A2728">
            <v>5703</v>
          </cell>
          <cell r="B2728" t="str">
            <v xml:space="preserve">5703. OTROS COSTOS DE VENTA                       </v>
          </cell>
          <cell r="C2728" t="str">
            <v>OTROS COSTOS DE VENTA</v>
          </cell>
        </row>
        <row r="2729">
          <cell r="A2729">
            <v>570301</v>
          </cell>
          <cell r="B2729" t="str">
            <v xml:space="preserve">        5703.01 Costo De Servicios               </v>
          </cell>
          <cell r="C2729" t="str">
            <v>Costo De Servicios</v>
          </cell>
        </row>
        <row r="2730">
          <cell r="A2730">
            <v>5801</v>
          </cell>
          <cell r="B2730" t="str">
            <v xml:space="preserve">5801. ESTIMACIONES DEL EJERCICIO                       </v>
          </cell>
          <cell r="C2730" t="str">
            <v>ESTIMACIONES DEL EJERCICIO</v>
          </cell>
        </row>
        <row r="2731">
          <cell r="A2731">
            <v>580101</v>
          </cell>
          <cell r="B2731" t="str">
            <v xml:space="preserve">        5801.01 Depreciación Edificios Y Estructuras               </v>
          </cell>
          <cell r="C2731" t="str">
            <v>Depreciación Edificios Y Estructuras</v>
          </cell>
        </row>
        <row r="2732">
          <cell r="A2732">
            <v>58010101</v>
          </cell>
          <cell r="B2732" t="str">
            <v xml:space="preserve">                5801.0101 Edificios Residenciales       </v>
          </cell>
          <cell r="C2732" t="str">
            <v>Edificios Residenciales</v>
          </cell>
        </row>
        <row r="2733">
          <cell r="A2733">
            <v>58010102</v>
          </cell>
          <cell r="B2733" t="str">
            <v xml:space="preserve">                5801.0102 Edificios No Residenciales       </v>
          </cell>
          <cell r="C2733" t="str">
            <v>Edificios No Residenciales</v>
          </cell>
        </row>
        <row r="2734">
          <cell r="A2734">
            <v>58010103</v>
          </cell>
          <cell r="B2734" t="str">
            <v xml:space="preserve">                5801.0103 Estructuras       </v>
          </cell>
          <cell r="C2734" t="str">
            <v>Estructuras</v>
          </cell>
        </row>
        <row r="2735">
          <cell r="A2735">
            <v>58010104</v>
          </cell>
          <cell r="B2735" t="str">
            <v xml:space="preserve">                5801.0104 Depreciación De Edificios Y Estructuras Concluidas por Reclasificar       </v>
          </cell>
          <cell r="C2735" t="str">
            <v>Depreciación De Edificios Y Estructuras Concluidas por Reclasificar</v>
          </cell>
        </row>
        <row r="2736">
          <cell r="A2736">
            <v>5801010401</v>
          </cell>
          <cell r="B2736" t="str">
            <v xml:space="preserve">                       5801.010401 Edificios Residenciales Concluidos Por Reclasificar</v>
          </cell>
          <cell r="C2736" t="str">
            <v>Edificios Residenciales Concluidos Por Reclasificar</v>
          </cell>
        </row>
        <row r="2737">
          <cell r="A2737">
            <v>5801010402</v>
          </cell>
          <cell r="B2737" t="str">
            <v xml:space="preserve">                       5801.010402 Edificios No Residenciales Concluidos Por Reclasificar</v>
          </cell>
          <cell r="C2737" t="str">
            <v>Edificios No Residenciales Concluidos Por Reclasificar</v>
          </cell>
        </row>
        <row r="2738">
          <cell r="A2738">
            <v>5801010403</v>
          </cell>
          <cell r="B2738" t="str">
            <v xml:space="preserve">                       5801.010403 Estructuras Concluidas Por Reclasificar</v>
          </cell>
          <cell r="C2738" t="str">
            <v>Estructuras Concluidas Por Reclasificar</v>
          </cell>
        </row>
        <row r="2739">
          <cell r="A2739">
            <v>58010105</v>
          </cell>
          <cell r="B2739" t="str">
            <v xml:space="preserve">                5801.0105 Adquiridos en Arrendamiento Financiero       </v>
          </cell>
          <cell r="C2739" t="str">
            <v>Adquiridos en Arrendamiento Financiero</v>
          </cell>
        </row>
        <row r="2740">
          <cell r="A2740">
            <v>58010106</v>
          </cell>
          <cell r="B2740" t="str">
            <v xml:space="preserve">                5801.0106 Asociaciones Público Privadas, Usufructo y Otros       </v>
          </cell>
          <cell r="C2740" t="str">
            <v>Asociaciones Público Privadas, Usufructo y Otros</v>
          </cell>
        </row>
        <row r="2741">
          <cell r="A2741">
            <v>5801010601</v>
          </cell>
          <cell r="B2741" t="str">
            <v xml:space="preserve">                       5801.010601 Concesiones</v>
          </cell>
          <cell r="C2741" t="str">
            <v>Concesiones</v>
          </cell>
        </row>
        <row r="2742">
          <cell r="A2742">
            <v>5801010602</v>
          </cell>
          <cell r="B2742" t="str">
            <v xml:space="preserve">                       5801.010602 Usufructo</v>
          </cell>
          <cell r="C2742" t="str">
            <v>Usufructo</v>
          </cell>
        </row>
        <row r="2743">
          <cell r="A2743">
            <v>5801010603</v>
          </cell>
          <cell r="B2743" t="str">
            <v xml:space="preserve">                       5801.010603 Otros</v>
          </cell>
          <cell r="C2743" t="str">
            <v>Otros</v>
          </cell>
        </row>
        <row r="2744">
          <cell r="A2744">
            <v>58010107</v>
          </cell>
          <cell r="B2744" t="str">
            <v xml:space="preserve">                5801.0107 Edificios y Estructuras en Afectación en Uso       </v>
          </cell>
          <cell r="C2744" t="str">
            <v>Edificios y Estructuras en Afectación en Uso</v>
          </cell>
        </row>
        <row r="2745">
          <cell r="A2745">
            <v>58010108</v>
          </cell>
          <cell r="B2745" t="str">
            <v xml:space="preserve">                5801.0108 Administración Funcional       </v>
          </cell>
          <cell r="C2745" t="str">
            <v>Administración Funcional</v>
          </cell>
        </row>
        <row r="2746">
          <cell r="A2746">
            <v>5801010801</v>
          </cell>
          <cell r="B2746" t="str">
            <v xml:space="preserve">                       5801.010801 Edificios Residenciales</v>
          </cell>
          <cell r="C2746" t="str">
            <v>Edificios Residenciales</v>
          </cell>
        </row>
        <row r="2747">
          <cell r="A2747">
            <v>5801010802</v>
          </cell>
          <cell r="B2747" t="str">
            <v xml:space="preserve">                       5801.010802 Edificios o Unidades No Residenciales</v>
          </cell>
          <cell r="C2747" t="str">
            <v>Edificios o Unidades No Residenciales</v>
          </cell>
        </row>
        <row r="2748">
          <cell r="A2748">
            <v>580102</v>
          </cell>
          <cell r="B2748" t="str">
            <v xml:space="preserve">        5801.02 Depreciación de Vehículos, Maquinaria Y Otros               </v>
          </cell>
          <cell r="C2748" t="str">
            <v>Depreciación de Vehículos, Maquinaria Y Otros</v>
          </cell>
        </row>
        <row r="2749">
          <cell r="A2749">
            <v>58010201</v>
          </cell>
          <cell r="B2749" t="str">
            <v xml:space="preserve">                5801.0201 Vehículos       </v>
          </cell>
          <cell r="C2749" t="str">
            <v>Vehículos</v>
          </cell>
        </row>
        <row r="2750">
          <cell r="A2750">
            <v>58010202</v>
          </cell>
          <cell r="B2750" t="str">
            <v xml:space="preserve">                5801.0202 Maquinaria, Equipo, Mobiliario y Otros       </v>
          </cell>
          <cell r="C2750" t="str">
            <v>Maquinaria, Equipo, Mobiliario y Otros</v>
          </cell>
        </row>
        <row r="2751">
          <cell r="A2751">
            <v>58010203</v>
          </cell>
          <cell r="B2751" t="str">
            <v xml:space="preserve">                5801.0203 Adquiridos en Arrendamiento Financiero       </v>
          </cell>
          <cell r="C2751" t="str">
            <v>Adquiridos en Arrendamiento Financiero</v>
          </cell>
        </row>
        <row r="2752">
          <cell r="A2752">
            <v>58010204</v>
          </cell>
          <cell r="B2752" t="str">
            <v xml:space="preserve">                5801.0204 Asociaciones Público Privadas, Usufructo y Otros       </v>
          </cell>
          <cell r="C2752" t="str">
            <v>Asociaciones Público Privadas, Usufructo y Otros</v>
          </cell>
        </row>
        <row r="2753">
          <cell r="A2753">
            <v>5801020401</v>
          </cell>
          <cell r="B2753" t="str">
            <v xml:space="preserve">                       5801.020401 Concesiones</v>
          </cell>
          <cell r="C2753" t="str">
            <v>Concesiones</v>
          </cell>
        </row>
        <row r="2754">
          <cell r="A2754">
            <v>5801020402</v>
          </cell>
          <cell r="B2754" t="str">
            <v xml:space="preserve">                       5801.020402 Usufructo</v>
          </cell>
          <cell r="C2754" t="str">
            <v>Usufructo</v>
          </cell>
        </row>
        <row r="2755">
          <cell r="A2755">
            <v>5801020403</v>
          </cell>
          <cell r="B2755" t="str">
            <v xml:space="preserve">                       5801.020403 Otros</v>
          </cell>
          <cell r="C2755" t="str">
            <v>Otros</v>
          </cell>
        </row>
        <row r="2756">
          <cell r="A2756">
            <v>58010205</v>
          </cell>
          <cell r="B2756" t="str">
            <v xml:space="preserve">                5801.0205 Vehículos, Maquinarias y Otros en Afectación en Uso       </v>
          </cell>
          <cell r="C2756" t="str">
            <v>Vehículos, Maquinarias y Otros en Afectación en Uso</v>
          </cell>
        </row>
        <row r="2757">
          <cell r="A2757">
            <v>5801020501</v>
          </cell>
          <cell r="B2757" t="str">
            <v xml:space="preserve">                       5801.020501 Vehículos en Afectación en Uso</v>
          </cell>
          <cell r="C2757" t="str">
            <v>Vehículos en Afectación en Uso</v>
          </cell>
        </row>
        <row r="2758">
          <cell r="A2758">
            <v>5801020502</v>
          </cell>
          <cell r="B2758" t="str">
            <v xml:space="preserve">                       5801.020502 Maquinarias, Equipo, Mobiliario y Otros en Afectación en Uso</v>
          </cell>
          <cell r="C2758" t="str">
            <v>Maquinarias, Equipo, Mobiliario y Otros en Afectación en Uso</v>
          </cell>
        </row>
        <row r="2759">
          <cell r="A2759">
            <v>580103</v>
          </cell>
          <cell r="B2759" t="str">
            <v xml:space="preserve">        5801.03 Amortización y Agotamiento               </v>
          </cell>
          <cell r="C2759" t="str">
            <v>Amortización y Agotamiento</v>
          </cell>
        </row>
        <row r="2760">
          <cell r="A2760">
            <v>58010301</v>
          </cell>
          <cell r="B2760" t="str">
            <v xml:space="preserve">                5801.0301 Amortización       </v>
          </cell>
          <cell r="C2760" t="str">
            <v>Amortización</v>
          </cell>
        </row>
        <row r="2761">
          <cell r="A2761">
            <v>5801030101</v>
          </cell>
          <cell r="B2761" t="str">
            <v xml:space="preserve">                       5801.030101 Estudios Y Proyectos</v>
          </cell>
          <cell r="C2761" t="str">
            <v>Estudios Y Proyectos</v>
          </cell>
        </row>
        <row r="2762">
          <cell r="A2762">
            <v>5801030102</v>
          </cell>
          <cell r="B2762" t="str">
            <v xml:space="preserve">                       5801.030102 Activos Intangibles</v>
          </cell>
          <cell r="C2762" t="str">
            <v>Activos Intangibles</v>
          </cell>
        </row>
        <row r="2763">
          <cell r="A2763">
            <v>58010302</v>
          </cell>
          <cell r="B2763" t="str">
            <v xml:space="preserve">                5801.0302 Agotamiento De Bienes Agropecuarios, Mineros Y Otros       </v>
          </cell>
          <cell r="C2763" t="str">
            <v>Agotamiento De Bienes Agropecuarios, Mineros Y Otros</v>
          </cell>
        </row>
        <row r="2764">
          <cell r="A2764">
            <v>5801030201</v>
          </cell>
          <cell r="B2764" t="str">
            <v xml:space="preserve">                       5801.030201 Agotamiento De Bienes Agropecuarios, Mineros Y Otros</v>
          </cell>
          <cell r="C2764" t="str">
            <v>Agotamiento De Bienes Agropecuarios, Mineros Y Otros</v>
          </cell>
        </row>
        <row r="2765">
          <cell r="A2765">
            <v>580104</v>
          </cell>
          <cell r="B2765" t="str">
            <v xml:space="preserve">        5801.04 Desvalorización De Bienes Corrientes               </v>
          </cell>
          <cell r="C2765" t="str">
            <v>Desvalorización De Bienes Corrientes</v>
          </cell>
        </row>
        <row r="2766">
          <cell r="A2766">
            <v>58010401</v>
          </cell>
          <cell r="B2766" t="str">
            <v xml:space="preserve">                5801.0401 Desvalorización De Bienes Y Suministros De Funcionamiento       </v>
          </cell>
          <cell r="C2766" t="str">
            <v>Desvalorización De Bienes Y Suministros De Funcionamiento</v>
          </cell>
        </row>
        <row r="2767">
          <cell r="A2767">
            <v>58010402</v>
          </cell>
          <cell r="B2767" t="str">
            <v xml:space="preserve">                5801.0402 Desvalorización Bienes Para La Venta       </v>
          </cell>
          <cell r="C2767" t="str">
            <v>Desvalorización Bienes Para La Venta</v>
          </cell>
        </row>
        <row r="2768">
          <cell r="A2768">
            <v>58010403</v>
          </cell>
          <cell r="B2768" t="str">
            <v xml:space="preserve">                5801.0403 Desvalorización De Materias Primas       </v>
          </cell>
          <cell r="C2768" t="str">
            <v>Desvalorización De Materias Primas</v>
          </cell>
        </row>
        <row r="2769">
          <cell r="A2769">
            <v>58010404</v>
          </cell>
          <cell r="B2769" t="str">
            <v xml:space="preserve">                5801.0404 Desvalorización De Materiales Auxiliares, Suministros Y Repuestos       </v>
          </cell>
          <cell r="C2769" t="str">
            <v>Desvalorización De Materiales Auxiliares, Suministros Y Repuestos</v>
          </cell>
        </row>
        <row r="2770">
          <cell r="A2770">
            <v>58010405</v>
          </cell>
          <cell r="B2770" t="str">
            <v xml:space="preserve">                5801.0405 Desvalorización De Envases Y Embalajes       </v>
          </cell>
          <cell r="C2770" t="str">
            <v>Desvalorización De Envases Y Embalajes</v>
          </cell>
        </row>
        <row r="2771">
          <cell r="A2771">
            <v>58010406</v>
          </cell>
          <cell r="B2771" t="str">
            <v xml:space="preserve">                5801.0406 Desvalorización Bienes Terminados       </v>
          </cell>
          <cell r="C2771" t="str">
            <v>Desvalorización Bienes Terminados</v>
          </cell>
        </row>
        <row r="2772">
          <cell r="A2772">
            <v>580105</v>
          </cell>
          <cell r="B2772" t="str">
            <v xml:space="preserve">        5801.05 Estimaciones de Cobranza Dudosa Y Reclamaciones               </v>
          </cell>
          <cell r="C2772" t="str">
            <v>Estimaciones de Cobranza Dudosa Y Reclamaciones</v>
          </cell>
        </row>
        <row r="2773">
          <cell r="A2773">
            <v>58010501</v>
          </cell>
          <cell r="B2773" t="str">
            <v xml:space="preserve">                5801.0501 Cuentas Por Cobrar       </v>
          </cell>
          <cell r="C2773" t="str">
            <v>Cuentas Por Cobrar</v>
          </cell>
        </row>
        <row r="2774">
          <cell r="A2774">
            <v>58010502</v>
          </cell>
          <cell r="B2774" t="str">
            <v xml:space="preserve">                5801.0502 Cuentas Por Cobrar Diversas       </v>
          </cell>
          <cell r="C2774" t="str">
            <v>Cuentas Por Cobrar Diversas</v>
          </cell>
        </row>
        <row r="2775">
          <cell r="A2775">
            <v>58010503</v>
          </cell>
          <cell r="B2775" t="str">
            <v xml:space="preserve">                5801.0503 Reclamaciones Impositivas       </v>
          </cell>
          <cell r="C2775" t="str">
            <v>Reclamaciones Impositivas</v>
          </cell>
        </row>
        <row r="2776">
          <cell r="A2776">
            <v>5801050301</v>
          </cell>
          <cell r="B2776" t="str">
            <v xml:space="preserve">                       5801.050301 Reclamaciones Impositivas De Cuentas Por Cobrar</v>
          </cell>
          <cell r="C2776" t="str">
            <v>Reclamaciones Impositivas De Cuentas Por Cobrar</v>
          </cell>
        </row>
        <row r="2777">
          <cell r="A2777">
            <v>5801050302</v>
          </cell>
          <cell r="B2777" t="str">
            <v xml:space="preserve">                       5801.050302 Reclamaciones Impositivas De Cuentas Por Cobrar Diversas</v>
          </cell>
          <cell r="C2777" t="str">
            <v>Reclamaciones Impositivas De Cuentas Por Cobrar Diversas</v>
          </cell>
        </row>
        <row r="2778">
          <cell r="A2778">
            <v>580106</v>
          </cell>
          <cell r="B2778" t="str">
            <v xml:space="preserve">        5801.06 Estimaciones de Fluctuación de Valores               </v>
          </cell>
          <cell r="C2778" t="str">
            <v>Estimaciones de Fluctuación de Valores</v>
          </cell>
        </row>
        <row r="2779">
          <cell r="A2779">
            <v>58010601</v>
          </cell>
          <cell r="B2779" t="str">
            <v xml:space="preserve">                5801.0601 Inversión En Títulos Y Valores       </v>
          </cell>
          <cell r="C2779" t="str">
            <v>Inversión En Títulos Y Valores</v>
          </cell>
        </row>
        <row r="2780">
          <cell r="A2780">
            <v>58010602</v>
          </cell>
          <cell r="B2780" t="str">
            <v xml:space="preserve">                5801.0602 Acciones Y Participaciones De Capital       </v>
          </cell>
          <cell r="C2780" t="str">
            <v>Acciones Y Participaciones De Capital</v>
          </cell>
        </row>
        <row r="2781">
          <cell r="A2781">
            <v>580107</v>
          </cell>
          <cell r="B2781" t="str">
            <v xml:space="preserve">        5801.07 Deterioro de Edificios               </v>
          </cell>
          <cell r="C2781" t="str">
            <v>Deterioro de Edificios</v>
          </cell>
        </row>
        <row r="2782">
          <cell r="A2782">
            <v>58010701</v>
          </cell>
          <cell r="B2782" t="str">
            <v xml:space="preserve">                5801.0701 Edificios Residenciales       </v>
          </cell>
          <cell r="C2782" t="str">
            <v>Edificios Residenciales</v>
          </cell>
        </row>
        <row r="2783">
          <cell r="A2783">
            <v>58010702</v>
          </cell>
          <cell r="B2783" t="str">
            <v xml:space="preserve">                5801.0702 Edificios o Unidades No Residenciales       </v>
          </cell>
          <cell r="C2783" t="str">
            <v>Edificios o Unidades No Residenciales</v>
          </cell>
        </row>
        <row r="2784">
          <cell r="A2784">
            <v>5802</v>
          </cell>
          <cell r="B2784" t="str">
            <v xml:space="preserve">5802. PROVISIONES DEL EJERCICIO                       </v>
          </cell>
          <cell r="C2784" t="str">
            <v>PROVISIONES DEL EJERCICIO</v>
          </cell>
        </row>
        <row r="2785">
          <cell r="A2785">
            <v>580201</v>
          </cell>
          <cell r="B2785" t="str">
            <v xml:space="preserve">        5802.01 Sentencias Judiciales, Laudos Arbitrales Y Otros               </v>
          </cell>
          <cell r="C2785" t="str">
            <v>Sentencias Judiciales, Laudos Arbitrales Y Otros</v>
          </cell>
        </row>
        <row r="2786">
          <cell r="A2786">
            <v>58020101</v>
          </cell>
          <cell r="B2786" t="str">
            <v xml:space="preserve">                5802.0101 A Trabajadores Gubernamentales       </v>
          </cell>
          <cell r="C2786" t="str">
            <v>A Trabajadores Gubernamentales</v>
          </cell>
        </row>
        <row r="2787">
          <cell r="A2787">
            <v>5802010101</v>
          </cell>
          <cell r="B2787" t="str">
            <v xml:space="preserve">                       5802.010101 Personal Administrativo</v>
          </cell>
          <cell r="C2787" t="str">
            <v>Personal Administrativo</v>
          </cell>
        </row>
        <row r="2788">
          <cell r="A2788">
            <v>5802010102</v>
          </cell>
          <cell r="B2788" t="str">
            <v xml:space="preserve">                       5802.010102 Personal De Educación</v>
          </cell>
          <cell r="C2788" t="str">
            <v>Personal De Educación</v>
          </cell>
        </row>
        <row r="2789">
          <cell r="A2789">
            <v>5802010103</v>
          </cell>
          <cell r="B2789" t="str">
            <v xml:space="preserve">                       5802.010103 Personal De Salud</v>
          </cell>
          <cell r="C2789" t="str">
            <v>Personal De Salud</v>
          </cell>
        </row>
        <row r="2790">
          <cell r="A2790">
            <v>5802010104</v>
          </cell>
          <cell r="B2790" t="str">
            <v xml:space="preserve">                       5802.010104 Personal Judicial</v>
          </cell>
          <cell r="C2790" t="str">
            <v>Personal Judicial</v>
          </cell>
        </row>
        <row r="2791">
          <cell r="A2791">
            <v>5802010105</v>
          </cell>
          <cell r="B2791" t="str">
            <v xml:space="preserve">                       5802.010105 Docentes Universitarios</v>
          </cell>
          <cell r="C2791" t="str">
            <v>Docentes Universitarios</v>
          </cell>
        </row>
        <row r="2792">
          <cell r="A2792">
            <v>5802010106</v>
          </cell>
          <cell r="B2792" t="str">
            <v xml:space="preserve">                       5802.010106 Personal Diplomático</v>
          </cell>
          <cell r="C2792" t="str">
            <v>Personal Diplomático</v>
          </cell>
        </row>
        <row r="2793">
          <cell r="A2793">
            <v>5802010107</v>
          </cell>
          <cell r="B2793" t="str">
            <v xml:space="preserve">                       5802.010107 Personal Militar Y Policial</v>
          </cell>
          <cell r="C2793" t="str">
            <v>Personal Militar Y Policial</v>
          </cell>
        </row>
        <row r="2794">
          <cell r="A2794">
            <v>5802010108</v>
          </cell>
          <cell r="B2794" t="str">
            <v xml:space="preserve">                       5802.010108 Personal Obrero</v>
          </cell>
          <cell r="C2794" t="str">
            <v>Personal Obrero</v>
          </cell>
        </row>
        <row r="2795">
          <cell r="A2795">
            <v>5802010109</v>
          </cell>
          <cell r="B2795" t="str">
            <v xml:space="preserve">                       5802.010109 Indemnización Por Vacaciones No Gozadas</v>
          </cell>
          <cell r="C2795" t="str">
            <v>Indemnización Por Vacaciones No Gozadas</v>
          </cell>
        </row>
        <row r="2796">
          <cell r="A2796">
            <v>5802010199</v>
          </cell>
          <cell r="B2796" t="str">
            <v xml:space="preserve">                       5802.010199 Otro Régimen</v>
          </cell>
          <cell r="C2796" t="str">
            <v>Otro Régimen</v>
          </cell>
        </row>
        <row r="2797">
          <cell r="A2797">
            <v>58020102</v>
          </cell>
          <cell r="B2797" t="str">
            <v xml:space="preserve">                5802.0102 A Pensionistas Gubernamentales       </v>
          </cell>
          <cell r="C2797" t="str">
            <v>A Pensionistas Gubernamentales</v>
          </cell>
        </row>
        <row r="2798">
          <cell r="A2798">
            <v>5802010201</v>
          </cell>
          <cell r="B2798" t="str">
            <v xml:space="preserve">                       5802.010201 Pensiones</v>
          </cell>
          <cell r="C2798" t="str">
            <v>Pensiones</v>
          </cell>
        </row>
        <row r="2799">
          <cell r="A2799">
            <v>58020103</v>
          </cell>
          <cell r="B2799" t="str">
            <v xml:space="preserve">                5802.0103 Al Sector Privado       </v>
          </cell>
          <cell r="C2799" t="str">
            <v>Al Sector Privado</v>
          </cell>
        </row>
        <row r="2800">
          <cell r="A2800">
            <v>5802010301</v>
          </cell>
          <cell r="B2800" t="str">
            <v xml:space="preserve">                       5802.010301 A Personas Jurídicas</v>
          </cell>
          <cell r="C2800" t="str">
            <v>A Personas Jurídicas</v>
          </cell>
        </row>
        <row r="2801">
          <cell r="A2801">
            <v>5802010302</v>
          </cell>
          <cell r="B2801" t="str">
            <v xml:space="preserve">                       5802.010302 A Personas Naturales</v>
          </cell>
          <cell r="C2801" t="str">
            <v>A Personas Naturales</v>
          </cell>
        </row>
        <row r="2802">
          <cell r="A2802">
            <v>580202</v>
          </cell>
          <cell r="B2802" t="str">
            <v xml:space="preserve">        5802.02 Provisiones Diversas               </v>
          </cell>
          <cell r="C2802" t="str">
            <v>Provisiones Diversas</v>
          </cell>
        </row>
        <row r="2803">
          <cell r="A2803">
            <v>5901</v>
          </cell>
          <cell r="B2803" t="str">
            <v xml:space="preserve">5901. GASTOS FINANCIEROS                       </v>
          </cell>
          <cell r="C2803" t="str">
            <v>GASTOS FINANCIEROS</v>
          </cell>
        </row>
        <row r="2804">
          <cell r="A2804">
            <v>590101</v>
          </cell>
          <cell r="B2804" t="str">
            <v xml:space="preserve">        5901.01 Diferencial Cambiario               </v>
          </cell>
          <cell r="C2804" t="str">
            <v>Diferencial Cambiario</v>
          </cell>
        </row>
        <row r="2805">
          <cell r="A2805">
            <v>59010101</v>
          </cell>
          <cell r="B2805" t="str">
            <v xml:space="preserve">                5901.0101 Bonos       </v>
          </cell>
          <cell r="C2805" t="str">
            <v>Bonos</v>
          </cell>
        </row>
        <row r="2806">
          <cell r="A2806">
            <v>59010102</v>
          </cell>
          <cell r="B2806" t="str">
            <v xml:space="preserve">                5901.0102 Créditos       </v>
          </cell>
          <cell r="C2806" t="str">
            <v>Créditos</v>
          </cell>
        </row>
        <row r="2807">
          <cell r="A2807">
            <v>59010199</v>
          </cell>
          <cell r="B2807" t="str">
            <v xml:space="preserve">                5901.0199 Otros       </v>
          </cell>
          <cell r="C2807" t="str">
            <v>Otros</v>
          </cell>
        </row>
        <row r="2808">
          <cell r="A2808">
            <v>590102</v>
          </cell>
          <cell r="B2808" t="str">
            <v xml:space="preserve">        5901.02 Otros Intereses               </v>
          </cell>
          <cell r="C2808" t="str">
            <v>Otros Intereses</v>
          </cell>
        </row>
        <row r="2809">
          <cell r="A2809">
            <v>590103</v>
          </cell>
          <cell r="B2809" t="str">
            <v xml:space="preserve">        5901.03 Otros Gastos Financieros               </v>
          </cell>
          <cell r="C2809" t="str">
            <v>Otros Gastos Financieros</v>
          </cell>
        </row>
        <row r="2810">
          <cell r="A2810">
            <v>590104</v>
          </cell>
          <cell r="B2810" t="str">
            <v xml:space="preserve">        5901.04 Letras de Tesoro Público a valor descontado               </v>
          </cell>
          <cell r="C2810" t="str">
            <v>Letras de Tesoro Público a valor descontado</v>
          </cell>
        </row>
        <row r="2811">
          <cell r="A2811">
            <v>590105</v>
          </cell>
          <cell r="B2811" t="str">
            <v xml:space="preserve">        5901.05 Intereses de Derivados Financieros               </v>
          </cell>
          <cell r="C2811" t="str">
            <v>Intereses de Derivados Financieros</v>
          </cell>
        </row>
        <row r="2812">
          <cell r="A2812">
            <v>590106</v>
          </cell>
          <cell r="B2812" t="str">
            <v xml:space="preserve">        5901.06 Gastos Financieros de Contratos de Concesión               </v>
          </cell>
          <cell r="C2812" t="str">
            <v>Gastos Financieros de Contratos de Concesión</v>
          </cell>
        </row>
        <row r="2813">
          <cell r="A2813">
            <v>6</v>
          </cell>
          <cell r="B2813" t="str">
            <v xml:space="preserve">RESULTADOS                       </v>
          </cell>
          <cell r="C2813" t="str">
            <v>RESULTADOS</v>
          </cell>
        </row>
        <row r="2814">
          <cell r="A2814">
            <v>6101</v>
          </cell>
          <cell r="B2814" t="str">
            <v xml:space="preserve">6101. SUPERÁVIT O DEFICIT                       </v>
          </cell>
          <cell r="C2814" t="str">
            <v>SUPERÁVIT O DEFICIT</v>
          </cell>
        </row>
        <row r="2815">
          <cell r="A2815">
            <v>610102</v>
          </cell>
          <cell r="B2815" t="str">
            <v xml:space="preserve">        6101.02 Resultado Del Ejercicio               </v>
          </cell>
          <cell r="C2815" t="str">
            <v>Resultado Del Ejercicio</v>
          </cell>
        </row>
        <row r="2816">
          <cell r="A2816">
            <v>61010201</v>
          </cell>
          <cell r="B2816" t="str">
            <v xml:space="preserve">                6101.0201 Superávit       </v>
          </cell>
          <cell r="C2816" t="str">
            <v>Superávit</v>
          </cell>
        </row>
        <row r="2817">
          <cell r="A2817">
            <v>61010202</v>
          </cell>
          <cell r="B2817" t="str">
            <v xml:space="preserve">                6101.0202 Déficit       </v>
          </cell>
          <cell r="C2817" t="str">
            <v>Déficit</v>
          </cell>
        </row>
        <row r="2818">
          <cell r="B2818" t="str">
            <v xml:space="preserve">PRESUPUESTO                       </v>
          </cell>
          <cell r="C2818" t="str">
            <v>PRESUPUESTO</v>
          </cell>
        </row>
        <row r="2819">
          <cell r="A2819">
            <v>8</v>
          </cell>
          <cell r="B2819" t="str">
            <v xml:space="preserve">CUENTAS DE PRESUPUESTO                       </v>
          </cell>
          <cell r="C2819" t="str">
            <v>CUENTAS DE PRESUPUESTO</v>
          </cell>
        </row>
        <row r="2820">
          <cell r="A2820">
            <v>8101</v>
          </cell>
          <cell r="B2820" t="str">
            <v xml:space="preserve">8101. PRESUPUESTO INSTITUCIONAL DE APERTURA, MODIFICACIONES Y PRESUPUESTO INSTITUCIONAL MODIFICADO                       </v>
          </cell>
          <cell r="C2820" t="str">
            <v>PRESUPUESTO INSTITUCIONAL DE APERTURA, MODIFICACIONES Y PRESUPUESTO INSTITUCIONAL MODIFICADO</v>
          </cell>
        </row>
        <row r="2821">
          <cell r="A2821">
            <v>810101</v>
          </cell>
          <cell r="B2821" t="str">
            <v xml:space="preserve">        8101.01 Recursos Ordinarios               </v>
          </cell>
          <cell r="C2821" t="str">
            <v>Recursos Ordinarios</v>
          </cell>
        </row>
        <row r="2822">
          <cell r="A2822">
            <v>81010101</v>
          </cell>
          <cell r="B2822" t="str">
            <v xml:space="preserve">                8101.0101 Recursos Ordinarios       </v>
          </cell>
          <cell r="C2822" t="str">
            <v>Recursos Ordinarios</v>
          </cell>
        </row>
        <row r="2823">
          <cell r="A2823">
            <v>810102</v>
          </cell>
          <cell r="B2823" t="str">
            <v xml:space="preserve">        8101.02 Recursos Directamente Recaudados               </v>
          </cell>
          <cell r="C2823" t="str">
            <v>Recursos Directamente Recaudados</v>
          </cell>
        </row>
        <row r="2824">
          <cell r="A2824">
            <v>81010201</v>
          </cell>
          <cell r="B2824" t="str">
            <v xml:space="preserve">                8101.0201 Recursos Directamente Recaudados       </v>
          </cell>
          <cell r="C2824" t="str">
            <v>Recursos Directamente Recaudados</v>
          </cell>
        </row>
        <row r="2825">
          <cell r="A2825">
            <v>810103</v>
          </cell>
          <cell r="B2825" t="str">
            <v xml:space="preserve">        8101.03 Recursos Por Operaciones Oficiales De Crédito               </v>
          </cell>
          <cell r="C2825" t="str">
            <v>Recursos Por Operaciones Oficiales De Crédito</v>
          </cell>
        </row>
        <row r="2826">
          <cell r="A2826">
            <v>81010301</v>
          </cell>
          <cell r="B2826" t="str">
            <v xml:space="preserve">                8101.0301 Recursos Por Operaciones Oficiales De Crédito Interno       </v>
          </cell>
          <cell r="C2826" t="str">
            <v>Recursos Por Operaciones Oficiales De Crédito Interno</v>
          </cell>
        </row>
        <row r="2827">
          <cell r="A2827">
            <v>81010302</v>
          </cell>
          <cell r="B2827" t="str">
            <v xml:space="preserve">                8101.0302 Recursos Por Operaciones Oficiales De Crédito Externo       </v>
          </cell>
          <cell r="C2827" t="str">
            <v>Recursos Por Operaciones Oficiales De Crédito Externo</v>
          </cell>
        </row>
        <row r="2828">
          <cell r="A2828">
            <v>810104</v>
          </cell>
          <cell r="B2828" t="str">
            <v xml:space="preserve">        8101.04 Donaciones Y Transferencias               </v>
          </cell>
          <cell r="C2828" t="str">
            <v>Donaciones Y Transferencias</v>
          </cell>
        </row>
        <row r="2829">
          <cell r="A2829">
            <v>81010401</v>
          </cell>
          <cell r="B2829" t="str">
            <v xml:space="preserve">                8101.0401 Donaciones       </v>
          </cell>
          <cell r="C2829" t="str">
            <v>Donaciones</v>
          </cell>
        </row>
        <row r="2830">
          <cell r="A2830">
            <v>81010402</v>
          </cell>
          <cell r="B2830" t="str">
            <v xml:space="preserve">                8101.0402 Transferencias       </v>
          </cell>
          <cell r="C2830" t="str">
            <v>Transferencias</v>
          </cell>
        </row>
        <row r="2831">
          <cell r="A2831">
            <v>810105</v>
          </cell>
          <cell r="B2831" t="str">
            <v xml:space="preserve">        8101.05 Recursos Determinados               </v>
          </cell>
          <cell r="C2831" t="str">
            <v>Recursos Determinados</v>
          </cell>
        </row>
        <row r="2832">
          <cell r="A2832">
            <v>81010501</v>
          </cell>
          <cell r="B2832" t="str">
            <v xml:space="preserve">                8101.0501 Contribuciones A Fondos       </v>
          </cell>
          <cell r="C2832" t="str">
            <v>Contribuciones A Fondos</v>
          </cell>
        </row>
        <row r="2833">
          <cell r="A2833">
            <v>81010502</v>
          </cell>
          <cell r="B2833" t="str">
            <v xml:space="preserve">                8101.0502 Fondo De Compensación Municipal       </v>
          </cell>
          <cell r="C2833" t="str">
            <v>Fondo De Compensación Municipal</v>
          </cell>
        </row>
        <row r="2834">
          <cell r="A2834">
            <v>81010503</v>
          </cell>
          <cell r="B2834" t="str">
            <v xml:space="preserve">                8101.0503 Impuestos Municipales       </v>
          </cell>
          <cell r="C2834" t="str">
            <v>Impuestos Municipales</v>
          </cell>
        </row>
        <row r="2835">
          <cell r="A2835">
            <v>81010504</v>
          </cell>
          <cell r="B2835" t="str">
            <v xml:space="preserve">                8101.0504 Canon Y Sobrecanon, Regalías, Renta De Aduanas Y Participaciones       </v>
          </cell>
          <cell r="C2835" t="str">
            <v>Canon Y Sobrecanon, Regalías, Renta De Aduanas Y Participaciones</v>
          </cell>
        </row>
        <row r="2836">
          <cell r="A2836">
            <v>8201</v>
          </cell>
          <cell r="B2836" t="str">
            <v xml:space="preserve">8201. PRESUPUESTO DE INGRESOS                       </v>
          </cell>
          <cell r="C2836" t="str">
            <v>PRESUPUESTO DE INGRESOS</v>
          </cell>
        </row>
        <row r="2837">
          <cell r="A2837">
            <v>820101</v>
          </cell>
          <cell r="B2837" t="str">
            <v xml:space="preserve">        8201.01 Recursos Ordinarios               </v>
          </cell>
          <cell r="C2837" t="str">
            <v>Recursos Ordinarios</v>
          </cell>
        </row>
        <row r="2838">
          <cell r="A2838">
            <v>82010101</v>
          </cell>
          <cell r="B2838" t="str">
            <v xml:space="preserve">                8201.0101 Recursos Ordinarios       </v>
          </cell>
          <cell r="C2838" t="str">
            <v>Recursos Ordinarios</v>
          </cell>
        </row>
        <row r="2839">
          <cell r="A2839">
            <v>820102</v>
          </cell>
          <cell r="B2839" t="str">
            <v xml:space="preserve">        8201.02 Recursos Directamente Recaudados               </v>
          </cell>
          <cell r="C2839" t="str">
            <v>Recursos Directamente Recaudados</v>
          </cell>
        </row>
        <row r="2840">
          <cell r="A2840">
            <v>82010201</v>
          </cell>
          <cell r="B2840" t="str">
            <v xml:space="preserve">                8201.0201 Recursos Directamente Recaudados       </v>
          </cell>
          <cell r="C2840" t="str">
            <v>Recursos Directamente Recaudados</v>
          </cell>
        </row>
        <row r="2841">
          <cell r="A2841">
            <v>820103</v>
          </cell>
          <cell r="B2841" t="str">
            <v xml:space="preserve">        8201.03 Recursos Por Operaciones Oficiales De Crédito               </v>
          </cell>
          <cell r="C2841" t="str">
            <v>Recursos Por Operaciones Oficiales De Crédito</v>
          </cell>
        </row>
        <row r="2842">
          <cell r="A2842">
            <v>82010301</v>
          </cell>
          <cell r="B2842" t="str">
            <v xml:space="preserve">                8201.0301 Recursos Por Operaciones Oficiales De Crédito Interno       </v>
          </cell>
          <cell r="C2842" t="str">
            <v>Recursos Por Operaciones Oficiales De Crédito Interno</v>
          </cell>
        </row>
        <row r="2843">
          <cell r="A2843">
            <v>82010302</v>
          </cell>
          <cell r="B2843" t="str">
            <v xml:space="preserve">                8201.0302 Recursos Por Operaciones Oficiales De Crédito Externo       </v>
          </cell>
          <cell r="C2843" t="str">
            <v>Recursos Por Operaciones Oficiales De Crédito Externo</v>
          </cell>
        </row>
        <row r="2844">
          <cell r="A2844">
            <v>820104</v>
          </cell>
          <cell r="B2844" t="str">
            <v xml:space="preserve">        8201.04 Donaciones Y Transferencias               </v>
          </cell>
          <cell r="C2844" t="str">
            <v>Donaciones Y Transferencias</v>
          </cell>
        </row>
        <row r="2845">
          <cell r="A2845">
            <v>82010401</v>
          </cell>
          <cell r="B2845" t="str">
            <v xml:space="preserve">                8201.0401 Donaciones       </v>
          </cell>
          <cell r="C2845" t="str">
            <v>Donaciones</v>
          </cell>
        </row>
        <row r="2846">
          <cell r="A2846">
            <v>82010402</v>
          </cell>
          <cell r="B2846" t="str">
            <v xml:space="preserve">                8201.0402 Transferencias       </v>
          </cell>
          <cell r="C2846" t="str">
            <v>Transferencias</v>
          </cell>
        </row>
        <row r="2847">
          <cell r="A2847">
            <v>820105</v>
          </cell>
          <cell r="B2847" t="str">
            <v xml:space="preserve">        8201.05 Recursos Determinados               </v>
          </cell>
          <cell r="C2847" t="str">
            <v>Recursos Determinados</v>
          </cell>
        </row>
        <row r="2848">
          <cell r="A2848">
            <v>82010501</v>
          </cell>
          <cell r="B2848" t="str">
            <v xml:space="preserve">                8201.0501 Contribuciones A Fondos       </v>
          </cell>
          <cell r="C2848" t="str">
            <v>Contribuciones A Fondos</v>
          </cell>
        </row>
        <row r="2849">
          <cell r="A2849">
            <v>82010502</v>
          </cell>
          <cell r="B2849" t="str">
            <v xml:space="preserve">                8201.0502 Fondo De Compensación Municipal       </v>
          </cell>
          <cell r="C2849" t="str">
            <v>Fondo De Compensación Municipal</v>
          </cell>
        </row>
        <row r="2850">
          <cell r="A2850">
            <v>82010503</v>
          </cell>
          <cell r="B2850" t="str">
            <v xml:space="preserve">                8201.0503 Impuestos Municipales       </v>
          </cell>
          <cell r="C2850" t="str">
            <v>Impuestos Municipales</v>
          </cell>
        </row>
        <row r="2851">
          <cell r="A2851">
            <v>82010504</v>
          </cell>
          <cell r="B2851" t="str">
            <v xml:space="preserve">                8201.0504 Canon Y Sobrecanon, Regalías, Renta De Aduanas Y Participaciones       </v>
          </cell>
          <cell r="C2851" t="str">
            <v>Canon Y Sobrecanon, Regalías, Renta De Aduanas Y Participaciones</v>
          </cell>
        </row>
        <row r="2852">
          <cell r="A2852">
            <v>8301</v>
          </cell>
          <cell r="B2852" t="str">
            <v xml:space="preserve">8301. PRESUPUESTO DE GASTOS                       </v>
          </cell>
          <cell r="C2852" t="str">
            <v>PRESUPUESTO DE GASTOS</v>
          </cell>
        </row>
        <row r="2853">
          <cell r="A2853">
            <v>830101</v>
          </cell>
          <cell r="B2853" t="str">
            <v xml:space="preserve">        8301.01 Recursos Ordinarios               </v>
          </cell>
          <cell r="C2853" t="str">
            <v>Recursos Ordinarios</v>
          </cell>
        </row>
        <row r="2854">
          <cell r="A2854">
            <v>83010101</v>
          </cell>
          <cell r="B2854" t="str">
            <v xml:space="preserve">                8301.0101 Recursos Ordinarios       </v>
          </cell>
          <cell r="C2854" t="str">
            <v>Recursos Ordinarios</v>
          </cell>
        </row>
        <row r="2855">
          <cell r="A2855">
            <v>830102</v>
          </cell>
          <cell r="B2855" t="str">
            <v xml:space="preserve">        8301.02 Recursos Directamente Recaudados               </v>
          </cell>
          <cell r="C2855" t="str">
            <v>Recursos Directamente Recaudados</v>
          </cell>
        </row>
        <row r="2856">
          <cell r="A2856">
            <v>83010201</v>
          </cell>
          <cell r="B2856" t="str">
            <v xml:space="preserve">                8301.0201 Recursos Directamente Recaudados       </v>
          </cell>
          <cell r="C2856" t="str">
            <v>Recursos Directamente Recaudados</v>
          </cell>
        </row>
        <row r="2857">
          <cell r="A2857">
            <v>830103</v>
          </cell>
          <cell r="B2857" t="str">
            <v xml:space="preserve">        8301.03 Recursos Por Operaciones Oficiales De Crédito               </v>
          </cell>
          <cell r="C2857" t="str">
            <v>Recursos Por Operaciones Oficiales De Crédito</v>
          </cell>
        </row>
        <row r="2858">
          <cell r="A2858">
            <v>83010301</v>
          </cell>
          <cell r="B2858" t="str">
            <v xml:space="preserve">                8301.0301 Recursos Por Operaciones Oficiales De Crédito Interno       </v>
          </cell>
          <cell r="C2858" t="str">
            <v>Recursos Por Operaciones Oficiales De Crédito Interno</v>
          </cell>
        </row>
        <row r="2859">
          <cell r="A2859">
            <v>83010302</v>
          </cell>
          <cell r="B2859" t="str">
            <v xml:space="preserve">                8301.0302 Recursos Por Operaciones Oficiales De Crédito Externo       </v>
          </cell>
          <cell r="C2859" t="str">
            <v>Recursos Por Operaciones Oficiales De Crédito Externo</v>
          </cell>
        </row>
        <row r="2860">
          <cell r="A2860">
            <v>830104</v>
          </cell>
          <cell r="B2860" t="str">
            <v xml:space="preserve">        8301.04 Donaciones Y Transferencias               </v>
          </cell>
          <cell r="C2860" t="str">
            <v>Donaciones Y Transferencias</v>
          </cell>
        </row>
        <row r="2861">
          <cell r="A2861">
            <v>83010401</v>
          </cell>
          <cell r="B2861" t="str">
            <v xml:space="preserve">                8301.0401 Donaciones       </v>
          </cell>
          <cell r="C2861" t="str">
            <v>Donaciones</v>
          </cell>
        </row>
        <row r="2862">
          <cell r="A2862">
            <v>83010402</v>
          </cell>
          <cell r="B2862" t="str">
            <v xml:space="preserve">                8301.0402 Transferencias       </v>
          </cell>
          <cell r="C2862" t="str">
            <v>Transferencias</v>
          </cell>
        </row>
        <row r="2863">
          <cell r="A2863">
            <v>830105</v>
          </cell>
          <cell r="B2863" t="str">
            <v xml:space="preserve">        8301.05 Recursos Determinados               </v>
          </cell>
          <cell r="C2863" t="str">
            <v>Recursos Determinados</v>
          </cell>
        </row>
        <row r="2864">
          <cell r="A2864">
            <v>83010501</v>
          </cell>
          <cell r="B2864" t="str">
            <v xml:space="preserve">                8301.0501 Contribuciones A Fondos       </v>
          </cell>
          <cell r="C2864" t="str">
            <v>Contribuciones A Fondos</v>
          </cell>
        </row>
        <row r="2865">
          <cell r="A2865">
            <v>83010502</v>
          </cell>
          <cell r="B2865" t="str">
            <v xml:space="preserve">                8301.0502 Fondo De Compensación Municipal       </v>
          </cell>
          <cell r="C2865" t="str">
            <v>Fondo De Compensación Municipal</v>
          </cell>
        </row>
        <row r="2866">
          <cell r="A2866">
            <v>83010503</v>
          </cell>
          <cell r="B2866" t="str">
            <v xml:space="preserve">                8301.0503 Impuestos Municipales       </v>
          </cell>
          <cell r="C2866" t="str">
            <v>Impuestos Municipales</v>
          </cell>
        </row>
        <row r="2867">
          <cell r="A2867">
            <v>83010504</v>
          </cell>
          <cell r="B2867" t="str">
            <v xml:space="preserve">                8301.0504 Canon Y Sobrecanon, Regalías, Renta De Aduanas Y Participaciones       </v>
          </cell>
          <cell r="C2867" t="str">
            <v>Canon Y Sobrecanon, Regalías, Renta De Aduanas Y Participaciones</v>
          </cell>
        </row>
        <row r="2868">
          <cell r="A2868">
            <v>8401</v>
          </cell>
          <cell r="B2868" t="str">
            <v xml:space="preserve">8401. ASIGNACIONES COMPROMETIDAS                       </v>
          </cell>
          <cell r="C2868" t="str">
            <v>ASIGNACIONES COMPROMETIDAS</v>
          </cell>
        </row>
        <row r="2869">
          <cell r="A2869">
            <v>840101</v>
          </cell>
          <cell r="B2869" t="str">
            <v xml:space="preserve">        8401.01 Recursos Ordinarios               </v>
          </cell>
          <cell r="C2869" t="str">
            <v>Recursos Ordinarios</v>
          </cell>
        </row>
        <row r="2870">
          <cell r="A2870">
            <v>84010101</v>
          </cell>
          <cell r="B2870" t="str">
            <v xml:space="preserve">                8401.0101 Recursos Ordinarios       </v>
          </cell>
          <cell r="C2870" t="str">
            <v>Recursos Ordinarios</v>
          </cell>
        </row>
        <row r="2871">
          <cell r="A2871">
            <v>840102</v>
          </cell>
          <cell r="B2871" t="str">
            <v xml:space="preserve">        8401.02 Recursos Directamente Recaudados               </v>
          </cell>
          <cell r="C2871" t="str">
            <v>Recursos Directamente Recaudados</v>
          </cell>
        </row>
        <row r="2872">
          <cell r="A2872">
            <v>84010201</v>
          </cell>
          <cell r="B2872" t="str">
            <v xml:space="preserve">                8401.0201 Recursos Directamente Recaudados       </v>
          </cell>
          <cell r="C2872" t="str">
            <v>Recursos Directamente Recaudados</v>
          </cell>
        </row>
        <row r="2873">
          <cell r="A2873">
            <v>840103</v>
          </cell>
          <cell r="B2873" t="str">
            <v xml:space="preserve">        8401.03 Recursos Por Operaciones Oficiales De Crédito               </v>
          </cell>
          <cell r="C2873" t="str">
            <v>Recursos Por Operaciones Oficiales De Crédito</v>
          </cell>
        </row>
        <row r="2874">
          <cell r="A2874">
            <v>84010301</v>
          </cell>
          <cell r="B2874" t="str">
            <v xml:space="preserve">                8401.0301 Recursos Por Operaciones Oficiales De Crédito Interno       </v>
          </cell>
          <cell r="C2874" t="str">
            <v>Recursos Por Operaciones Oficiales De Crédito Interno</v>
          </cell>
        </row>
        <row r="2875">
          <cell r="A2875">
            <v>84010302</v>
          </cell>
          <cell r="B2875" t="str">
            <v xml:space="preserve">                8401.0302 Recursos Por Operaciones Oficiales De Crédito Externo       </v>
          </cell>
          <cell r="C2875" t="str">
            <v>Recursos Por Operaciones Oficiales De Crédito Externo</v>
          </cell>
        </row>
        <row r="2876">
          <cell r="A2876">
            <v>840104</v>
          </cell>
          <cell r="B2876" t="str">
            <v xml:space="preserve">        8401.04 Donaciones Y Transferencias               </v>
          </cell>
          <cell r="C2876" t="str">
            <v>Donaciones Y Transferencias</v>
          </cell>
        </row>
        <row r="2877">
          <cell r="A2877">
            <v>84010401</v>
          </cell>
          <cell r="B2877" t="str">
            <v xml:space="preserve">                8401.0401 Donaciones       </v>
          </cell>
          <cell r="C2877" t="str">
            <v>Donaciones</v>
          </cell>
        </row>
        <row r="2878">
          <cell r="A2878">
            <v>84010402</v>
          </cell>
          <cell r="B2878" t="str">
            <v xml:space="preserve">                8401.0402 Transferencias       </v>
          </cell>
          <cell r="C2878" t="str">
            <v>Transferencias</v>
          </cell>
        </row>
        <row r="2879">
          <cell r="A2879">
            <v>840105</v>
          </cell>
          <cell r="B2879" t="str">
            <v xml:space="preserve">        8401.05 Recursos Determinados               </v>
          </cell>
          <cell r="C2879" t="str">
            <v>Recursos Determinados</v>
          </cell>
        </row>
        <row r="2880">
          <cell r="A2880">
            <v>84010501</v>
          </cell>
          <cell r="B2880" t="str">
            <v xml:space="preserve">                8401.0501 Contribuciones A Fondos       </v>
          </cell>
          <cell r="C2880" t="str">
            <v>Contribuciones A Fondos</v>
          </cell>
        </row>
        <row r="2881">
          <cell r="A2881">
            <v>84010502</v>
          </cell>
          <cell r="B2881" t="str">
            <v xml:space="preserve">                8401.0502 Fondo De Compensación Municipal       </v>
          </cell>
          <cell r="C2881" t="str">
            <v>Fondo De Compensación Municipal</v>
          </cell>
        </row>
        <row r="2882">
          <cell r="A2882">
            <v>84010503</v>
          </cell>
          <cell r="B2882" t="str">
            <v xml:space="preserve">                8401.0503 Impuestos Municipales       </v>
          </cell>
          <cell r="C2882" t="str">
            <v>Impuestos Municipales</v>
          </cell>
        </row>
        <row r="2883">
          <cell r="A2883">
            <v>84010504</v>
          </cell>
          <cell r="B2883" t="str">
            <v xml:space="preserve">                8401.0504 Canon Y Sobrecanon, Regalías, Renta De Aduanas Y Participaciones       </v>
          </cell>
          <cell r="C2883" t="str">
            <v>Canon Y Sobrecanon, Regalías, Renta De Aduanas Y Participaciones</v>
          </cell>
        </row>
        <row r="2884">
          <cell r="A2884">
            <v>8501</v>
          </cell>
          <cell r="B2884" t="str">
            <v xml:space="preserve">8501. EJECUCIÓN DE INGRESOS                       </v>
          </cell>
          <cell r="C2884" t="str">
            <v>EJECUCIÓN DE INGRESOS</v>
          </cell>
        </row>
        <row r="2885">
          <cell r="A2885">
            <v>850101</v>
          </cell>
          <cell r="B2885" t="str">
            <v xml:space="preserve">        8501.01 Recursos Ordinarios               </v>
          </cell>
          <cell r="C2885" t="str">
            <v>Recursos Ordinarios</v>
          </cell>
        </row>
        <row r="2886">
          <cell r="A2886">
            <v>85010101</v>
          </cell>
          <cell r="B2886" t="str">
            <v xml:space="preserve">                8501.0101 Recursos Ordinarios       </v>
          </cell>
          <cell r="C2886" t="str">
            <v>Recursos Ordinarios</v>
          </cell>
        </row>
        <row r="2887">
          <cell r="A2887">
            <v>850102</v>
          </cell>
          <cell r="B2887" t="str">
            <v xml:space="preserve">        8501.02 Recursos Directamente Recaudados               </v>
          </cell>
          <cell r="C2887" t="str">
            <v>Recursos Directamente Recaudados</v>
          </cell>
        </row>
        <row r="2888">
          <cell r="A2888">
            <v>85010201</v>
          </cell>
          <cell r="B2888" t="str">
            <v xml:space="preserve">                8501.0201 Recursos Directamente Recaudados       </v>
          </cell>
          <cell r="C2888" t="str">
            <v>Recursos Directamente Recaudados</v>
          </cell>
        </row>
        <row r="2889">
          <cell r="A2889">
            <v>850103</v>
          </cell>
          <cell r="B2889" t="str">
            <v xml:space="preserve">        8501.03 Recursos Por Operaciones Oficiales De Crédito               </v>
          </cell>
          <cell r="C2889" t="str">
            <v>Recursos Por Operaciones Oficiales De Crédito</v>
          </cell>
        </row>
        <row r="2890">
          <cell r="A2890">
            <v>85010301</v>
          </cell>
          <cell r="B2890" t="str">
            <v xml:space="preserve">                8501.0301 Recursos Por Operaciones Oficiales De Crédito Interno       </v>
          </cell>
          <cell r="C2890" t="str">
            <v>Recursos Por Operaciones Oficiales De Crédito Interno</v>
          </cell>
        </row>
        <row r="2891">
          <cell r="A2891">
            <v>85010302</v>
          </cell>
          <cell r="B2891" t="str">
            <v xml:space="preserve">                8501.0302 Recursos Por Operaciones Oficiales De Crédito Externo       </v>
          </cell>
          <cell r="C2891" t="str">
            <v>Recursos Por Operaciones Oficiales De Crédito Externo</v>
          </cell>
        </row>
        <row r="2892">
          <cell r="A2892">
            <v>850104</v>
          </cell>
          <cell r="B2892" t="str">
            <v xml:space="preserve">        8501.04 Donaciones Y Transferencias               </v>
          </cell>
          <cell r="C2892" t="str">
            <v>Donaciones Y Transferencias</v>
          </cell>
        </row>
        <row r="2893">
          <cell r="A2893">
            <v>85010401</v>
          </cell>
          <cell r="B2893" t="str">
            <v xml:space="preserve">                8501.0401 Donaciones       </v>
          </cell>
          <cell r="C2893" t="str">
            <v>Donaciones</v>
          </cell>
        </row>
        <row r="2894">
          <cell r="A2894">
            <v>85010402</v>
          </cell>
          <cell r="B2894" t="str">
            <v xml:space="preserve">                8501.0402 Transferencias       </v>
          </cell>
          <cell r="C2894" t="str">
            <v>Transferencias</v>
          </cell>
        </row>
        <row r="2895">
          <cell r="A2895">
            <v>850105</v>
          </cell>
          <cell r="B2895" t="str">
            <v xml:space="preserve">        8501.05 Recursos Determinados               </v>
          </cell>
          <cell r="C2895" t="str">
            <v>Recursos Determinados</v>
          </cell>
        </row>
        <row r="2896">
          <cell r="A2896">
            <v>85010501</v>
          </cell>
          <cell r="B2896" t="str">
            <v xml:space="preserve">                8501.0501 Contribuciones A Fondos       </v>
          </cell>
          <cell r="C2896" t="str">
            <v>Contribuciones A Fondos</v>
          </cell>
        </row>
        <row r="2897">
          <cell r="A2897">
            <v>85010502</v>
          </cell>
          <cell r="B2897" t="str">
            <v xml:space="preserve">                8501.0502 Fondo De Compensación Municipal       </v>
          </cell>
          <cell r="C2897" t="str">
            <v>Fondo De Compensación Municipal</v>
          </cell>
        </row>
        <row r="2898">
          <cell r="A2898">
            <v>85010503</v>
          </cell>
          <cell r="B2898" t="str">
            <v xml:space="preserve">                8501.0503 Impuestos Municipales       </v>
          </cell>
          <cell r="C2898" t="str">
            <v>Impuestos Municipales</v>
          </cell>
        </row>
        <row r="2899">
          <cell r="A2899">
            <v>85010504</v>
          </cell>
          <cell r="B2899" t="str">
            <v xml:space="preserve">                8501.0504 Canon Y Sobrecanon, Regalías, Renta De Aduanas Y Participaciones       </v>
          </cell>
          <cell r="C2899" t="str">
            <v>Canon Y Sobrecanon, Regalías, Renta De Aduanas Y Participaciones</v>
          </cell>
        </row>
        <row r="2900">
          <cell r="A2900">
            <v>8601</v>
          </cell>
          <cell r="B2900" t="str">
            <v xml:space="preserve">8601. EJECUCIÓN DE GASTOS                       </v>
          </cell>
          <cell r="C2900" t="str">
            <v>EJECUCIÓN DE GASTOS</v>
          </cell>
        </row>
        <row r="2901">
          <cell r="A2901">
            <v>860101</v>
          </cell>
          <cell r="B2901" t="str">
            <v xml:space="preserve">        8601.01 Recursos Ordinarios               </v>
          </cell>
          <cell r="C2901" t="str">
            <v>Recursos Ordinarios</v>
          </cell>
        </row>
        <row r="2902">
          <cell r="A2902">
            <v>86010101</v>
          </cell>
          <cell r="B2902" t="str">
            <v xml:space="preserve">                8601.0101 Recursos Ordinarios       </v>
          </cell>
          <cell r="C2902" t="str">
            <v>Recursos Ordinarios</v>
          </cell>
        </row>
        <row r="2903">
          <cell r="A2903">
            <v>860102</v>
          </cell>
          <cell r="B2903" t="str">
            <v xml:space="preserve">        8601.02 Recursos Directamente Recaudados               </v>
          </cell>
          <cell r="C2903" t="str">
            <v>Recursos Directamente Recaudados</v>
          </cell>
        </row>
        <row r="2904">
          <cell r="A2904">
            <v>86010201</v>
          </cell>
          <cell r="B2904" t="str">
            <v xml:space="preserve">                8601.0201 Recursos Directamente Recaudados       </v>
          </cell>
          <cell r="C2904" t="str">
            <v>Recursos Directamente Recaudados</v>
          </cell>
        </row>
        <row r="2905">
          <cell r="A2905">
            <v>860103</v>
          </cell>
          <cell r="B2905" t="str">
            <v xml:space="preserve">        8601.03 Recursos Por Operaciones Oficiales De Crédito               </v>
          </cell>
          <cell r="C2905" t="str">
            <v>Recursos Por Operaciones Oficiales De Crédito</v>
          </cell>
        </row>
        <row r="2906">
          <cell r="A2906">
            <v>86010301</v>
          </cell>
          <cell r="B2906" t="str">
            <v xml:space="preserve">                8601.0301 Recursos Por Operaciones Oficiales De Crédito Interno       </v>
          </cell>
          <cell r="C2906" t="str">
            <v>Recursos Por Operaciones Oficiales De Crédito Interno</v>
          </cell>
        </row>
        <row r="2907">
          <cell r="A2907">
            <v>86010302</v>
          </cell>
          <cell r="B2907" t="str">
            <v xml:space="preserve">                8601.0302 Recursos Por Operaciones Oficiales De Crédito Externo       </v>
          </cell>
          <cell r="C2907" t="str">
            <v>Recursos Por Operaciones Oficiales De Crédito Externo</v>
          </cell>
        </row>
        <row r="2908">
          <cell r="A2908">
            <v>860104</v>
          </cell>
          <cell r="B2908" t="str">
            <v xml:space="preserve">        8601.04 Donaciones Y Transferencias               </v>
          </cell>
          <cell r="C2908" t="str">
            <v>Donaciones Y Transferencias</v>
          </cell>
        </row>
        <row r="2909">
          <cell r="A2909">
            <v>86010401</v>
          </cell>
          <cell r="B2909" t="str">
            <v xml:space="preserve">                8601.0401 Donaciones       </v>
          </cell>
          <cell r="C2909" t="str">
            <v>Donaciones</v>
          </cell>
        </row>
        <row r="2910">
          <cell r="A2910">
            <v>86010402</v>
          </cell>
          <cell r="B2910" t="str">
            <v xml:space="preserve">                8601.0402 Transferencias       </v>
          </cell>
          <cell r="C2910" t="str">
            <v>Transferencias</v>
          </cell>
        </row>
        <row r="2911">
          <cell r="A2911">
            <v>860105</v>
          </cell>
          <cell r="B2911" t="str">
            <v xml:space="preserve">        8601.05 Recursos Determinados               </v>
          </cell>
          <cell r="C2911" t="str">
            <v>Recursos Determinados</v>
          </cell>
        </row>
        <row r="2912">
          <cell r="A2912">
            <v>86010501</v>
          </cell>
          <cell r="B2912" t="str">
            <v xml:space="preserve">                8601.0501 Contribuciones A Fondos       </v>
          </cell>
          <cell r="C2912" t="str">
            <v>Contribuciones A Fondos</v>
          </cell>
        </row>
        <row r="2913">
          <cell r="A2913">
            <v>86010502</v>
          </cell>
          <cell r="B2913" t="str">
            <v xml:space="preserve">                8601.0502 Fondo De Compensación Municipal       </v>
          </cell>
          <cell r="C2913" t="str">
            <v>Fondo De Compensación Municipal</v>
          </cell>
        </row>
        <row r="2914">
          <cell r="A2914">
            <v>86010503</v>
          </cell>
          <cell r="B2914" t="str">
            <v xml:space="preserve">                8601.0503 Impuestos Municipales       </v>
          </cell>
          <cell r="C2914" t="str">
            <v>Impuestos Municipales</v>
          </cell>
        </row>
        <row r="2915">
          <cell r="A2915">
            <v>86010504</v>
          </cell>
          <cell r="B2915" t="str">
            <v xml:space="preserve">                8601.0504 Canon Y Sobrecanon, Regalías, Renta De Aduanas Y Participaciones       </v>
          </cell>
          <cell r="C2915" t="str">
            <v>Canon Y Sobrecanon, Regalías, Renta De Aduanas Y Participaciones</v>
          </cell>
        </row>
        <row r="2916">
          <cell r="B2916" t="str">
            <v xml:space="preserve">ORDEN                       </v>
          </cell>
          <cell r="C2916" t="str">
            <v>ORDEN</v>
          </cell>
        </row>
        <row r="2917">
          <cell r="A2917">
            <v>9</v>
          </cell>
          <cell r="B2917" t="str">
            <v xml:space="preserve">CUENTAS DE ORDEN                       </v>
          </cell>
          <cell r="C2917" t="str">
            <v>CUENTAS DE ORDEN</v>
          </cell>
        </row>
        <row r="2918">
          <cell r="A2918">
            <v>9101</v>
          </cell>
          <cell r="B2918" t="str">
            <v xml:space="preserve">9101. CONTRATOS Y COMPROMISOS APROBADOS                       </v>
          </cell>
          <cell r="C2918" t="str">
            <v>CONTRATOS Y COMPROMISOS APROBADOS</v>
          </cell>
        </row>
        <row r="2919">
          <cell r="A2919">
            <v>910101</v>
          </cell>
          <cell r="B2919" t="str">
            <v xml:space="preserve">        9101.01 Contratos Y Proyectos Aprobados               </v>
          </cell>
          <cell r="C2919" t="str">
            <v>Contratos Y Proyectos Aprobados</v>
          </cell>
        </row>
        <row r="2920">
          <cell r="A2920">
            <v>910102</v>
          </cell>
          <cell r="B2920" t="str">
            <v xml:space="preserve">        9101.02 Contratos De Préstamos Internos Aprobados               </v>
          </cell>
          <cell r="C2920" t="str">
            <v>Contratos De Préstamos Internos Aprobados</v>
          </cell>
        </row>
        <row r="2921">
          <cell r="A2921">
            <v>910103</v>
          </cell>
          <cell r="B2921" t="str">
            <v xml:space="preserve">        9101.03 Contratos De Préstamos Externos Aprobados               </v>
          </cell>
          <cell r="C2921" t="str">
            <v>Contratos De Préstamos Externos Aprobados</v>
          </cell>
        </row>
        <row r="2922">
          <cell r="A2922">
            <v>910104</v>
          </cell>
          <cell r="B2922" t="str">
            <v xml:space="preserve">        9101.04 Compromisos De Inversión Pactados               </v>
          </cell>
          <cell r="C2922" t="str">
            <v>Compromisos De Inversión Pactados</v>
          </cell>
        </row>
        <row r="2923">
          <cell r="A2923">
            <v>910105</v>
          </cell>
          <cell r="B2923" t="str">
            <v xml:space="preserve">        9101.05 Contrato De Arrendamiento Aprobado               </v>
          </cell>
          <cell r="C2923" t="str">
            <v>Contrato De Arrendamiento Aprobado</v>
          </cell>
        </row>
        <row r="2924">
          <cell r="A2924">
            <v>910106</v>
          </cell>
          <cell r="B2924" t="str">
            <v xml:space="preserve">        9101.06 Contratos Sobre Instrumentos Financieros Derivados Aprobados               </v>
          </cell>
          <cell r="C2924" t="str">
            <v>Contratos Sobre Instrumentos Financieros Derivados Aprobados</v>
          </cell>
        </row>
        <row r="2925">
          <cell r="A2925">
            <v>910107</v>
          </cell>
          <cell r="B2925" t="str">
            <v xml:space="preserve">        9101.07 Convenios Aprobados               </v>
          </cell>
          <cell r="C2925" t="str">
            <v>Convenios Aprobados</v>
          </cell>
        </row>
        <row r="2926">
          <cell r="A2926">
            <v>910108</v>
          </cell>
          <cell r="B2926" t="str">
            <v xml:space="preserve">        9101.08 Ordenes De Compra Aprobadas               </v>
          </cell>
          <cell r="C2926" t="str">
            <v>Ordenes De Compra Aprobadas</v>
          </cell>
        </row>
        <row r="2927">
          <cell r="A2927">
            <v>910109</v>
          </cell>
          <cell r="B2927" t="str">
            <v xml:space="preserve">        9101.09 Ordenes De Servicio Aprobadas               </v>
          </cell>
          <cell r="C2927" t="str">
            <v>Ordenes De Servicio Aprobadas</v>
          </cell>
        </row>
        <row r="2928">
          <cell r="A2928">
            <v>910110</v>
          </cell>
          <cell r="B2928" t="str">
            <v xml:space="preserve">        9101.10 Convenio Marco – Orden de Compra               </v>
          </cell>
          <cell r="C2928" t="str">
            <v>Convenio Marco – Orden de Compra</v>
          </cell>
        </row>
        <row r="2929">
          <cell r="A2929">
            <v>910111</v>
          </cell>
          <cell r="B2929" t="str">
            <v xml:space="preserve">        9101.11 Convenio Marco – Orden de Servicio               </v>
          </cell>
          <cell r="C2929" t="str">
            <v>Convenio Marco – Orden de Servicio</v>
          </cell>
        </row>
        <row r="2930">
          <cell r="A2930">
            <v>9102</v>
          </cell>
          <cell r="B2930" t="str">
            <v xml:space="preserve">9102. CONTRATOS Y COMPROMISOS POR EL CONTRARIO                       </v>
          </cell>
          <cell r="C2930" t="str">
            <v>CONTRATOS Y COMPROMISOS POR EL CONTRARIO</v>
          </cell>
        </row>
        <row r="2931">
          <cell r="A2931">
            <v>910201</v>
          </cell>
          <cell r="B2931" t="str">
            <v xml:space="preserve">        9102.01 Contratos Y Proyectos Por Ejecutar               </v>
          </cell>
          <cell r="C2931" t="str">
            <v>Contratos Y Proyectos Por Ejecutar</v>
          </cell>
        </row>
        <row r="2932">
          <cell r="A2932">
            <v>910202</v>
          </cell>
          <cell r="B2932" t="str">
            <v xml:space="preserve">        9102.02 Contratos De Préstamos Internos Por Utilizar               </v>
          </cell>
          <cell r="C2932" t="str">
            <v>Contratos De Préstamos Internos Por Utilizar</v>
          </cell>
        </row>
        <row r="2933">
          <cell r="A2933">
            <v>910203</v>
          </cell>
          <cell r="B2933" t="str">
            <v xml:space="preserve">        9102.03 Contratos De Préstamos Externos Por Utilizar               </v>
          </cell>
          <cell r="C2933" t="str">
            <v>Contratos De Préstamos Externos Por Utilizar</v>
          </cell>
        </row>
        <row r="2934">
          <cell r="A2934">
            <v>910204</v>
          </cell>
          <cell r="B2934" t="str">
            <v xml:space="preserve">        9102.04 Compromisos De Inversión Por Recibir               </v>
          </cell>
          <cell r="C2934" t="str">
            <v>Compromisos De Inversión Por Recibir</v>
          </cell>
        </row>
        <row r="2935">
          <cell r="A2935">
            <v>910205</v>
          </cell>
          <cell r="B2935" t="str">
            <v xml:space="preserve">        9102.05 Contrato De Arrendamiento En Ejecución               </v>
          </cell>
          <cell r="C2935" t="str">
            <v>Contrato De Arrendamiento En Ejecución</v>
          </cell>
        </row>
        <row r="2936">
          <cell r="A2936">
            <v>910206</v>
          </cell>
          <cell r="B2936" t="str">
            <v xml:space="preserve">        9102.06 Contratos Sobre Instrumentos Financieros Derivados En Ejecución               </v>
          </cell>
          <cell r="C2936" t="str">
            <v>Contratos Sobre Instrumentos Financieros Derivados En Ejecución</v>
          </cell>
        </row>
        <row r="2937">
          <cell r="A2937">
            <v>910207</v>
          </cell>
          <cell r="B2937" t="str">
            <v xml:space="preserve">        9102.07 Convenios Por Ejecutar               </v>
          </cell>
          <cell r="C2937" t="str">
            <v>Convenios Por Ejecutar</v>
          </cell>
        </row>
        <row r="2938">
          <cell r="A2938">
            <v>910208</v>
          </cell>
          <cell r="B2938" t="str">
            <v xml:space="preserve">        9102.08 Ordenes De Compra Por Ejecutar               </v>
          </cell>
          <cell r="C2938" t="str">
            <v>Ordenes De Compra Por Ejecutar</v>
          </cell>
        </row>
        <row r="2939">
          <cell r="A2939">
            <v>910209</v>
          </cell>
          <cell r="B2939" t="str">
            <v xml:space="preserve">        9102.09 Ordenes De Servicio Por Ejecutar               </v>
          </cell>
          <cell r="C2939" t="str">
            <v>Ordenes De Servicio Por Ejecutar</v>
          </cell>
        </row>
        <row r="2940">
          <cell r="A2940">
            <v>910210</v>
          </cell>
          <cell r="B2940" t="str">
            <v xml:space="preserve">        9102.10 Convenio Marco – Orden de Compra por ejecutar               </v>
          </cell>
          <cell r="C2940" t="str">
            <v>Convenio Marco – Orden de Compra por ejecutar</v>
          </cell>
        </row>
        <row r="2941">
          <cell r="A2941">
            <v>910211</v>
          </cell>
          <cell r="B2941" t="str">
            <v xml:space="preserve">        9102.11 Convenio Marco – Orden de Servicio por ejecutar               </v>
          </cell>
          <cell r="C2941" t="str">
            <v>Convenio Marco – Orden de Servicio por ejecutar</v>
          </cell>
        </row>
        <row r="2942">
          <cell r="A2942">
            <v>9103</v>
          </cell>
          <cell r="B2942" t="str">
            <v xml:space="preserve">9103. VALORES Y GARANTÍAS                       </v>
          </cell>
          <cell r="C2942" t="str">
            <v>VALORES Y GARANTÍAS</v>
          </cell>
        </row>
        <row r="2943">
          <cell r="A2943">
            <v>910301</v>
          </cell>
          <cell r="B2943" t="str">
            <v xml:space="preserve">        9103.01 Garantías Otorgadas               </v>
          </cell>
          <cell r="C2943" t="str">
            <v>Garantías Otorgadas</v>
          </cell>
        </row>
        <row r="2944">
          <cell r="A2944">
            <v>910302</v>
          </cell>
          <cell r="B2944" t="str">
            <v xml:space="preserve">        9103.02 Especies Y Documentos Valorados Emitidos               </v>
          </cell>
          <cell r="C2944" t="str">
            <v>Especies Y Documentos Valorados Emitidos</v>
          </cell>
        </row>
        <row r="2945">
          <cell r="A2945">
            <v>910303</v>
          </cell>
          <cell r="B2945" t="str">
            <v xml:space="preserve">        9103.03 Avales Por Deuda Pública               </v>
          </cell>
          <cell r="C2945" t="str">
            <v>Avales Por Deuda Pública</v>
          </cell>
        </row>
        <row r="2946">
          <cell r="A2946">
            <v>91030301</v>
          </cell>
          <cell r="B2946" t="str">
            <v xml:space="preserve">                9103.0301 Deuda Interna       </v>
          </cell>
          <cell r="C2946" t="str">
            <v>Deuda Interna</v>
          </cell>
        </row>
        <row r="2947">
          <cell r="A2947">
            <v>91030302</v>
          </cell>
          <cell r="B2947" t="str">
            <v xml:space="preserve">                9103.0302 Deuda Externa       </v>
          </cell>
          <cell r="C2947" t="str">
            <v>Deuda Externa</v>
          </cell>
        </row>
        <row r="2948">
          <cell r="A2948">
            <v>910304</v>
          </cell>
          <cell r="B2948" t="str">
            <v xml:space="preserve">        9103.04 Garantías Recibidas               </v>
          </cell>
          <cell r="C2948" t="str">
            <v>Garantías Recibidas</v>
          </cell>
        </row>
        <row r="2949">
          <cell r="A2949">
            <v>910305</v>
          </cell>
          <cell r="B2949" t="str">
            <v xml:space="preserve">        9103.05 Valores Y Documentos En Cobranza – Recibidos               </v>
          </cell>
          <cell r="C2949" t="str">
            <v>Valores Y Documentos En Cobranza – Recibidos</v>
          </cell>
        </row>
        <row r="2950">
          <cell r="A2950">
            <v>910306</v>
          </cell>
          <cell r="B2950" t="str">
            <v xml:space="preserve">        9103.06 Valores Y Documentos En Cobranza - Entregados               </v>
          </cell>
          <cell r="C2950" t="str">
            <v>Valores Y Documentos En Cobranza - Entregados</v>
          </cell>
        </row>
        <row r="2951">
          <cell r="A2951">
            <v>910307</v>
          </cell>
          <cell r="B2951" t="str">
            <v xml:space="preserve">        9103.07 Deuda Pública No Avalada               </v>
          </cell>
          <cell r="C2951" t="str">
            <v>Deuda Pública No Avalada</v>
          </cell>
        </row>
        <row r="2952">
          <cell r="A2952">
            <v>91030701</v>
          </cell>
          <cell r="B2952" t="str">
            <v xml:space="preserve">                9103.0701 Deuda Interna       </v>
          </cell>
          <cell r="C2952" t="str">
            <v>Deuda Interna</v>
          </cell>
        </row>
        <row r="2953">
          <cell r="A2953">
            <v>91030702</v>
          </cell>
          <cell r="B2953" t="str">
            <v xml:space="preserve">                9103.0702 Deuda Externa       </v>
          </cell>
          <cell r="C2953" t="str">
            <v>Deuda Externa</v>
          </cell>
        </row>
        <row r="2954">
          <cell r="A2954">
            <v>910308</v>
          </cell>
          <cell r="B2954" t="str">
            <v xml:space="preserve">        9103.08 Cheques Girados               </v>
          </cell>
          <cell r="C2954" t="str">
            <v>Cheques Girados</v>
          </cell>
        </row>
        <row r="2955">
          <cell r="A2955">
            <v>910309</v>
          </cell>
          <cell r="B2955" t="str">
            <v xml:space="preserve">        9103.09 Cartas                </v>
          </cell>
          <cell r="C2955" t="str">
            <v xml:space="preserve">Cartas </v>
          </cell>
        </row>
        <row r="2956">
          <cell r="A2956">
            <v>910310</v>
          </cell>
          <cell r="B2956" t="str">
            <v xml:space="preserve">        9103.10 Intereses por Devengar               </v>
          </cell>
          <cell r="C2956" t="str">
            <v>Intereses por Devengar</v>
          </cell>
        </row>
        <row r="2957">
          <cell r="A2957">
            <v>91031001</v>
          </cell>
          <cell r="B2957" t="str">
            <v xml:space="preserve">                9103.1001 Deuda Interna       </v>
          </cell>
          <cell r="C2957" t="str">
            <v>Deuda Interna</v>
          </cell>
        </row>
        <row r="2958">
          <cell r="A2958">
            <v>91031002</v>
          </cell>
          <cell r="B2958" t="str">
            <v xml:space="preserve">                9103.1002 Deuda Externa       </v>
          </cell>
          <cell r="C2958" t="str">
            <v>Deuda Externa</v>
          </cell>
        </row>
        <row r="2959">
          <cell r="A2959">
            <v>910311</v>
          </cell>
          <cell r="B2959" t="str">
            <v xml:space="preserve">        9103.11 Documentos Emitidos Y/O Recibidos               </v>
          </cell>
          <cell r="C2959" t="str">
            <v>Documentos Emitidos Y/O Recibidos</v>
          </cell>
        </row>
        <row r="2960">
          <cell r="A2960">
            <v>910312</v>
          </cell>
          <cell r="B2960" t="str">
            <v xml:space="preserve">        9103.12 Emisiones de Deuda Interna y Externa               </v>
          </cell>
          <cell r="C2960" t="str">
            <v>Emisiones de Deuda Interna y Externa</v>
          </cell>
        </row>
        <row r="2961">
          <cell r="A2961">
            <v>91031201</v>
          </cell>
          <cell r="B2961" t="str">
            <v xml:space="preserve">                9103.1201 Emisiones deuda interna       </v>
          </cell>
          <cell r="C2961" t="str">
            <v>Emisiones deuda interna</v>
          </cell>
        </row>
        <row r="2962">
          <cell r="A2962">
            <v>9103120101</v>
          </cell>
          <cell r="B2962" t="str">
            <v xml:space="preserve">                       9103.120101 Emisiones Bajo la par</v>
          </cell>
          <cell r="C2962" t="str">
            <v>Emisiones Bajo la par</v>
          </cell>
        </row>
        <row r="2963">
          <cell r="A2963">
            <v>9103120102</v>
          </cell>
          <cell r="B2963" t="str">
            <v xml:space="preserve">                       9103.120102 Emisiones Sobre la par</v>
          </cell>
          <cell r="C2963" t="str">
            <v>Emisiones Sobre la par</v>
          </cell>
        </row>
        <row r="2964">
          <cell r="A2964">
            <v>91031202</v>
          </cell>
          <cell r="B2964" t="str">
            <v xml:space="preserve">                9103.1202 Emisiones deuda externa       </v>
          </cell>
          <cell r="C2964" t="str">
            <v>Emisiones deuda externa</v>
          </cell>
        </row>
        <row r="2965">
          <cell r="A2965">
            <v>9103120201</v>
          </cell>
          <cell r="B2965" t="str">
            <v xml:space="preserve">                       9103.120201 Emisiones Bajo la par</v>
          </cell>
          <cell r="C2965" t="str">
            <v>Emisiones Bajo la par</v>
          </cell>
        </row>
        <row r="2966">
          <cell r="A2966">
            <v>9103120202</v>
          </cell>
          <cell r="B2966" t="str">
            <v xml:space="preserve">                       9103.120202 Emisiones Sobre la par</v>
          </cell>
          <cell r="C2966" t="str">
            <v>Emisiones Sobre la par</v>
          </cell>
        </row>
        <row r="2967">
          <cell r="A2967">
            <v>9104</v>
          </cell>
          <cell r="B2967" t="str">
            <v xml:space="preserve">9104. VALORES Y GARANTÍAS POR CONTRA                       </v>
          </cell>
          <cell r="C2967" t="str">
            <v>VALORES Y GARANTÍAS POR CONTRA</v>
          </cell>
        </row>
        <row r="2968">
          <cell r="A2968">
            <v>910401</v>
          </cell>
          <cell r="B2968" t="str">
            <v xml:space="preserve">        9104.01 Garantías A Favor De Terceros               </v>
          </cell>
          <cell r="C2968" t="str">
            <v>Garantías A Favor De Terceros</v>
          </cell>
        </row>
        <row r="2969">
          <cell r="A2969">
            <v>910402</v>
          </cell>
          <cell r="B2969" t="str">
            <v xml:space="preserve">        9104.02 Especies Y Documentos Valorados En Circulación               </v>
          </cell>
          <cell r="C2969" t="str">
            <v>Especies Y Documentos Valorados En Circulación</v>
          </cell>
        </row>
        <row r="2970">
          <cell r="A2970">
            <v>910403</v>
          </cell>
          <cell r="B2970" t="str">
            <v xml:space="preserve">        9104.03 Deuda Pública Avalada               </v>
          </cell>
          <cell r="C2970" t="str">
            <v>Deuda Pública Avalada</v>
          </cell>
        </row>
        <row r="2971">
          <cell r="A2971">
            <v>91040301</v>
          </cell>
          <cell r="B2971" t="str">
            <v xml:space="preserve">                9104.0301 Deuda Interna       </v>
          </cell>
          <cell r="C2971" t="str">
            <v>Deuda Interna</v>
          </cell>
        </row>
        <row r="2972">
          <cell r="A2972">
            <v>91040302</v>
          </cell>
          <cell r="B2972" t="str">
            <v xml:space="preserve">                9104.0302 Deuda Externa       </v>
          </cell>
          <cell r="C2972" t="str">
            <v>Deuda Externa</v>
          </cell>
        </row>
        <row r="2973">
          <cell r="A2973">
            <v>910404</v>
          </cell>
          <cell r="B2973" t="str">
            <v xml:space="preserve">        9104.04 Control De Garantías De Terceros               </v>
          </cell>
          <cell r="C2973" t="str">
            <v>Control De Garantías De Terceros</v>
          </cell>
        </row>
        <row r="2974">
          <cell r="A2974">
            <v>910405</v>
          </cell>
          <cell r="B2974" t="str">
            <v xml:space="preserve">        9104.05 Cartera De Valores Y Documentos En Cobranza – Recibidos               </v>
          </cell>
          <cell r="C2974" t="str">
            <v>Cartera De Valores Y Documentos En Cobranza – Recibidos</v>
          </cell>
        </row>
        <row r="2975">
          <cell r="A2975">
            <v>910406</v>
          </cell>
          <cell r="B2975" t="str">
            <v xml:space="preserve">        9104.06 Control De Valores Y Documentos En Cobranza - Entregados.               </v>
          </cell>
          <cell r="C2975" t="str">
            <v>Control De Valores Y Documentos En Cobranza - Entregados.</v>
          </cell>
        </row>
        <row r="2976">
          <cell r="A2976">
            <v>910407</v>
          </cell>
          <cell r="B2976" t="str">
            <v xml:space="preserve">        9104.07 Control De Deuda Pública No Avalada               </v>
          </cell>
          <cell r="C2976" t="str">
            <v>Control De Deuda Pública No Avalada</v>
          </cell>
        </row>
        <row r="2977">
          <cell r="A2977">
            <v>91040701</v>
          </cell>
          <cell r="B2977" t="str">
            <v xml:space="preserve">                9104.0701 Deuda Interna       </v>
          </cell>
          <cell r="C2977" t="str">
            <v>Deuda Interna</v>
          </cell>
        </row>
        <row r="2978">
          <cell r="A2978">
            <v>91040702</v>
          </cell>
          <cell r="B2978" t="str">
            <v xml:space="preserve">                9104.0702 Deuda Externa       </v>
          </cell>
          <cell r="C2978" t="str">
            <v>Deuda Externa</v>
          </cell>
        </row>
        <row r="2979">
          <cell r="A2979">
            <v>910408</v>
          </cell>
          <cell r="B2979" t="str">
            <v xml:space="preserve">        9104.08 Cheques Girados por Entregar               </v>
          </cell>
          <cell r="C2979" t="str">
            <v>Cheques Girados por Entregar</v>
          </cell>
        </row>
        <row r="2980">
          <cell r="A2980">
            <v>910409</v>
          </cell>
          <cell r="B2980" t="str">
            <v xml:space="preserve">        9104.09 Control De Cartas                </v>
          </cell>
          <cell r="C2980" t="str">
            <v xml:space="preserve">Control De Cartas </v>
          </cell>
        </row>
        <row r="2981">
          <cell r="A2981">
            <v>910410</v>
          </cell>
          <cell r="B2981" t="str">
            <v xml:space="preserve">        9104.10 Intereses por Devengar por contra               </v>
          </cell>
          <cell r="C2981" t="str">
            <v>Intereses por Devengar por contra</v>
          </cell>
        </row>
        <row r="2982">
          <cell r="A2982">
            <v>91041001</v>
          </cell>
          <cell r="B2982" t="str">
            <v xml:space="preserve">                9104.1001 Deuda Interna       </v>
          </cell>
          <cell r="C2982" t="str">
            <v>Deuda Interna</v>
          </cell>
        </row>
        <row r="2983">
          <cell r="A2983">
            <v>91041002</v>
          </cell>
          <cell r="B2983" t="str">
            <v xml:space="preserve">                9104.1002 Deuda externa       </v>
          </cell>
          <cell r="C2983" t="str">
            <v>Deuda externa</v>
          </cell>
        </row>
        <row r="2984">
          <cell r="A2984">
            <v>910411</v>
          </cell>
          <cell r="B2984" t="str">
            <v xml:space="preserve">        9104.11 Control De Documentos Emitidos Y/O Recibidos               </v>
          </cell>
          <cell r="C2984" t="str">
            <v>Control De Documentos Emitidos Y/O Recibidos</v>
          </cell>
        </row>
        <row r="2985">
          <cell r="A2985">
            <v>910412</v>
          </cell>
          <cell r="B2985" t="str">
            <v xml:space="preserve">        9104.12 Control de Emisión De deuda Interna y Externa               </v>
          </cell>
          <cell r="C2985" t="str">
            <v>Control de Emisión De deuda Interna y Externa</v>
          </cell>
        </row>
        <row r="2986">
          <cell r="A2986">
            <v>91041201</v>
          </cell>
          <cell r="B2986" t="str">
            <v xml:space="preserve">                9104.1201 Emisiones deuda interna       </v>
          </cell>
          <cell r="C2986" t="str">
            <v>Emisiones deuda interna</v>
          </cell>
        </row>
        <row r="2987">
          <cell r="A2987">
            <v>9104120101</v>
          </cell>
          <cell r="B2987" t="str">
            <v xml:space="preserve">                       9104.120101 Emisiones Bajo la par</v>
          </cell>
          <cell r="C2987" t="str">
            <v>Emisiones Bajo la par</v>
          </cell>
        </row>
        <row r="2988">
          <cell r="A2988">
            <v>9104120102</v>
          </cell>
          <cell r="B2988" t="str">
            <v xml:space="preserve">                       9104.120102 Emisiones Sobre la par</v>
          </cell>
          <cell r="C2988" t="str">
            <v>Emisiones Sobre la par</v>
          </cell>
        </row>
        <row r="2989">
          <cell r="A2989">
            <v>91041202</v>
          </cell>
          <cell r="B2989" t="str">
            <v xml:space="preserve">                9104.1202 Emisiones deuda externa       </v>
          </cell>
          <cell r="C2989" t="str">
            <v>Emisiones deuda externa</v>
          </cell>
        </row>
        <row r="2990">
          <cell r="A2990">
            <v>9104120201</v>
          </cell>
          <cell r="B2990" t="str">
            <v xml:space="preserve">                       9104.120201 Emisiones Bajo la par</v>
          </cell>
          <cell r="C2990" t="str">
            <v>Emisiones Bajo la par</v>
          </cell>
        </row>
        <row r="2991">
          <cell r="A2991">
            <v>9104120202</v>
          </cell>
          <cell r="B2991" t="str">
            <v xml:space="preserve">                       9104.120202 Emisiones Sobre la par</v>
          </cell>
          <cell r="C2991" t="str">
            <v>Emisiones Sobre la par</v>
          </cell>
        </row>
        <row r="2992">
          <cell r="A2992">
            <v>9105</v>
          </cell>
          <cell r="B2992" t="str">
            <v xml:space="preserve">9105. BIENES EN PRESTAMO, CUSTODIA Y NO DEPRECIABLES                       </v>
          </cell>
          <cell r="C2992" t="str">
            <v>BIENES EN PRESTAMO, CUSTODIA Y NO DEPRECIABLES</v>
          </cell>
        </row>
        <row r="2993">
          <cell r="A2993">
            <v>910501</v>
          </cell>
          <cell r="B2993" t="str">
            <v xml:space="preserve">        9105.01 Bienes En Préstamo Y Otros               </v>
          </cell>
          <cell r="C2993" t="str">
            <v>Bienes En Préstamo Y Otros</v>
          </cell>
        </row>
        <row r="2994">
          <cell r="A2994">
            <v>910502</v>
          </cell>
          <cell r="B2994" t="str">
            <v xml:space="preserve">        9105.02 Bienes En Custodia               </v>
          </cell>
          <cell r="C2994" t="str">
            <v>Bienes En Custodia</v>
          </cell>
        </row>
        <row r="2995">
          <cell r="A2995">
            <v>910503</v>
          </cell>
          <cell r="B2995" t="str">
            <v xml:space="preserve">        9105.03 Bienes No Depreciables               </v>
          </cell>
          <cell r="C2995" t="str">
            <v>Bienes No Depreciables</v>
          </cell>
        </row>
        <row r="2996">
          <cell r="A2996">
            <v>91050301</v>
          </cell>
          <cell r="B2996" t="str">
            <v xml:space="preserve">                9105.0301 Maquinaria Y Equipo No Depreciable       </v>
          </cell>
          <cell r="C2996" t="str">
            <v>Maquinaria Y Equipo No Depreciable</v>
          </cell>
        </row>
        <row r="2997">
          <cell r="A2997">
            <v>91050302</v>
          </cell>
          <cell r="B2997" t="str">
            <v xml:space="preserve">                9105.0302 Equipo De Transporte No Depreciable       </v>
          </cell>
          <cell r="C2997" t="str">
            <v>Equipo De Transporte No Depreciable</v>
          </cell>
        </row>
        <row r="2998">
          <cell r="A2998">
            <v>91050303</v>
          </cell>
          <cell r="B2998" t="str">
            <v xml:space="preserve">                9105.0303 Muebles Y Enseres No Depreciable       </v>
          </cell>
          <cell r="C2998" t="str">
            <v>Muebles Y Enseres No Depreciable</v>
          </cell>
        </row>
        <row r="2999">
          <cell r="A2999">
            <v>910504</v>
          </cell>
          <cell r="B2999" t="str">
            <v xml:space="preserve">        9105.04 Bienes Monetizables               </v>
          </cell>
          <cell r="C2999" t="str">
            <v>Bienes Monetizables</v>
          </cell>
        </row>
        <row r="3000">
          <cell r="A3000">
            <v>910505</v>
          </cell>
          <cell r="B3000" t="str">
            <v xml:space="preserve">        9105.05 Bienes Menores Entregados en Concesión               </v>
          </cell>
          <cell r="C3000" t="str">
            <v>Bienes Menores Entregados en Concesión</v>
          </cell>
        </row>
        <row r="3001">
          <cell r="A3001">
            <v>9106</v>
          </cell>
          <cell r="B3001" t="str">
            <v xml:space="preserve">9106. CONTROL DE BIENES EN PRESTAMO, CUSTODIA Y NO DEPRECIABLE                       </v>
          </cell>
          <cell r="C3001" t="str">
            <v>CONTROL DE BIENES EN PRESTAMO, CUSTODIA Y NO DEPRECIABLE</v>
          </cell>
        </row>
        <row r="3002">
          <cell r="A3002">
            <v>910601</v>
          </cell>
          <cell r="B3002" t="str">
            <v xml:space="preserve">        9106.01 Bienes En Préstamo Y Otros               </v>
          </cell>
          <cell r="C3002" t="str">
            <v>Bienes En Préstamo Y Otros</v>
          </cell>
        </row>
        <row r="3003">
          <cell r="A3003">
            <v>910602</v>
          </cell>
          <cell r="B3003" t="str">
            <v xml:space="preserve">        9106.02 Bienes En Custodia               </v>
          </cell>
          <cell r="C3003" t="str">
            <v>Bienes En Custodia</v>
          </cell>
        </row>
        <row r="3004">
          <cell r="A3004">
            <v>910603</v>
          </cell>
          <cell r="B3004" t="str">
            <v xml:space="preserve">        9106.03 Bienes No Depreciables               </v>
          </cell>
          <cell r="C3004" t="str">
            <v>Bienes No Depreciables</v>
          </cell>
        </row>
        <row r="3005">
          <cell r="A3005">
            <v>91060301</v>
          </cell>
          <cell r="B3005" t="str">
            <v xml:space="preserve">                9106.0301 Maquinaria Y Equipo No Depreciable       </v>
          </cell>
          <cell r="C3005" t="str">
            <v>Maquinaria Y Equipo No Depreciable</v>
          </cell>
        </row>
        <row r="3006">
          <cell r="A3006">
            <v>91060302</v>
          </cell>
          <cell r="B3006" t="str">
            <v xml:space="preserve">                9106.0302 Equipo De Transporte No Depreciable       </v>
          </cell>
          <cell r="C3006" t="str">
            <v>Equipo De Transporte No Depreciable</v>
          </cell>
        </row>
        <row r="3007">
          <cell r="A3007">
            <v>91060303</v>
          </cell>
          <cell r="B3007" t="str">
            <v xml:space="preserve">                9106.0303 Muebles Y Enseres No Depreciables       </v>
          </cell>
          <cell r="C3007" t="str">
            <v>Muebles Y Enseres No Depreciables</v>
          </cell>
        </row>
        <row r="3008">
          <cell r="A3008">
            <v>910604</v>
          </cell>
          <cell r="B3008" t="str">
            <v xml:space="preserve">        9106.04 Bienes Monetizables               </v>
          </cell>
          <cell r="C3008" t="str">
            <v>Bienes Monetizables</v>
          </cell>
        </row>
        <row r="3009">
          <cell r="A3009">
            <v>910605</v>
          </cell>
          <cell r="B3009" t="str">
            <v xml:space="preserve">        9106.05 Bienes menores entregados en Concesión               </v>
          </cell>
          <cell r="C3009" t="str">
            <v>Bienes menores entregados en Concesión</v>
          </cell>
        </row>
        <row r="3010">
          <cell r="A3010">
            <v>9107</v>
          </cell>
          <cell r="B3010" t="str">
            <v xml:space="preserve">9107. OBLIGACIONES PREVISIONALES                       </v>
          </cell>
          <cell r="C3010" t="str">
            <v>OBLIGACIONES PREVISIONALES</v>
          </cell>
        </row>
        <row r="3011">
          <cell r="A3011">
            <v>910701</v>
          </cell>
          <cell r="B3011" t="str">
            <v xml:space="preserve">        9107.01 Sistema Nacional De Pensiones DL. Nº 19990               </v>
          </cell>
          <cell r="C3011" t="str">
            <v>Sistema Nacional De Pensiones DL. Nº 19990</v>
          </cell>
        </row>
        <row r="3012">
          <cell r="A3012">
            <v>91070101</v>
          </cell>
          <cell r="B3012" t="str">
            <v xml:space="preserve">                9107.0101 Pensionistas       </v>
          </cell>
          <cell r="C3012" t="str">
            <v>Pensionistas</v>
          </cell>
        </row>
        <row r="3013">
          <cell r="A3013">
            <v>91070102</v>
          </cell>
          <cell r="B3013" t="str">
            <v xml:space="preserve">                9107.0102 Trabajadores Activos       </v>
          </cell>
          <cell r="C3013" t="str">
            <v>Trabajadores Activos</v>
          </cell>
        </row>
        <row r="3014">
          <cell r="A3014">
            <v>910702</v>
          </cell>
          <cell r="B3014" t="str">
            <v xml:space="preserve">        9107.02 Régimen De Pensiones DL. Nº 20530               </v>
          </cell>
          <cell r="C3014" t="str">
            <v>Régimen De Pensiones DL. Nº 20530</v>
          </cell>
        </row>
        <row r="3015">
          <cell r="A3015">
            <v>91070201</v>
          </cell>
          <cell r="B3015" t="str">
            <v xml:space="preserve">                9107.0201 Pensionistas       </v>
          </cell>
          <cell r="C3015" t="str">
            <v>Pensionistas</v>
          </cell>
        </row>
        <row r="3016">
          <cell r="A3016">
            <v>91070202</v>
          </cell>
          <cell r="B3016" t="str">
            <v xml:space="preserve">                9107.0202 Trabajadores Activos       </v>
          </cell>
          <cell r="C3016" t="str">
            <v>Trabajadores Activos</v>
          </cell>
        </row>
        <row r="3017">
          <cell r="A3017">
            <v>910703</v>
          </cell>
          <cell r="B3017" t="str">
            <v xml:space="preserve">        9107.03 Otros Regímenes               </v>
          </cell>
          <cell r="C3017" t="str">
            <v>Otros Regímenes</v>
          </cell>
        </row>
        <row r="3018">
          <cell r="A3018">
            <v>9108</v>
          </cell>
          <cell r="B3018" t="str">
            <v xml:space="preserve">9108. CONTROL DE OBLIGACIONES PREVISIONALES                       </v>
          </cell>
          <cell r="C3018" t="str">
            <v>CONTROL DE OBLIGACIONES PREVISIONALES</v>
          </cell>
        </row>
        <row r="3019">
          <cell r="A3019">
            <v>910801</v>
          </cell>
          <cell r="B3019" t="str">
            <v xml:space="preserve">        9108.01 Control Sistema Nacional De Pensiones DL. Nº 19990               </v>
          </cell>
          <cell r="C3019" t="str">
            <v>Control Sistema Nacional De Pensiones DL. Nº 19990</v>
          </cell>
        </row>
        <row r="3020">
          <cell r="A3020">
            <v>91080101</v>
          </cell>
          <cell r="B3020" t="str">
            <v xml:space="preserve">                9108.0101 Pensionistas       </v>
          </cell>
          <cell r="C3020" t="str">
            <v>Pensionistas</v>
          </cell>
        </row>
        <row r="3021">
          <cell r="A3021">
            <v>91080102</v>
          </cell>
          <cell r="B3021" t="str">
            <v xml:space="preserve">                9108.0102 Trabajadores Activos       </v>
          </cell>
          <cell r="C3021" t="str">
            <v>Trabajadores Activos</v>
          </cell>
        </row>
        <row r="3022">
          <cell r="A3022">
            <v>910802</v>
          </cell>
          <cell r="B3022" t="str">
            <v xml:space="preserve">        9108.02 Control Régimen De Pensiones DL. Nº 20530               </v>
          </cell>
          <cell r="C3022" t="str">
            <v>Control Régimen De Pensiones DL. Nº 20530</v>
          </cell>
        </row>
        <row r="3023">
          <cell r="A3023">
            <v>91080201</v>
          </cell>
          <cell r="B3023" t="str">
            <v xml:space="preserve">                9108.0201 Pensionistas       </v>
          </cell>
          <cell r="C3023" t="str">
            <v>Pensionistas</v>
          </cell>
        </row>
        <row r="3024">
          <cell r="A3024">
            <v>91080202</v>
          </cell>
          <cell r="B3024" t="str">
            <v xml:space="preserve">                9108.0202 Trabajadores Activos       </v>
          </cell>
          <cell r="C3024" t="str">
            <v>Trabajadores Activos</v>
          </cell>
        </row>
        <row r="3025">
          <cell r="A3025">
            <v>910803</v>
          </cell>
          <cell r="B3025" t="str">
            <v xml:space="preserve">        9108.03 Otros Regímenes               </v>
          </cell>
          <cell r="C3025" t="str">
            <v>Otros Regímenes</v>
          </cell>
        </row>
        <row r="3026">
          <cell r="A3026">
            <v>9109</v>
          </cell>
          <cell r="B3026" t="str">
            <v xml:space="preserve">9109. CUENTAS DE CONTINGENCIAS                       </v>
          </cell>
          <cell r="C3026" t="str">
            <v>CUENTAS DE CONTINGENCIAS</v>
          </cell>
        </row>
        <row r="3027">
          <cell r="A3027">
            <v>910901</v>
          </cell>
          <cell r="B3027" t="str">
            <v xml:space="preserve">        9109.01 Contingencias               </v>
          </cell>
          <cell r="C3027" t="str">
            <v>Contingencias</v>
          </cell>
        </row>
        <row r="3028">
          <cell r="A3028">
            <v>91090101</v>
          </cell>
          <cell r="B3028" t="str">
            <v xml:space="preserve">                9109.0101 Administrativas       </v>
          </cell>
          <cell r="C3028" t="str">
            <v>Administrativas</v>
          </cell>
        </row>
        <row r="3029">
          <cell r="A3029">
            <v>91090102</v>
          </cell>
          <cell r="B3029" t="str">
            <v xml:space="preserve">                9109.0102 Agrarias       </v>
          </cell>
          <cell r="C3029" t="str">
            <v>Agrarias</v>
          </cell>
        </row>
        <row r="3030">
          <cell r="A3030">
            <v>91090103</v>
          </cell>
          <cell r="B3030" t="str">
            <v xml:space="preserve">                9109.0103 Civiles       </v>
          </cell>
          <cell r="C3030" t="str">
            <v>Civiles</v>
          </cell>
        </row>
        <row r="3031">
          <cell r="A3031">
            <v>91090104</v>
          </cell>
          <cell r="B3031" t="str">
            <v xml:space="preserve">                9109.0104 Laborales       </v>
          </cell>
          <cell r="C3031" t="str">
            <v>Laborales</v>
          </cell>
        </row>
        <row r="3032">
          <cell r="A3032">
            <v>91090105</v>
          </cell>
          <cell r="B3032" t="str">
            <v xml:space="preserve">                9109.0105 Penales       </v>
          </cell>
          <cell r="C3032" t="str">
            <v>Penales</v>
          </cell>
        </row>
        <row r="3033">
          <cell r="A3033">
            <v>91090106</v>
          </cell>
          <cell r="B3033" t="str">
            <v xml:space="preserve">                9109.0106 Tributarias       </v>
          </cell>
          <cell r="C3033" t="str">
            <v>Tributarias</v>
          </cell>
        </row>
        <row r="3034">
          <cell r="A3034">
            <v>91090107</v>
          </cell>
          <cell r="B3034" t="str">
            <v xml:space="preserve">                9109.0107 Contingencias Por Garantías       </v>
          </cell>
          <cell r="C3034" t="str">
            <v>Contingencias Por Garantías</v>
          </cell>
        </row>
        <row r="3035">
          <cell r="A3035">
            <v>91090108</v>
          </cell>
          <cell r="B3035" t="str">
            <v xml:space="preserve">                9109.0108 Contingencias Por Avales       </v>
          </cell>
          <cell r="C3035" t="str">
            <v>Contingencias Por Avales</v>
          </cell>
        </row>
        <row r="3036">
          <cell r="A3036">
            <v>91090109</v>
          </cell>
          <cell r="B3036" t="str">
            <v xml:space="preserve">                9109.0109 Laudos Arbitrales       </v>
          </cell>
          <cell r="C3036" t="str">
            <v>Laudos Arbitrales</v>
          </cell>
        </row>
        <row r="3037">
          <cell r="A3037">
            <v>91090110</v>
          </cell>
          <cell r="B3037" t="str">
            <v xml:space="preserve">                9109.0110 Internacionales       </v>
          </cell>
          <cell r="C3037" t="str">
            <v>Internacionales</v>
          </cell>
        </row>
        <row r="3038">
          <cell r="A3038">
            <v>91090199</v>
          </cell>
          <cell r="B3038" t="str">
            <v xml:space="preserve">                9109.0199 Otras Contingencias       </v>
          </cell>
          <cell r="C3038" t="str">
            <v>Otras Contingencias</v>
          </cell>
        </row>
        <row r="3039">
          <cell r="A3039">
            <v>910902</v>
          </cell>
          <cell r="B3039" t="str">
            <v xml:space="preserve">        9109.02 Contratos de Asociaciones Público Privadas               </v>
          </cell>
          <cell r="C3039" t="str">
            <v>Contratos de Asociaciones Público Privadas</v>
          </cell>
        </row>
        <row r="3040">
          <cell r="A3040">
            <v>91090201</v>
          </cell>
          <cell r="B3040" t="str">
            <v xml:space="preserve">                9109.0201 Garantía Soberana       </v>
          </cell>
          <cell r="C3040" t="str">
            <v>Garantía Soberana</v>
          </cell>
        </row>
        <row r="3041">
          <cell r="A3041">
            <v>91090202</v>
          </cell>
          <cell r="B3041" t="str">
            <v xml:space="preserve">                9109.0202 Garantía de Riesgo Parcial       </v>
          </cell>
          <cell r="C3041" t="str">
            <v>Garantía de Riesgo Parcial</v>
          </cell>
        </row>
        <row r="3042">
          <cell r="A3042">
            <v>91090203</v>
          </cell>
          <cell r="B3042" t="str">
            <v xml:space="preserve">                9109.0203 Ingresos Mínimos Garantizados       </v>
          </cell>
          <cell r="C3042" t="str">
            <v>Ingresos Mínimos Garantizados</v>
          </cell>
        </row>
        <row r="3043">
          <cell r="A3043">
            <v>91090204</v>
          </cell>
          <cell r="B3043" t="str">
            <v xml:space="preserve">                9109.0204 Demanda Mínima Garantizada       </v>
          </cell>
          <cell r="C3043" t="str">
            <v>Demanda Mínima Garantizada</v>
          </cell>
        </row>
        <row r="3044">
          <cell r="A3044">
            <v>91090205</v>
          </cell>
          <cell r="B3044" t="str">
            <v xml:space="preserve">                9109.0205 Garantía al Stock Mínimo de Fondo para Obligaciones Financieras       </v>
          </cell>
          <cell r="C3044" t="str">
            <v>Garantía al Stock Mínimo de Fondo para Obligaciones Financieras</v>
          </cell>
        </row>
        <row r="3045">
          <cell r="A3045">
            <v>91090206</v>
          </cell>
          <cell r="B3045" t="str">
            <v xml:space="preserve">                9109.0206 Otros       </v>
          </cell>
          <cell r="C3045" t="str">
            <v>Otros</v>
          </cell>
        </row>
        <row r="3046">
          <cell r="A3046">
            <v>9110</v>
          </cell>
          <cell r="B3046" t="str">
            <v xml:space="preserve">9110. CUENTAS DE CONTINGENCIAS POR CONTRA                       </v>
          </cell>
          <cell r="C3046" t="str">
            <v>CUENTAS DE CONTINGENCIAS POR CONTRA</v>
          </cell>
        </row>
        <row r="3047">
          <cell r="A3047">
            <v>911001</v>
          </cell>
          <cell r="B3047" t="str">
            <v xml:space="preserve">        9110.01 Contingencias Por el contrario               </v>
          </cell>
          <cell r="C3047" t="str">
            <v>Contingencias Por el contrario</v>
          </cell>
        </row>
        <row r="3048">
          <cell r="A3048">
            <v>91100101</v>
          </cell>
          <cell r="B3048" t="str">
            <v xml:space="preserve">                9110.0101 Administrativas       </v>
          </cell>
          <cell r="C3048" t="str">
            <v>Administrativas</v>
          </cell>
        </row>
        <row r="3049">
          <cell r="A3049">
            <v>91100102</v>
          </cell>
          <cell r="B3049" t="str">
            <v xml:space="preserve">                9110.0102 Agrarias       </v>
          </cell>
          <cell r="C3049" t="str">
            <v>Agrarias</v>
          </cell>
        </row>
        <row r="3050">
          <cell r="A3050">
            <v>91100103</v>
          </cell>
          <cell r="B3050" t="str">
            <v xml:space="preserve">                9110.0103 Civiles       </v>
          </cell>
          <cell r="C3050" t="str">
            <v>Civiles</v>
          </cell>
        </row>
        <row r="3051">
          <cell r="A3051">
            <v>91100104</v>
          </cell>
          <cell r="B3051" t="str">
            <v xml:space="preserve">                9110.0104 Laborales       </v>
          </cell>
          <cell r="C3051" t="str">
            <v>Laborales</v>
          </cell>
        </row>
        <row r="3052">
          <cell r="A3052">
            <v>91100105</v>
          </cell>
          <cell r="B3052" t="str">
            <v xml:space="preserve">                9110.0105 Penales       </v>
          </cell>
          <cell r="C3052" t="str">
            <v>Penales</v>
          </cell>
        </row>
        <row r="3053">
          <cell r="A3053">
            <v>91100106</v>
          </cell>
          <cell r="B3053" t="str">
            <v xml:space="preserve">                9110.0106 Tributarias       </v>
          </cell>
          <cell r="C3053" t="str">
            <v>Tributarias</v>
          </cell>
        </row>
        <row r="3054">
          <cell r="A3054">
            <v>91100107</v>
          </cell>
          <cell r="B3054" t="str">
            <v xml:space="preserve">                9110.0107 Contingencias Por Garantías       </v>
          </cell>
          <cell r="C3054" t="str">
            <v>Contingencias Por Garantías</v>
          </cell>
        </row>
        <row r="3055">
          <cell r="A3055">
            <v>91100108</v>
          </cell>
          <cell r="B3055" t="str">
            <v xml:space="preserve">                9110.0108 Contingencias Por Avales       </v>
          </cell>
          <cell r="C3055" t="str">
            <v>Contingencias Por Avales</v>
          </cell>
        </row>
        <row r="3056">
          <cell r="A3056">
            <v>91100109</v>
          </cell>
          <cell r="B3056" t="str">
            <v xml:space="preserve">                9110.0109 Laudos Arbitrales       </v>
          </cell>
          <cell r="C3056" t="str">
            <v>Laudos Arbitrales</v>
          </cell>
        </row>
        <row r="3057">
          <cell r="A3057">
            <v>91100110</v>
          </cell>
          <cell r="B3057" t="str">
            <v xml:space="preserve">                9110.0110 Internacionales       </v>
          </cell>
          <cell r="C3057" t="str">
            <v>Internacionales</v>
          </cell>
        </row>
        <row r="3058">
          <cell r="A3058">
            <v>91100199</v>
          </cell>
          <cell r="B3058" t="str">
            <v xml:space="preserve">                9110.0199 Otras Contingencias       </v>
          </cell>
          <cell r="C3058" t="str">
            <v>Otras Contingencias</v>
          </cell>
        </row>
        <row r="3059">
          <cell r="A3059">
            <v>911002</v>
          </cell>
          <cell r="B3059" t="str">
            <v xml:space="preserve">        9110.02 Contratos de Asociaciones Público Privadas               </v>
          </cell>
          <cell r="C3059" t="str">
            <v>Contratos de Asociaciones Público Privadas</v>
          </cell>
        </row>
        <row r="3060">
          <cell r="A3060">
            <v>91100201</v>
          </cell>
          <cell r="B3060" t="str">
            <v xml:space="preserve">                9110.0201 Garantía Soberana       </v>
          </cell>
          <cell r="C3060" t="str">
            <v>Garantía Soberana</v>
          </cell>
        </row>
        <row r="3061">
          <cell r="A3061">
            <v>91100202</v>
          </cell>
          <cell r="B3061" t="str">
            <v xml:space="preserve">                9110.0202 Garantía de Riesgo Parcial       </v>
          </cell>
          <cell r="C3061" t="str">
            <v>Garantía de Riesgo Parcial</v>
          </cell>
        </row>
        <row r="3062">
          <cell r="A3062">
            <v>91100203</v>
          </cell>
          <cell r="B3062" t="str">
            <v xml:space="preserve">                9110.0203 Ingresos Mínimos Garantizados       </v>
          </cell>
          <cell r="C3062" t="str">
            <v>Ingresos Mínimos Garantizados</v>
          </cell>
        </row>
        <row r="3063">
          <cell r="A3063">
            <v>91100204</v>
          </cell>
          <cell r="B3063" t="str">
            <v xml:space="preserve">                9110.0204 Demanda Mínima Garantizada       </v>
          </cell>
          <cell r="C3063" t="str">
            <v>Demanda Mínima Garantizada</v>
          </cell>
        </row>
        <row r="3064">
          <cell r="A3064">
            <v>91100205</v>
          </cell>
          <cell r="B3064" t="str">
            <v xml:space="preserve">                9110.0205 Garantía al Stock Mínimo de Fondo para Obligaciones Financieras       </v>
          </cell>
          <cell r="C3064" t="str">
            <v>Garantía al Stock Mínimo de Fondo para Obligaciones Financieras</v>
          </cell>
        </row>
        <row r="3065">
          <cell r="A3065">
            <v>91100206</v>
          </cell>
          <cell r="B3065" t="str">
            <v xml:space="preserve">                9110.0206 Otros       </v>
          </cell>
          <cell r="C3065" t="str">
            <v>Otros</v>
          </cell>
        </row>
        <row r="3066">
          <cell r="A3066">
            <v>9111</v>
          </cell>
          <cell r="B3066" t="str">
            <v xml:space="preserve">9111. SANEAMIENTO DEL ACTIVO                       </v>
          </cell>
          <cell r="C3066" t="str">
            <v>SANEAMIENTO DEL ACTIVO</v>
          </cell>
        </row>
        <row r="3067">
          <cell r="A3067">
            <v>911101</v>
          </cell>
          <cell r="B3067" t="str">
            <v xml:space="preserve">        9111.01 Caja Y Bancos               </v>
          </cell>
          <cell r="C3067" t="str">
            <v>Caja Y Bancos</v>
          </cell>
        </row>
        <row r="3068">
          <cell r="A3068">
            <v>911102</v>
          </cell>
          <cell r="B3068" t="str">
            <v xml:space="preserve">        9111.02 Inversiones Disponibles               </v>
          </cell>
          <cell r="C3068" t="str">
            <v>Inversiones Disponibles</v>
          </cell>
        </row>
        <row r="3069">
          <cell r="A3069">
            <v>911103</v>
          </cell>
          <cell r="B3069" t="str">
            <v xml:space="preserve">        9111.03 Cuentas Por Cobrar               </v>
          </cell>
          <cell r="C3069" t="str">
            <v>Cuentas Por Cobrar</v>
          </cell>
        </row>
        <row r="3070">
          <cell r="A3070">
            <v>911104</v>
          </cell>
          <cell r="B3070" t="str">
            <v xml:space="preserve">        9111.04 Cuentas Por Cobrar Diversas               </v>
          </cell>
          <cell r="C3070" t="str">
            <v>Cuentas Por Cobrar Diversas</v>
          </cell>
        </row>
        <row r="3071">
          <cell r="A3071">
            <v>911105</v>
          </cell>
          <cell r="B3071" t="str">
            <v xml:space="preserve">        9111.05 Préstamos               </v>
          </cell>
          <cell r="C3071" t="str">
            <v>Préstamos</v>
          </cell>
        </row>
        <row r="3072">
          <cell r="A3072">
            <v>911106</v>
          </cell>
          <cell r="B3072" t="str">
            <v xml:space="preserve">        9111.06 Fideicomiso, Comisiones de Confianza y Otras Modalidades               </v>
          </cell>
          <cell r="C3072" t="str">
            <v>Fideicomiso, Comisiones de Confianza y Otras Modalidades</v>
          </cell>
        </row>
        <row r="3073">
          <cell r="A3073">
            <v>911107</v>
          </cell>
          <cell r="B3073" t="str">
            <v xml:space="preserve">        9111.07 Servicios Y Otros Contratados Por Anticipado               </v>
          </cell>
          <cell r="C3073" t="str">
            <v>Servicios Y Otros Contratados Por Anticipado</v>
          </cell>
        </row>
        <row r="3074">
          <cell r="A3074">
            <v>911108</v>
          </cell>
          <cell r="B3074" t="str">
            <v xml:space="preserve">        9111.08 Bienes Y Suministros De Funcionamiento               </v>
          </cell>
          <cell r="C3074" t="str">
            <v>Bienes Y Suministros De Funcionamiento</v>
          </cell>
        </row>
        <row r="3075">
          <cell r="A3075">
            <v>911109</v>
          </cell>
          <cell r="B3075" t="str">
            <v xml:space="preserve">        9111.09 Bienes Para La Venta               </v>
          </cell>
          <cell r="C3075" t="str">
            <v>Bienes Para La Venta</v>
          </cell>
        </row>
        <row r="3076">
          <cell r="A3076">
            <v>911110</v>
          </cell>
          <cell r="B3076" t="str">
            <v xml:space="preserve">        9111.10 Bienes De Asistencia Social               </v>
          </cell>
          <cell r="C3076" t="str">
            <v>Bienes De Asistencia Social</v>
          </cell>
        </row>
        <row r="3077">
          <cell r="A3077">
            <v>911111</v>
          </cell>
          <cell r="B3077" t="str">
            <v xml:space="preserve">        9111.11 Materias Primas               </v>
          </cell>
          <cell r="C3077" t="str">
            <v>Materias Primas</v>
          </cell>
        </row>
        <row r="3078">
          <cell r="A3078">
            <v>911112</v>
          </cell>
          <cell r="B3078" t="str">
            <v xml:space="preserve">        9111.12 Materiales Auxiliares, Suministros Y Repuestos               </v>
          </cell>
          <cell r="C3078" t="str">
            <v>Materiales Auxiliares, Suministros Y Repuestos</v>
          </cell>
        </row>
        <row r="3079">
          <cell r="A3079">
            <v>911113</v>
          </cell>
          <cell r="B3079" t="str">
            <v xml:space="preserve">        9111.13 Envases Y Embalajes               </v>
          </cell>
          <cell r="C3079" t="str">
            <v>Envases Y Embalajes</v>
          </cell>
        </row>
        <row r="3080">
          <cell r="A3080">
            <v>911114</v>
          </cell>
          <cell r="B3080" t="str">
            <v xml:space="preserve">        9111.14 Productos En Proceso               </v>
          </cell>
          <cell r="C3080" t="str">
            <v>Productos En Proceso</v>
          </cell>
        </row>
        <row r="3081">
          <cell r="A3081">
            <v>911115</v>
          </cell>
          <cell r="B3081" t="str">
            <v xml:space="preserve">        9111.15 Productos Terminados               </v>
          </cell>
          <cell r="C3081" t="str">
            <v>Productos Terminados</v>
          </cell>
        </row>
        <row r="3082">
          <cell r="A3082">
            <v>911116</v>
          </cell>
          <cell r="B3082" t="str">
            <v xml:space="preserve">        9111.16 Bienes En Tránsito               </v>
          </cell>
          <cell r="C3082" t="str">
            <v>Bienes En Tránsito</v>
          </cell>
        </row>
        <row r="3083">
          <cell r="A3083">
            <v>911117</v>
          </cell>
          <cell r="B3083" t="str">
            <v xml:space="preserve">        9111.17 Inversión En Títulos Y Valores               </v>
          </cell>
          <cell r="C3083" t="str">
            <v>Inversión En Títulos Y Valores</v>
          </cell>
        </row>
        <row r="3084">
          <cell r="A3084">
            <v>911118</v>
          </cell>
          <cell r="B3084" t="str">
            <v xml:space="preserve">        9111.18 Acciones Y Participaciones De Capital               </v>
          </cell>
          <cell r="C3084" t="str">
            <v>Acciones Y Participaciones De Capital</v>
          </cell>
        </row>
        <row r="3085">
          <cell r="A3085">
            <v>911119</v>
          </cell>
          <cell r="B3085" t="str">
            <v xml:space="preserve">        9111.19 Edificios Y Estructuras               </v>
          </cell>
          <cell r="C3085" t="str">
            <v>Edificios Y Estructuras</v>
          </cell>
        </row>
        <row r="3086">
          <cell r="A3086">
            <v>911120</v>
          </cell>
          <cell r="B3086" t="str">
            <v xml:space="preserve">        9111.20 Activos No Producidos               </v>
          </cell>
          <cell r="C3086" t="str">
            <v>Activos No Producidos</v>
          </cell>
        </row>
        <row r="3087">
          <cell r="A3087">
            <v>911121</v>
          </cell>
          <cell r="B3087" t="str">
            <v xml:space="preserve">        9111.21 Vehículos, Maquinarias y Otros               </v>
          </cell>
          <cell r="C3087" t="str">
            <v>Vehículos, Maquinarias y Otros</v>
          </cell>
        </row>
        <row r="3088">
          <cell r="A3088">
            <v>911122</v>
          </cell>
          <cell r="B3088" t="str">
            <v xml:space="preserve">        9111.22 Inversiones Intangibles               </v>
          </cell>
          <cell r="C3088" t="str">
            <v>Inversiones Intangibles</v>
          </cell>
        </row>
        <row r="3089">
          <cell r="A3089">
            <v>911123</v>
          </cell>
          <cell r="B3089" t="str">
            <v xml:space="preserve">        9111.23 Estudios Y Proyectos               </v>
          </cell>
          <cell r="C3089" t="str">
            <v>Estudios Y Proyectos</v>
          </cell>
        </row>
        <row r="3090">
          <cell r="A3090">
            <v>911124</v>
          </cell>
          <cell r="B3090" t="str">
            <v xml:space="preserve">        9111.24 Objetos De Valor               </v>
          </cell>
          <cell r="C3090" t="str">
            <v>Objetos De Valor</v>
          </cell>
        </row>
        <row r="3091">
          <cell r="A3091">
            <v>911125</v>
          </cell>
          <cell r="B3091" t="str">
            <v xml:space="preserve">        9111.25 Otros Activos               </v>
          </cell>
          <cell r="C3091" t="str">
            <v>Otros Activos</v>
          </cell>
        </row>
        <row r="3092">
          <cell r="A3092">
            <v>9112</v>
          </cell>
          <cell r="B3092" t="str">
            <v xml:space="preserve">9112. CONTROL DE SANEAMIENTO DEL ACTIVO                       </v>
          </cell>
          <cell r="C3092" t="str">
            <v>CONTROL DE SANEAMIENTO DEL ACTIVO</v>
          </cell>
        </row>
        <row r="3093">
          <cell r="A3093">
            <v>911201</v>
          </cell>
          <cell r="B3093" t="str">
            <v xml:space="preserve">        9112.01 Caja Y Bancos               </v>
          </cell>
          <cell r="C3093" t="str">
            <v>Caja Y Bancos</v>
          </cell>
        </row>
        <row r="3094">
          <cell r="A3094">
            <v>911202</v>
          </cell>
          <cell r="B3094" t="str">
            <v xml:space="preserve">        9112.02 Inversiones Disponibles               </v>
          </cell>
          <cell r="C3094" t="str">
            <v>Inversiones Disponibles</v>
          </cell>
        </row>
        <row r="3095">
          <cell r="A3095">
            <v>911203</v>
          </cell>
          <cell r="B3095" t="str">
            <v xml:space="preserve">        9112.03 Cuentas Por Cobrar               </v>
          </cell>
          <cell r="C3095" t="str">
            <v>Cuentas Por Cobrar</v>
          </cell>
        </row>
        <row r="3096">
          <cell r="A3096">
            <v>911204</v>
          </cell>
          <cell r="B3096" t="str">
            <v xml:space="preserve">        9112.04 Cuentas Por Cobrar Diversas               </v>
          </cell>
          <cell r="C3096" t="str">
            <v>Cuentas Por Cobrar Diversas</v>
          </cell>
        </row>
        <row r="3097">
          <cell r="A3097">
            <v>911205</v>
          </cell>
          <cell r="B3097" t="str">
            <v xml:space="preserve">        9112.05 Préstamos               </v>
          </cell>
          <cell r="C3097" t="str">
            <v>Préstamos</v>
          </cell>
        </row>
        <row r="3098">
          <cell r="A3098">
            <v>911206</v>
          </cell>
          <cell r="B3098" t="str">
            <v xml:space="preserve">        9112.06 Fideicomiso, Comisiones de Confianza y Otras Modalidades               </v>
          </cell>
          <cell r="C3098" t="str">
            <v>Fideicomiso, Comisiones de Confianza y Otras Modalidades</v>
          </cell>
        </row>
        <row r="3099">
          <cell r="A3099">
            <v>911207</v>
          </cell>
          <cell r="B3099" t="str">
            <v xml:space="preserve">        9112.07 Servicios Y Otros Contratados Por Anticipado               </v>
          </cell>
          <cell r="C3099" t="str">
            <v>Servicios Y Otros Contratados Por Anticipado</v>
          </cell>
        </row>
        <row r="3100">
          <cell r="A3100">
            <v>911208</v>
          </cell>
          <cell r="B3100" t="str">
            <v xml:space="preserve">        9112.08 Bienes Y Suministros De Funcionamiento               </v>
          </cell>
          <cell r="C3100" t="str">
            <v>Bienes Y Suministros De Funcionamiento</v>
          </cell>
        </row>
        <row r="3101">
          <cell r="A3101">
            <v>911209</v>
          </cell>
          <cell r="B3101" t="str">
            <v xml:space="preserve">        9112.09 Bienes Para La Venta               </v>
          </cell>
          <cell r="C3101" t="str">
            <v>Bienes Para La Venta</v>
          </cell>
        </row>
        <row r="3102">
          <cell r="A3102">
            <v>911210</v>
          </cell>
          <cell r="B3102" t="str">
            <v xml:space="preserve">        9112.10 Bienes De Asistencia Social               </v>
          </cell>
          <cell r="C3102" t="str">
            <v>Bienes De Asistencia Social</v>
          </cell>
        </row>
        <row r="3103">
          <cell r="A3103">
            <v>911211</v>
          </cell>
          <cell r="B3103" t="str">
            <v xml:space="preserve">        9112.11 Materias Primas               </v>
          </cell>
          <cell r="C3103" t="str">
            <v>Materias Primas</v>
          </cell>
        </row>
        <row r="3104">
          <cell r="A3104">
            <v>911212</v>
          </cell>
          <cell r="B3104" t="str">
            <v xml:space="preserve">        9112.12 Materiales Auxiliares, Suministros Y Repuestos               </v>
          </cell>
          <cell r="C3104" t="str">
            <v>Materiales Auxiliares, Suministros Y Repuestos</v>
          </cell>
        </row>
        <row r="3105">
          <cell r="A3105">
            <v>911213</v>
          </cell>
          <cell r="B3105" t="str">
            <v xml:space="preserve">        9112.13 Envases Y Embalajes               </v>
          </cell>
          <cell r="C3105" t="str">
            <v>Envases Y Embalajes</v>
          </cell>
        </row>
        <row r="3106">
          <cell r="A3106">
            <v>911214</v>
          </cell>
          <cell r="B3106" t="str">
            <v xml:space="preserve">        9112.14 Productos En Proceso               </v>
          </cell>
          <cell r="C3106" t="str">
            <v>Productos En Proceso</v>
          </cell>
        </row>
        <row r="3107">
          <cell r="A3107">
            <v>911215</v>
          </cell>
          <cell r="B3107" t="str">
            <v xml:space="preserve">        9112.15 Productos Terminados               </v>
          </cell>
          <cell r="C3107" t="str">
            <v>Productos Terminados</v>
          </cell>
        </row>
        <row r="3108">
          <cell r="A3108">
            <v>911216</v>
          </cell>
          <cell r="B3108" t="str">
            <v xml:space="preserve">        9112.16 Bienes En Tránsito               </v>
          </cell>
          <cell r="C3108" t="str">
            <v>Bienes En Tránsito</v>
          </cell>
        </row>
        <row r="3109">
          <cell r="A3109">
            <v>911217</v>
          </cell>
          <cell r="B3109" t="str">
            <v xml:space="preserve">        9112.17 Inversión En Títulos Y Valores               </v>
          </cell>
          <cell r="C3109" t="str">
            <v>Inversión En Títulos Y Valores</v>
          </cell>
        </row>
        <row r="3110">
          <cell r="A3110">
            <v>911218</v>
          </cell>
          <cell r="B3110" t="str">
            <v xml:space="preserve">        9112.18 Acciones Y Participaciones De Capital               </v>
          </cell>
          <cell r="C3110" t="str">
            <v>Acciones Y Participaciones De Capital</v>
          </cell>
        </row>
        <row r="3111">
          <cell r="A3111">
            <v>911219</v>
          </cell>
          <cell r="B3111" t="str">
            <v xml:space="preserve">        9112.19 Edificios Y Estructuras               </v>
          </cell>
          <cell r="C3111" t="str">
            <v>Edificios Y Estructuras</v>
          </cell>
        </row>
        <row r="3112">
          <cell r="A3112">
            <v>911220</v>
          </cell>
          <cell r="B3112" t="str">
            <v xml:space="preserve">        9112.20 Activos No Producidos               </v>
          </cell>
          <cell r="C3112" t="str">
            <v>Activos No Producidos</v>
          </cell>
        </row>
        <row r="3113">
          <cell r="A3113">
            <v>911221</v>
          </cell>
          <cell r="B3113" t="str">
            <v xml:space="preserve">        9112.21 Vehículos, Maquinarias Y Otros               </v>
          </cell>
          <cell r="C3113" t="str">
            <v>Vehículos, Maquinarias Y Otros</v>
          </cell>
        </row>
        <row r="3114">
          <cell r="A3114">
            <v>911222</v>
          </cell>
          <cell r="B3114" t="str">
            <v xml:space="preserve">        9112.22 Inversiones Intangibles               </v>
          </cell>
          <cell r="C3114" t="str">
            <v>Inversiones Intangibles</v>
          </cell>
        </row>
        <row r="3115">
          <cell r="A3115">
            <v>911223</v>
          </cell>
          <cell r="B3115" t="str">
            <v xml:space="preserve">        9112.23 Estudios Y Proyectos               </v>
          </cell>
          <cell r="C3115" t="str">
            <v>Estudios Y Proyectos</v>
          </cell>
        </row>
        <row r="3116">
          <cell r="A3116">
            <v>911224</v>
          </cell>
          <cell r="B3116" t="str">
            <v xml:space="preserve">        9112.24 Objetos De Valor               </v>
          </cell>
          <cell r="C3116" t="str">
            <v>Objetos De Valor</v>
          </cell>
        </row>
        <row r="3117">
          <cell r="A3117">
            <v>911225</v>
          </cell>
          <cell r="B3117" t="str">
            <v xml:space="preserve">        9112.25 Otros Activos               </v>
          </cell>
          <cell r="C3117" t="str">
            <v>Otros Activos</v>
          </cell>
        </row>
        <row r="3118">
          <cell r="A3118">
            <v>9113</v>
          </cell>
          <cell r="B3118" t="str">
            <v xml:space="preserve">9113. SANEAMIENTO DEL PASIVO                       </v>
          </cell>
          <cell r="C3118" t="str">
            <v>SANEAMIENTO DEL PASIVO</v>
          </cell>
        </row>
        <row r="3119">
          <cell r="A3119">
            <v>911301</v>
          </cell>
          <cell r="B3119" t="str">
            <v xml:space="preserve">        9113.01 Impuestos, Contribuciones Y Otros               </v>
          </cell>
          <cell r="C3119" t="str">
            <v>Impuestos, Contribuciones Y Otros</v>
          </cell>
        </row>
        <row r="3120">
          <cell r="A3120">
            <v>911302</v>
          </cell>
          <cell r="B3120" t="str">
            <v xml:space="preserve">        9113.02 Remuneraciones, Pensiones Y Beneficios Por Pagar               </v>
          </cell>
          <cell r="C3120" t="str">
            <v>Remuneraciones, Pensiones Y Beneficios Por Pagar</v>
          </cell>
        </row>
        <row r="3121">
          <cell r="A3121">
            <v>911303</v>
          </cell>
          <cell r="B3121" t="str">
            <v xml:space="preserve">        9113.03 Cuentas Por Pagar               </v>
          </cell>
          <cell r="C3121" t="str">
            <v>Cuentas Por Pagar</v>
          </cell>
        </row>
        <row r="3122">
          <cell r="A3122">
            <v>911304</v>
          </cell>
          <cell r="B3122" t="str">
            <v xml:space="preserve">        9113.04 Intermediación De Recursos Monetarios               </v>
          </cell>
          <cell r="C3122" t="str">
            <v>Intermediación De Recursos Monetarios</v>
          </cell>
        </row>
        <row r="3123">
          <cell r="A3123">
            <v>911305</v>
          </cell>
          <cell r="B3123" t="str">
            <v xml:space="preserve">        9113.05 Obligaciones Tesoro Público               </v>
          </cell>
          <cell r="C3123" t="str">
            <v>Obligaciones Tesoro Público</v>
          </cell>
        </row>
        <row r="3124">
          <cell r="A3124">
            <v>911306</v>
          </cell>
          <cell r="B3124" t="str">
            <v xml:space="preserve">        9113.06 Operaciones De Crédito               </v>
          </cell>
          <cell r="C3124" t="str">
            <v>Operaciones De Crédito</v>
          </cell>
        </row>
        <row r="3125">
          <cell r="A3125">
            <v>911307</v>
          </cell>
          <cell r="B3125" t="str">
            <v xml:space="preserve">        9113.07 Deuda Pública               </v>
          </cell>
          <cell r="C3125" t="str">
            <v>Deuda Pública</v>
          </cell>
        </row>
        <row r="3126">
          <cell r="A3126">
            <v>911308</v>
          </cell>
          <cell r="B3126" t="str">
            <v xml:space="preserve">        9113.08 Deudas Directas A Largo Plazo               </v>
          </cell>
          <cell r="C3126" t="str">
            <v>Deudas Directas A Largo Plazo</v>
          </cell>
        </row>
        <row r="3127">
          <cell r="A3127">
            <v>911309</v>
          </cell>
          <cell r="B3127" t="str">
            <v xml:space="preserve">        9113.09 Provisiones               </v>
          </cell>
          <cell r="C3127" t="str">
            <v>Provisiones</v>
          </cell>
        </row>
        <row r="3128">
          <cell r="A3128">
            <v>911310</v>
          </cell>
          <cell r="B3128" t="str">
            <v xml:space="preserve">        9113.10 Ingresos Diferidos               </v>
          </cell>
          <cell r="C3128" t="str">
            <v>Ingresos Diferidos</v>
          </cell>
        </row>
        <row r="3129">
          <cell r="A3129">
            <v>9114</v>
          </cell>
          <cell r="B3129" t="str">
            <v xml:space="preserve">9114. CONTROL DE SANEAMIENTO DEL PASIVO                       </v>
          </cell>
          <cell r="C3129" t="str">
            <v>CONTROL DE SANEAMIENTO DEL PASIVO</v>
          </cell>
        </row>
        <row r="3130">
          <cell r="A3130">
            <v>911401</v>
          </cell>
          <cell r="B3130" t="str">
            <v xml:space="preserve">        9114.01 Impuestos, Contribuciones Y Otros               </v>
          </cell>
          <cell r="C3130" t="str">
            <v>Impuestos, Contribuciones Y Otros</v>
          </cell>
        </row>
        <row r="3131">
          <cell r="A3131">
            <v>911402</v>
          </cell>
          <cell r="B3131" t="str">
            <v xml:space="preserve">        9114.02 Remuneraciones, Pensiones Y Beneficios Por Pagar               </v>
          </cell>
          <cell r="C3131" t="str">
            <v>Remuneraciones, Pensiones Y Beneficios Por Pagar</v>
          </cell>
        </row>
        <row r="3132">
          <cell r="A3132">
            <v>911403</v>
          </cell>
          <cell r="B3132" t="str">
            <v xml:space="preserve">        9114.03 Cuentas Por Pagar               </v>
          </cell>
          <cell r="C3132" t="str">
            <v>Cuentas Por Pagar</v>
          </cell>
        </row>
        <row r="3133">
          <cell r="A3133">
            <v>911404</v>
          </cell>
          <cell r="B3133" t="str">
            <v xml:space="preserve">        9114.04 Intermediación De Recursos Monetarios               </v>
          </cell>
          <cell r="C3133" t="str">
            <v>Intermediación De Recursos Monetarios</v>
          </cell>
        </row>
        <row r="3134">
          <cell r="A3134">
            <v>911405</v>
          </cell>
          <cell r="B3134" t="str">
            <v xml:space="preserve">        9114.05 Obligaciones Tesoro Público               </v>
          </cell>
          <cell r="C3134" t="str">
            <v>Obligaciones Tesoro Público</v>
          </cell>
        </row>
        <row r="3135">
          <cell r="A3135">
            <v>911406</v>
          </cell>
          <cell r="B3135" t="str">
            <v xml:space="preserve">        9114.06 Operaciones De Crédito               </v>
          </cell>
          <cell r="C3135" t="str">
            <v>Operaciones De Crédito</v>
          </cell>
        </row>
        <row r="3136">
          <cell r="A3136">
            <v>911407</v>
          </cell>
          <cell r="B3136" t="str">
            <v xml:space="preserve">        9114.07 Deuda Pública               </v>
          </cell>
          <cell r="C3136" t="str">
            <v>Deuda Pública</v>
          </cell>
        </row>
        <row r="3137">
          <cell r="A3137">
            <v>911408</v>
          </cell>
          <cell r="B3137" t="str">
            <v xml:space="preserve">        9114.08 Deudas Directas A Largo Plazo               </v>
          </cell>
          <cell r="C3137" t="str">
            <v>Deudas Directas A Largo Plazo</v>
          </cell>
        </row>
        <row r="3138">
          <cell r="A3138">
            <v>911409</v>
          </cell>
          <cell r="B3138" t="str">
            <v xml:space="preserve">        9114.09 Provisiones               </v>
          </cell>
          <cell r="C3138" t="str">
            <v>Provisiones</v>
          </cell>
        </row>
        <row r="3139">
          <cell r="A3139">
            <v>911410</v>
          </cell>
          <cell r="B3139" t="str">
            <v xml:space="preserve">        9114.10 Ingresos Diferidos               </v>
          </cell>
          <cell r="C3139" t="str">
            <v>Ingresos Diferidos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INDICE"/>
      <sheetName val="5"/>
      <sheetName val="6.1"/>
      <sheetName val="Hoja19"/>
      <sheetName val="CRONOGRAMA"/>
      <sheetName val="6.2"/>
      <sheetName val="Gráfico1"/>
      <sheetName val="Gráfico2"/>
      <sheetName val="Hoja1"/>
      <sheetName val="7.1"/>
      <sheetName val="7.2"/>
      <sheetName val="7.3"/>
      <sheetName val="8"/>
      <sheetName val="9.1"/>
      <sheetName val="9.2"/>
      <sheetName val="10.1"/>
      <sheetName val="10.2"/>
      <sheetName val="10.3"/>
      <sheetName val="11"/>
      <sheetName val="13"/>
      <sheetName val="13.1"/>
      <sheetName val="13.2"/>
      <sheetName val="13.3"/>
      <sheetName val="13.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3">
          <cell r="C83" t="str">
            <v>361300</v>
          </cell>
          <cell r="D83">
            <v>36180</v>
          </cell>
        </row>
        <row r="84">
          <cell r="C84" t="str">
            <v>361301</v>
          </cell>
          <cell r="D84">
            <v>36180</v>
          </cell>
        </row>
        <row r="85">
          <cell r="C85" t="str">
            <v>361302</v>
          </cell>
          <cell r="D85">
            <v>36181</v>
          </cell>
        </row>
        <row r="86">
          <cell r="C86" t="str">
            <v>361303</v>
          </cell>
          <cell r="D86">
            <v>36181</v>
          </cell>
        </row>
        <row r="87">
          <cell r="C87" t="str">
            <v>361304</v>
          </cell>
          <cell r="D87">
            <v>36182</v>
          </cell>
        </row>
        <row r="88">
          <cell r="C88" t="str">
            <v>361305</v>
          </cell>
          <cell r="D88">
            <v>36182</v>
          </cell>
        </row>
        <row r="89">
          <cell r="C89" t="str">
            <v>361306</v>
          </cell>
          <cell r="D89">
            <v>36178</v>
          </cell>
        </row>
        <row r="90">
          <cell r="C90" t="str">
            <v>361307</v>
          </cell>
          <cell r="D90">
            <v>36178</v>
          </cell>
        </row>
        <row r="91">
          <cell r="C91" t="str">
            <v>361308</v>
          </cell>
          <cell r="D91">
            <v>36179</v>
          </cell>
        </row>
        <row r="92">
          <cell r="C92" t="str">
            <v>361309</v>
          </cell>
          <cell r="D92">
            <v>36179</v>
          </cell>
        </row>
        <row r="93">
          <cell r="C93" t="str">
            <v>361610</v>
          </cell>
          <cell r="D93">
            <v>36209</v>
          </cell>
        </row>
        <row r="94">
          <cell r="C94" t="str">
            <v>361611</v>
          </cell>
          <cell r="D94">
            <v>36209</v>
          </cell>
        </row>
        <row r="95">
          <cell r="C95" t="str">
            <v>361612</v>
          </cell>
          <cell r="D95">
            <v>36210</v>
          </cell>
        </row>
        <row r="96">
          <cell r="C96" t="str">
            <v>361613</v>
          </cell>
          <cell r="D96">
            <v>36210</v>
          </cell>
        </row>
        <row r="97">
          <cell r="C97" t="str">
            <v>361614</v>
          </cell>
          <cell r="D97">
            <v>36203</v>
          </cell>
        </row>
        <row r="98">
          <cell r="C98" t="str">
            <v>361615</v>
          </cell>
          <cell r="D98">
            <v>36203</v>
          </cell>
        </row>
        <row r="99">
          <cell r="C99" t="str">
            <v>361616</v>
          </cell>
          <cell r="D99">
            <v>36207</v>
          </cell>
        </row>
        <row r="100">
          <cell r="C100" t="str">
            <v>361617</v>
          </cell>
          <cell r="D100">
            <v>36207</v>
          </cell>
        </row>
        <row r="101">
          <cell r="C101" t="str">
            <v>361618</v>
          </cell>
          <cell r="D101">
            <v>36208</v>
          </cell>
        </row>
        <row r="102">
          <cell r="C102" t="str">
            <v>361619</v>
          </cell>
          <cell r="D102">
            <v>36208</v>
          </cell>
        </row>
        <row r="103">
          <cell r="C103" t="str">
            <v>361920</v>
          </cell>
          <cell r="D103">
            <v>36238</v>
          </cell>
        </row>
        <row r="104">
          <cell r="C104" t="str">
            <v>361921</v>
          </cell>
          <cell r="D104">
            <v>36238</v>
          </cell>
        </row>
        <row r="105">
          <cell r="C105" t="str">
            <v>361922</v>
          </cell>
          <cell r="D105">
            <v>36231</v>
          </cell>
        </row>
        <row r="106">
          <cell r="C106" t="str">
            <v>361923</v>
          </cell>
          <cell r="D106">
            <v>36231</v>
          </cell>
        </row>
        <row r="107">
          <cell r="C107" t="str">
            <v>361924</v>
          </cell>
          <cell r="D107">
            <v>36235</v>
          </cell>
        </row>
        <row r="108">
          <cell r="C108" t="str">
            <v>361925</v>
          </cell>
          <cell r="D108">
            <v>36235</v>
          </cell>
        </row>
        <row r="109">
          <cell r="C109" t="str">
            <v>361926</v>
          </cell>
          <cell r="D109">
            <v>36236</v>
          </cell>
        </row>
        <row r="110">
          <cell r="C110" t="str">
            <v>361927</v>
          </cell>
          <cell r="D110">
            <v>36236</v>
          </cell>
        </row>
        <row r="111">
          <cell r="C111" t="str">
            <v>361928</v>
          </cell>
          <cell r="D111">
            <v>36237</v>
          </cell>
        </row>
        <row r="112">
          <cell r="C112" t="str">
            <v>361929</v>
          </cell>
          <cell r="D112">
            <v>36237</v>
          </cell>
        </row>
        <row r="113">
          <cell r="C113" t="str">
            <v>362200</v>
          </cell>
          <cell r="D113">
            <v>36266</v>
          </cell>
        </row>
        <row r="114">
          <cell r="C114" t="str">
            <v>362201</v>
          </cell>
          <cell r="D114">
            <v>36266</v>
          </cell>
        </row>
        <row r="115">
          <cell r="C115" t="str">
            <v>362202</v>
          </cell>
          <cell r="D115">
            <v>36269</v>
          </cell>
        </row>
        <row r="116">
          <cell r="C116" t="str">
            <v>362203</v>
          </cell>
          <cell r="D116">
            <v>36269</v>
          </cell>
        </row>
        <row r="117">
          <cell r="C117" t="str">
            <v>362204</v>
          </cell>
          <cell r="D117">
            <v>36270</v>
          </cell>
        </row>
        <row r="118">
          <cell r="C118" t="str">
            <v>362205</v>
          </cell>
          <cell r="D118">
            <v>36270</v>
          </cell>
        </row>
        <row r="119">
          <cell r="C119" t="str">
            <v>362206</v>
          </cell>
          <cell r="D119">
            <v>36271</v>
          </cell>
        </row>
        <row r="120">
          <cell r="C120" t="str">
            <v>362207</v>
          </cell>
          <cell r="D120">
            <v>36271</v>
          </cell>
        </row>
        <row r="121">
          <cell r="C121" t="str">
            <v>362208</v>
          </cell>
          <cell r="D121">
            <v>36272</v>
          </cell>
        </row>
        <row r="122">
          <cell r="C122" t="str">
            <v>362209</v>
          </cell>
          <cell r="D122">
            <v>36272</v>
          </cell>
        </row>
        <row r="123">
          <cell r="C123" t="str">
            <v>362510</v>
          </cell>
          <cell r="D123">
            <v>36298</v>
          </cell>
        </row>
        <row r="124">
          <cell r="C124" t="str">
            <v>362511</v>
          </cell>
          <cell r="D124">
            <v>36298</v>
          </cell>
        </row>
        <row r="125">
          <cell r="C125" t="str">
            <v>362512</v>
          </cell>
          <cell r="D125">
            <v>36299</v>
          </cell>
        </row>
        <row r="126">
          <cell r="C126" t="str">
            <v>362513</v>
          </cell>
          <cell r="D126">
            <v>36299</v>
          </cell>
        </row>
        <row r="127">
          <cell r="C127" t="str">
            <v>362514</v>
          </cell>
          <cell r="D127">
            <v>36300</v>
          </cell>
        </row>
        <row r="128">
          <cell r="C128" t="str">
            <v>362515</v>
          </cell>
          <cell r="D128">
            <v>36300</v>
          </cell>
        </row>
        <row r="129">
          <cell r="C129" t="str">
            <v>362516</v>
          </cell>
          <cell r="D129">
            <v>36301</v>
          </cell>
        </row>
        <row r="130">
          <cell r="C130" t="str">
            <v>362517</v>
          </cell>
          <cell r="D130">
            <v>36301</v>
          </cell>
        </row>
        <row r="131">
          <cell r="C131" t="str">
            <v>362518</v>
          </cell>
          <cell r="D131">
            <v>36297</v>
          </cell>
        </row>
        <row r="132">
          <cell r="C132" t="str">
            <v>362519</v>
          </cell>
          <cell r="D132">
            <v>36297</v>
          </cell>
        </row>
        <row r="133">
          <cell r="C133" t="str">
            <v>362810</v>
          </cell>
          <cell r="D133">
            <v>36328</v>
          </cell>
        </row>
        <row r="134">
          <cell r="C134" t="str">
            <v>362811</v>
          </cell>
          <cell r="D134">
            <v>36328</v>
          </cell>
        </row>
        <row r="135">
          <cell r="C135" t="str">
            <v>362812</v>
          </cell>
          <cell r="D135">
            <v>36329</v>
          </cell>
        </row>
        <row r="136">
          <cell r="C136" t="str">
            <v>362813</v>
          </cell>
          <cell r="D136">
            <v>36329</v>
          </cell>
        </row>
        <row r="137">
          <cell r="C137" t="str">
            <v>362814</v>
          </cell>
          <cell r="D137">
            <v>36332</v>
          </cell>
        </row>
        <row r="138">
          <cell r="C138" t="str">
            <v>362815</v>
          </cell>
          <cell r="D138">
            <v>36332</v>
          </cell>
        </row>
        <row r="139">
          <cell r="C139" t="str">
            <v>362816</v>
          </cell>
          <cell r="D139">
            <v>36325</v>
          </cell>
        </row>
        <row r="140">
          <cell r="C140" t="str">
            <v>362817</v>
          </cell>
          <cell r="D140">
            <v>36325</v>
          </cell>
        </row>
        <row r="141">
          <cell r="C141" t="str">
            <v>362818</v>
          </cell>
          <cell r="D141">
            <v>36327</v>
          </cell>
        </row>
        <row r="142">
          <cell r="C142" t="str">
            <v>362819</v>
          </cell>
          <cell r="D142">
            <v>36327</v>
          </cell>
        </row>
        <row r="143">
          <cell r="C143" t="str">
            <v>363120</v>
          </cell>
          <cell r="D143">
            <v>36361</v>
          </cell>
        </row>
        <row r="144">
          <cell r="C144" t="str">
            <v>363121</v>
          </cell>
          <cell r="D144">
            <v>36361</v>
          </cell>
        </row>
        <row r="145">
          <cell r="C145" t="str">
            <v>363122</v>
          </cell>
          <cell r="D145">
            <v>36362</v>
          </cell>
        </row>
        <row r="146">
          <cell r="C146" t="str">
            <v>363123</v>
          </cell>
          <cell r="D146">
            <v>36362</v>
          </cell>
        </row>
        <row r="147">
          <cell r="C147" t="str">
            <v>363124</v>
          </cell>
          <cell r="D147">
            <v>36355</v>
          </cell>
        </row>
        <row r="148">
          <cell r="C148" t="str">
            <v>363125</v>
          </cell>
          <cell r="D148">
            <v>36355</v>
          </cell>
        </row>
        <row r="149">
          <cell r="C149" t="str">
            <v>363126</v>
          </cell>
          <cell r="D149">
            <v>36357</v>
          </cell>
        </row>
        <row r="150">
          <cell r="C150" t="str">
            <v>363127</v>
          </cell>
          <cell r="D150">
            <v>36357</v>
          </cell>
        </row>
        <row r="151">
          <cell r="C151" t="str">
            <v>363128</v>
          </cell>
          <cell r="D151">
            <v>36360</v>
          </cell>
        </row>
        <row r="152">
          <cell r="C152" t="str">
            <v>363129</v>
          </cell>
          <cell r="D152">
            <v>36360</v>
          </cell>
        </row>
        <row r="153">
          <cell r="C153" t="str">
            <v>363420</v>
          </cell>
          <cell r="D153">
            <v>36392</v>
          </cell>
        </row>
        <row r="154">
          <cell r="C154" t="str">
            <v>363421</v>
          </cell>
          <cell r="D154">
            <v>36395</v>
          </cell>
        </row>
        <row r="155">
          <cell r="C155" t="str">
            <v>363422</v>
          </cell>
          <cell r="D155">
            <v>36382</v>
          </cell>
        </row>
        <row r="156">
          <cell r="C156" t="str">
            <v>363423</v>
          </cell>
          <cell r="D156">
            <v>36383</v>
          </cell>
        </row>
        <row r="157">
          <cell r="C157" t="str">
            <v>363424</v>
          </cell>
          <cell r="D157">
            <v>36384</v>
          </cell>
        </row>
        <row r="158">
          <cell r="C158" t="str">
            <v>363425</v>
          </cell>
          <cell r="D158">
            <v>36385</v>
          </cell>
        </row>
        <row r="159">
          <cell r="C159" t="str">
            <v>363426</v>
          </cell>
          <cell r="D159">
            <v>36388</v>
          </cell>
        </row>
        <row r="160">
          <cell r="C160" t="str">
            <v>363427</v>
          </cell>
          <cell r="D160">
            <v>36389</v>
          </cell>
        </row>
        <row r="161">
          <cell r="C161" t="str">
            <v>363428</v>
          </cell>
          <cell r="D161">
            <v>36390</v>
          </cell>
        </row>
        <row r="162">
          <cell r="C162" t="str">
            <v>363429</v>
          </cell>
          <cell r="D162">
            <v>36391</v>
          </cell>
        </row>
        <row r="163">
          <cell r="C163" t="str">
            <v>363730</v>
          </cell>
          <cell r="D163">
            <v>36425</v>
          </cell>
        </row>
        <row r="164">
          <cell r="C164" t="str">
            <v>363731</v>
          </cell>
          <cell r="D164">
            <v>36412</v>
          </cell>
        </row>
        <row r="165">
          <cell r="C165" t="str">
            <v>363732</v>
          </cell>
          <cell r="D165">
            <v>36413</v>
          </cell>
        </row>
        <row r="166">
          <cell r="C166" t="str">
            <v>363733</v>
          </cell>
          <cell r="D166">
            <v>36416</v>
          </cell>
        </row>
        <row r="167">
          <cell r="C167" t="str">
            <v>363734</v>
          </cell>
          <cell r="D167">
            <v>36417</v>
          </cell>
        </row>
        <row r="168">
          <cell r="C168" t="str">
            <v>363735</v>
          </cell>
          <cell r="D168">
            <v>36418</v>
          </cell>
        </row>
        <row r="169">
          <cell r="C169" t="str">
            <v>363736</v>
          </cell>
          <cell r="D169">
            <v>36419</v>
          </cell>
        </row>
        <row r="170">
          <cell r="C170" t="str">
            <v>363737</v>
          </cell>
          <cell r="D170">
            <v>36420</v>
          </cell>
        </row>
        <row r="171">
          <cell r="C171" t="str">
            <v>363738</v>
          </cell>
          <cell r="D171">
            <v>36423</v>
          </cell>
        </row>
        <row r="172">
          <cell r="C172" t="str">
            <v>363739</v>
          </cell>
          <cell r="D172">
            <v>36424</v>
          </cell>
        </row>
        <row r="173">
          <cell r="C173" t="str">
            <v>364040</v>
          </cell>
          <cell r="D173">
            <v>36445</v>
          </cell>
        </row>
        <row r="174">
          <cell r="C174" t="str">
            <v>364041</v>
          </cell>
          <cell r="D174">
            <v>36446</v>
          </cell>
        </row>
        <row r="175">
          <cell r="C175" t="str">
            <v>364042</v>
          </cell>
          <cell r="D175">
            <v>36447</v>
          </cell>
        </row>
        <row r="176">
          <cell r="C176" t="str">
            <v>364043</v>
          </cell>
          <cell r="D176">
            <v>36448</v>
          </cell>
        </row>
        <row r="177">
          <cell r="C177" t="str">
            <v>364044</v>
          </cell>
          <cell r="D177">
            <v>36451</v>
          </cell>
        </row>
        <row r="178">
          <cell r="C178" t="str">
            <v>364045</v>
          </cell>
          <cell r="D178">
            <v>36452</v>
          </cell>
        </row>
        <row r="179">
          <cell r="C179" t="str">
            <v>364046</v>
          </cell>
          <cell r="D179">
            <v>36453</v>
          </cell>
        </row>
        <row r="180">
          <cell r="C180" t="str">
            <v>364047</v>
          </cell>
          <cell r="D180">
            <v>36454</v>
          </cell>
        </row>
        <row r="181">
          <cell r="C181" t="str">
            <v>364048</v>
          </cell>
          <cell r="D181">
            <v>36455</v>
          </cell>
        </row>
        <row r="182">
          <cell r="C182" t="str">
            <v>364049</v>
          </cell>
          <cell r="D182">
            <v>36458</v>
          </cell>
        </row>
        <row r="183">
          <cell r="C183" t="str">
            <v>364340</v>
          </cell>
          <cell r="D183">
            <v>36475</v>
          </cell>
        </row>
        <row r="184">
          <cell r="C184" t="str">
            <v>364341</v>
          </cell>
          <cell r="D184">
            <v>36476</v>
          </cell>
        </row>
        <row r="185">
          <cell r="C185" t="str">
            <v>364342</v>
          </cell>
          <cell r="D185">
            <v>36479</v>
          </cell>
        </row>
        <row r="186">
          <cell r="C186" t="str">
            <v>364343</v>
          </cell>
          <cell r="D186">
            <v>36480</v>
          </cell>
        </row>
        <row r="187">
          <cell r="C187" t="str">
            <v>364344</v>
          </cell>
          <cell r="D187">
            <v>36481</v>
          </cell>
        </row>
        <row r="188">
          <cell r="C188" t="str">
            <v>364345</v>
          </cell>
          <cell r="D188">
            <v>36482</v>
          </cell>
        </row>
        <row r="189">
          <cell r="C189" t="str">
            <v>364346</v>
          </cell>
          <cell r="D189">
            <v>36483</v>
          </cell>
        </row>
        <row r="190">
          <cell r="C190" t="str">
            <v>364347</v>
          </cell>
          <cell r="D190">
            <v>36486</v>
          </cell>
        </row>
        <row r="191">
          <cell r="C191" t="str">
            <v>364348</v>
          </cell>
          <cell r="D191">
            <v>36487</v>
          </cell>
        </row>
        <row r="192">
          <cell r="C192" t="str">
            <v>364349</v>
          </cell>
          <cell r="D192">
            <v>36474</v>
          </cell>
        </row>
        <row r="193">
          <cell r="C193" t="str">
            <v>364650</v>
          </cell>
          <cell r="D193">
            <v>36508</v>
          </cell>
        </row>
        <row r="194">
          <cell r="C194" t="str">
            <v>364651</v>
          </cell>
          <cell r="D194">
            <v>36509</v>
          </cell>
        </row>
        <row r="195">
          <cell r="C195" t="str">
            <v>364652</v>
          </cell>
          <cell r="D195">
            <v>36510</v>
          </cell>
        </row>
        <row r="196">
          <cell r="C196" t="str">
            <v>364653</v>
          </cell>
          <cell r="D196">
            <v>36511</v>
          </cell>
        </row>
        <row r="197">
          <cell r="C197" t="str">
            <v>364654</v>
          </cell>
          <cell r="D197">
            <v>36514</v>
          </cell>
        </row>
        <row r="198">
          <cell r="C198" t="str">
            <v>364655</v>
          </cell>
          <cell r="D198">
            <v>36515</v>
          </cell>
        </row>
        <row r="199">
          <cell r="C199" t="str">
            <v>364656</v>
          </cell>
          <cell r="D199">
            <v>36516</v>
          </cell>
        </row>
        <row r="200">
          <cell r="C200" t="str">
            <v>364657</v>
          </cell>
          <cell r="D200">
            <v>36517</v>
          </cell>
        </row>
        <row r="201">
          <cell r="C201" t="str">
            <v>364658</v>
          </cell>
          <cell r="D201">
            <v>36504</v>
          </cell>
        </row>
        <row r="202">
          <cell r="C202" t="str">
            <v>364659</v>
          </cell>
          <cell r="D202">
            <v>36507</v>
          </cell>
        </row>
        <row r="203">
          <cell r="C203" t="str">
            <v>364950</v>
          </cell>
          <cell r="D203">
            <v>36539</v>
          </cell>
        </row>
        <row r="204">
          <cell r="C204" t="str">
            <v>364951</v>
          </cell>
          <cell r="D204">
            <v>36542</v>
          </cell>
        </row>
        <row r="205">
          <cell r="C205" t="str">
            <v>364952</v>
          </cell>
          <cell r="D205">
            <v>36543</v>
          </cell>
        </row>
        <row r="206">
          <cell r="C206" t="str">
            <v>364953</v>
          </cell>
          <cell r="D206">
            <v>36544</v>
          </cell>
        </row>
        <row r="207">
          <cell r="C207" t="str">
            <v>364954</v>
          </cell>
          <cell r="D207">
            <v>36545</v>
          </cell>
        </row>
        <row r="208">
          <cell r="C208" t="str">
            <v>364955</v>
          </cell>
          <cell r="D208">
            <v>36546</v>
          </cell>
        </row>
        <row r="209">
          <cell r="C209" t="str">
            <v>364956</v>
          </cell>
          <cell r="D209">
            <v>36549</v>
          </cell>
        </row>
        <row r="210">
          <cell r="C210" t="str">
            <v>364957</v>
          </cell>
          <cell r="D210">
            <v>36536</v>
          </cell>
        </row>
        <row r="211">
          <cell r="C211" t="str">
            <v>364958</v>
          </cell>
          <cell r="D211">
            <v>36537</v>
          </cell>
        </row>
        <row r="212">
          <cell r="C212" t="str">
            <v>364959</v>
          </cell>
          <cell r="D212">
            <v>36538</v>
          </cell>
        </row>
        <row r="213">
          <cell r="C213" t="str">
            <v>365260</v>
          </cell>
          <cell r="D213">
            <v>36571</v>
          </cell>
        </row>
        <row r="214">
          <cell r="C214" t="str">
            <v>365261</v>
          </cell>
          <cell r="D214">
            <v>36572</v>
          </cell>
        </row>
        <row r="215">
          <cell r="C215" t="str">
            <v>365262</v>
          </cell>
          <cell r="D215">
            <v>36573</v>
          </cell>
        </row>
        <row r="216">
          <cell r="C216" t="str">
            <v>365263</v>
          </cell>
          <cell r="D216">
            <v>36574</v>
          </cell>
        </row>
        <row r="217">
          <cell r="C217" t="str">
            <v>365264</v>
          </cell>
          <cell r="D217">
            <v>36577</v>
          </cell>
        </row>
        <row r="218">
          <cell r="C218" t="str">
            <v>365265</v>
          </cell>
          <cell r="D218">
            <v>36578</v>
          </cell>
        </row>
        <row r="219">
          <cell r="C219" t="str">
            <v>365266</v>
          </cell>
          <cell r="D219">
            <v>36565</v>
          </cell>
        </row>
        <row r="220">
          <cell r="C220" t="str">
            <v>365267</v>
          </cell>
          <cell r="D220">
            <v>36566</v>
          </cell>
        </row>
        <row r="221">
          <cell r="C221" t="str">
            <v>365268</v>
          </cell>
          <cell r="D221">
            <v>36567</v>
          </cell>
        </row>
        <row r="222">
          <cell r="C222" t="str">
            <v>365269</v>
          </cell>
          <cell r="D222">
            <v>36570</v>
          </cell>
        </row>
        <row r="223">
          <cell r="C223" t="str">
            <v>365570</v>
          </cell>
          <cell r="D223">
            <v>36601</v>
          </cell>
        </row>
        <row r="224">
          <cell r="C224" t="str">
            <v>365571</v>
          </cell>
          <cell r="D224">
            <v>36602</v>
          </cell>
        </row>
        <row r="225">
          <cell r="C225" t="str">
            <v>365572</v>
          </cell>
          <cell r="D225">
            <v>36605</v>
          </cell>
        </row>
        <row r="226">
          <cell r="C226" t="str">
            <v>365573</v>
          </cell>
          <cell r="D226">
            <v>36606</v>
          </cell>
        </row>
        <row r="227">
          <cell r="C227" t="str">
            <v>365574</v>
          </cell>
          <cell r="D227">
            <v>36607</v>
          </cell>
        </row>
        <row r="228">
          <cell r="C228" t="str">
            <v>365575</v>
          </cell>
          <cell r="D228">
            <v>36594</v>
          </cell>
        </row>
        <row r="229">
          <cell r="C229" t="str">
            <v>365576</v>
          </cell>
          <cell r="D229">
            <v>36595</v>
          </cell>
        </row>
        <row r="230">
          <cell r="C230" t="str">
            <v>365577</v>
          </cell>
          <cell r="D230">
            <v>36598</v>
          </cell>
        </row>
        <row r="231">
          <cell r="C231" t="str">
            <v>365578</v>
          </cell>
          <cell r="D231">
            <v>36599</v>
          </cell>
        </row>
        <row r="232">
          <cell r="C232" t="str">
            <v>365579</v>
          </cell>
          <cell r="D232">
            <v>36600</v>
          </cell>
        </row>
        <row r="233">
          <cell r="C233" t="str">
            <v>365860</v>
          </cell>
          <cell r="D233">
            <v>36635</v>
          </cell>
        </row>
        <row r="234">
          <cell r="C234" t="str">
            <v>365861</v>
          </cell>
          <cell r="D234">
            <v>36640</v>
          </cell>
        </row>
        <row r="235">
          <cell r="C235" t="str">
            <v>365862</v>
          </cell>
          <cell r="D235">
            <v>36641</v>
          </cell>
        </row>
        <row r="236">
          <cell r="C236" t="str">
            <v>365863</v>
          </cell>
          <cell r="D236">
            <v>36641</v>
          </cell>
        </row>
        <row r="237">
          <cell r="C237" t="str">
            <v>365864</v>
          </cell>
          <cell r="D237">
            <v>36627</v>
          </cell>
        </row>
        <row r="238">
          <cell r="C238" t="str">
            <v>365865</v>
          </cell>
          <cell r="D238">
            <v>36628</v>
          </cell>
        </row>
        <row r="239">
          <cell r="C239" t="str">
            <v>365866</v>
          </cell>
          <cell r="D239">
            <v>36629</v>
          </cell>
        </row>
        <row r="240">
          <cell r="C240" t="str">
            <v>365867</v>
          </cell>
          <cell r="D240">
            <v>36630</v>
          </cell>
        </row>
        <row r="241">
          <cell r="C241" t="str">
            <v>365868</v>
          </cell>
          <cell r="D241">
            <v>36633</v>
          </cell>
        </row>
        <row r="242">
          <cell r="C242" t="str">
            <v>365869</v>
          </cell>
          <cell r="D242">
            <v>36634</v>
          </cell>
        </row>
        <row r="243">
          <cell r="C243" t="str">
            <v>366170</v>
          </cell>
          <cell r="D243">
            <v>36665</v>
          </cell>
        </row>
        <row r="244">
          <cell r="C244" t="str">
            <v>366171</v>
          </cell>
          <cell r="D244">
            <v>36668</v>
          </cell>
        </row>
        <row r="245">
          <cell r="C245" t="str">
            <v>366172</v>
          </cell>
          <cell r="D245">
            <v>36669</v>
          </cell>
        </row>
        <row r="246">
          <cell r="C246" t="str">
            <v>366173</v>
          </cell>
          <cell r="D246">
            <v>36656</v>
          </cell>
        </row>
        <row r="247">
          <cell r="C247" t="str">
            <v>366174</v>
          </cell>
          <cell r="D247">
            <v>36657</v>
          </cell>
        </row>
        <row r="248">
          <cell r="C248" t="str">
            <v>366175</v>
          </cell>
          <cell r="D248">
            <v>36658</v>
          </cell>
        </row>
        <row r="249">
          <cell r="C249" t="str">
            <v>366176</v>
          </cell>
          <cell r="D249">
            <v>36661</v>
          </cell>
        </row>
        <row r="250">
          <cell r="C250" t="str">
            <v>366177</v>
          </cell>
          <cell r="D250">
            <v>36662</v>
          </cell>
        </row>
        <row r="251">
          <cell r="C251" t="str">
            <v>366178</v>
          </cell>
          <cell r="D251">
            <v>36663</v>
          </cell>
        </row>
        <row r="252">
          <cell r="C252" t="str">
            <v>366179</v>
          </cell>
          <cell r="D252">
            <v>36664</v>
          </cell>
        </row>
        <row r="253">
          <cell r="C253" t="str">
            <v>366470</v>
          </cell>
          <cell r="D253">
            <v>36698</v>
          </cell>
        </row>
        <row r="254">
          <cell r="C254" t="str">
            <v>366471</v>
          </cell>
          <cell r="D254">
            <v>36699</v>
          </cell>
        </row>
        <row r="255">
          <cell r="C255" t="str">
            <v>366472</v>
          </cell>
          <cell r="D255">
            <v>36686</v>
          </cell>
        </row>
        <row r="256">
          <cell r="C256" t="str">
            <v>366473</v>
          </cell>
          <cell r="D256">
            <v>36689</v>
          </cell>
        </row>
        <row r="257">
          <cell r="C257" t="str">
            <v>366474</v>
          </cell>
          <cell r="D257">
            <v>36690</v>
          </cell>
        </row>
        <row r="258">
          <cell r="C258" t="str">
            <v>366475</v>
          </cell>
          <cell r="D258">
            <v>36691</v>
          </cell>
        </row>
        <row r="259">
          <cell r="C259" t="str">
            <v>366476</v>
          </cell>
          <cell r="D259">
            <v>36692</v>
          </cell>
        </row>
        <row r="260">
          <cell r="C260" t="str">
            <v>366477</v>
          </cell>
          <cell r="D260">
            <v>36693</v>
          </cell>
        </row>
        <row r="261">
          <cell r="C261" t="str">
            <v>366478</v>
          </cell>
          <cell r="D261">
            <v>36696</v>
          </cell>
        </row>
        <row r="262">
          <cell r="C262" t="str">
            <v>366479</v>
          </cell>
          <cell r="D262">
            <v>36697</v>
          </cell>
        </row>
        <row r="263">
          <cell r="C263" t="str">
            <v>366780</v>
          </cell>
          <cell r="D263">
            <v>36731</v>
          </cell>
        </row>
        <row r="264">
          <cell r="C264" t="str">
            <v>366781</v>
          </cell>
          <cell r="D264">
            <v>36718</v>
          </cell>
        </row>
        <row r="265">
          <cell r="C265" t="str">
            <v>366782</v>
          </cell>
          <cell r="D265">
            <v>36719</v>
          </cell>
        </row>
        <row r="266">
          <cell r="C266" t="str">
            <v>366783</v>
          </cell>
          <cell r="D266">
            <v>36720</v>
          </cell>
        </row>
        <row r="267">
          <cell r="C267" t="str">
            <v>366784</v>
          </cell>
          <cell r="D267">
            <v>36721</v>
          </cell>
        </row>
        <row r="268">
          <cell r="C268" t="str">
            <v>366785</v>
          </cell>
          <cell r="D268">
            <v>36724</v>
          </cell>
        </row>
        <row r="269">
          <cell r="C269" t="str">
            <v>366786</v>
          </cell>
          <cell r="D269">
            <v>36725</v>
          </cell>
        </row>
        <row r="270">
          <cell r="C270" t="str">
            <v>366787</v>
          </cell>
          <cell r="D270">
            <v>36726</v>
          </cell>
        </row>
        <row r="271">
          <cell r="C271" t="str">
            <v>366788</v>
          </cell>
          <cell r="D271">
            <v>36727</v>
          </cell>
        </row>
        <row r="272">
          <cell r="C272" t="str">
            <v>366789</v>
          </cell>
          <cell r="D272">
            <v>36728</v>
          </cell>
        </row>
        <row r="273">
          <cell r="C273" t="str">
            <v>367080</v>
          </cell>
          <cell r="D273">
            <v>36747</v>
          </cell>
        </row>
        <row r="274">
          <cell r="C274" t="str">
            <v>367081</v>
          </cell>
          <cell r="D274">
            <v>36748</v>
          </cell>
        </row>
        <row r="275">
          <cell r="C275" t="str">
            <v>367082</v>
          </cell>
          <cell r="D275">
            <v>36749</v>
          </cell>
        </row>
        <row r="276">
          <cell r="C276" t="str">
            <v>367083</v>
          </cell>
          <cell r="D276">
            <v>36752</v>
          </cell>
        </row>
        <row r="277">
          <cell r="C277" t="str">
            <v>367084</v>
          </cell>
          <cell r="D277">
            <v>36753</v>
          </cell>
        </row>
        <row r="278">
          <cell r="C278" t="str">
            <v>367085</v>
          </cell>
          <cell r="D278">
            <v>36754</v>
          </cell>
        </row>
        <row r="279">
          <cell r="C279" t="str">
            <v>367086</v>
          </cell>
          <cell r="D279">
            <v>36755</v>
          </cell>
        </row>
        <row r="280">
          <cell r="C280" t="str">
            <v>367087</v>
          </cell>
          <cell r="D280">
            <v>36756</v>
          </cell>
        </row>
        <row r="281">
          <cell r="C281" t="str">
            <v>367088</v>
          </cell>
          <cell r="D281">
            <v>36759</v>
          </cell>
        </row>
        <row r="282">
          <cell r="C282" t="str">
            <v>367089</v>
          </cell>
          <cell r="D282">
            <v>36760</v>
          </cell>
        </row>
        <row r="283">
          <cell r="C283" t="str">
            <v>367390</v>
          </cell>
          <cell r="D283">
            <v>36781</v>
          </cell>
        </row>
        <row r="284">
          <cell r="C284" t="str">
            <v>367391</v>
          </cell>
          <cell r="D284">
            <v>36782</v>
          </cell>
        </row>
        <row r="285">
          <cell r="C285" t="str">
            <v>367392</v>
          </cell>
          <cell r="D285">
            <v>36783</v>
          </cell>
        </row>
        <row r="286">
          <cell r="C286" t="str">
            <v>367393</v>
          </cell>
          <cell r="D286">
            <v>36784</v>
          </cell>
        </row>
        <row r="287">
          <cell r="C287" t="str">
            <v>367394</v>
          </cell>
          <cell r="D287">
            <v>36787</v>
          </cell>
        </row>
        <row r="288">
          <cell r="C288" t="str">
            <v>367395</v>
          </cell>
          <cell r="D288">
            <v>36788</v>
          </cell>
        </row>
        <row r="289">
          <cell r="C289" t="str">
            <v>367396</v>
          </cell>
          <cell r="D289">
            <v>36789</v>
          </cell>
        </row>
        <row r="290">
          <cell r="C290" t="str">
            <v>367397</v>
          </cell>
          <cell r="D290">
            <v>36790</v>
          </cell>
        </row>
        <row r="291">
          <cell r="C291" t="str">
            <v>367398</v>
          </cell>
          <cell r="D291">
            <v>36791</v>
          </cell>
        </row>
        <row r="292">
          <cell r="C292" t="str">
            <v>367399</v>
          </cell>
          <cell r="D292">
            <v>36780</v>
          </cell>
        </row>
        <row r="293">
          <cell r="C293" t="str">
            <v>367700</v>
          </cell>
          <cell r="D293">
            <v>36811</v>
          </cell>
        </row>
        <row r="294">
          <cell r="C294" t="str">
            <v>367701</v>
          </cell>
          <cell r="D294">
            <v>36812</v>
          </cell>
        </row>
        <row r="295">
          <cell r="C295" t="str">
            <v>367702</v>
          </cell>
          <cell r="D295">
            <v>36815</v>
          </cell>
        </row>
        <row r="296">
          <cell r="C296" t="str">
            <v>367703</v>
          </cell>
          <cell r="D296">
            <v>36816</v>
          </cell>
        </row>
        <row r="297">
          <cell r="C297" t="str">
            <v>367704</v>
          </cell>
          <cell r="D297">
            <v>36817</v>
          </cell>
        </row>
        <row r="298">
          <cell r="C298" t="str">
            <v>367705</v>
          </cell>
          <cell r="D298">
            <v>36575</v>
          </cell>
        </row>
        <row r="299">
          <cell r="C299" t="str">
            <v>367706</v>
          </cell>
          <cell r="D299">
            <v>36819</v>
          </cell>
        </row>
        <row r="300">
          <cell r="C300" t="str">
            <v>367707</v>
          </cell>
          <cell r="D300">
            <v>36822</v>
          </cell>
        </row>
        <row r="301">
          <cell r="C301" t="str">
            <v>367708</v>
          </cell>
          <cell r="D301">
            <v>36809</v>
          </cell>
        </row>
        <row r="302">
          <cell r="C302" t="str">
            <v>367709</v>
          </cell>
          <cell r="D302">
            <v>36810</v>
          </cell>
        </row>
        <row r="303">
          <cell r="C303" t="str">
            <v>368000</v>
          </cell>
          <cell r="D303">
            <v>36845</v>
          </cell>
        </row>
        <row r="304">
          <cell r="C304" t="str">
            <v>368001</v>
          </cell>
          <cell r="D304">
            <v>36846</v>
          </cell>
        </row>
        <row r="305">
          <cell r="C305" t="str">
            <v>368002</v>
          </cell>
          <cell r="D305">
            <v>36847</v>
          </cell>
        </row>
        <row r="306">
          <cell r="C306" t="str">
            <v>368003</v>
          </cell>
          <cell r="D306">
            <v>36850</v>
          </cell>
        </row>
        <row r="307">
          <cell r="C307" t="str">
            <v>368004</v>
          </cell>
          <cell r="D307">
            <v>36851</v>
          </cell>
        </row>
        <row r="308">
          <cell r="C308" t="str">
            <v>368005</v>
          </cell>
          <cell r="D308">
            <v>36852</v>
          </cell>
        </row>
        <row r="309">
          <cell r="C309" t="str">
            <v>368006</v>
          </cell>
          <cell r="D309">
            <v>36853</v>
          </cell>
        </row>
        <row r="310">
          <cell r="C310" t="str">
            <v>368007</v>
          </cell>
          <cell r="D310">
            <v>36840</v>
          </cell>
        </row>
        <row r="311">
          <cell r="C311" t="str">
            <v>368008</v>
          </cell>
          <cell r="D311">
            <v>36843</v>
          </cell>
        </row>
        <row r="312">
          <cell r="C312" t="str">
            <v>368009</v>
          </cell>
          <cell r="D312">
            <v>36844</v>
          </cell>
        </row>
        <row r="313">
          <cell r="C313" t="str">
            <v>368310</v>
          </cell>
          <cell r="D313">
            <v>36878</v>
          </cell>
        </row>
        <row r="314">
          <cell r="C314" t="str">
            <v>368311</v>
          </cell>
          <cell r="D314">
            <v>36879</v>
          </cell>
        </row>
        <row r="315">
          <cell r="C315" t="str">
            <v>368312</v>
          </cell>
          <cell r="D315">
            <v>36880</v>
          </cell>
        </row>
        <row r="316">
          <cell r="C316" t="str">
            <v>368313</v>
          </cell>
          <cell r="D316">
            <v>36881</v>
          </cell>
        </row>
        <row r="317">
          <cell r="C317" t="str">
            <v>368314</v>
          </cell>
          <cell r="D317">
            <v>36882</v>
          </cell>
        </row>
        <row r="318">
          <cell r="C318" t="str">
            <v>368315</v>
          </cell>
          <cell r="D318">
            <v>36886</v>
          </cell>
        </row>
        <row r="319">
          <cell r="C319" t="str">
            <v>368316</v>
          </cell>
          <cell r="D319">
            <v>36872</v>
          </cell>
        </row>
        <row r="320">
          <cell r="C320" t="str">
            <v>368317</v>
          </cell>
          <cell r="D320">
            <v>36873</v>
          </cell>
        </row>
        <row r="321">
          <cell r="C321" t="str">
            <v>368318</v>
          </cell>
          <cell r="D321">
            <v>36874</v>
          </cell>
        </row>
        <row r="322">
          <cell r="C322" t="str">
            <v>368319</v>
          </cell>
          <cell r="D322">
            <v>36875</v>
          </cell>
        </row>
        <row r="323">
          <cell r="C323" t="str">
            <v>368610</v>
          </cell>
          <cell r="D323">
            <v>36908</v>
          </cell>
        </row>
        <row r="324">
          <cell r="C324" t="str">
            <v>368611</v>
          </cell>
          <cell r="D324">
            <v>36909</v>
          </cell>
        </row>
        <row r="325">
          <cell r="C325" t="str">
            <v>368612</v>
          </cell>
          <cell r="D325">
            <v>36910</v>
          </cell>
        </row>
        <row r="326">
          <cell r="C326" t="str">
            <v>368613</v>
          </cell>
          <cell r="D326">
            <v>36913</v>
          </cell>
        </row>
        <row r="327">
          <cell r="C327" t="str">
            <v>368614</v>
          </cell>
          <cell r="D327">
            <v>36914</v>
          </cell>
        </row>
        <row r="328">
          <cell r="C328" t="str">
            <v>368615</v>
          </cell>
          <cell r="D328">
            <v>36901</v>
          </cell>
        </row>
        <row r="329">
          <cell r="C329" t="str">
            <v>368616</v>
          </cell>
          <cell r="D329">
            <v>36902</v>
          </cell>
        </row>
        <row r="330">
          <cell r="C330" t="str">
            <v>368617</v>
          </cell>
          <cell r="D330">
            <v>36903</v>
          </cell>
        </row>
        <row r="331">
          <cell r="C331" t="str">
            <v>368618</v>
          </cell>
          <cell r="D331">
            <v>36906</v>
          </cell>
        </row>
        <row r="332">
          <cell r="C332" t="str">
            <v>368619</v>
          </cell>
          <cell r="D332">
            <v>36907</v>
          </cell>
        </row>
        <row r="333">
          <cell r="C333" t="str">
            <v>368920</v>
          </cell>
          <cell r="D333">
            <v>36941</v>
          </cell>
        </row>
        <row r="334">
          <cell r="C334" t="str">
            <v>368921</v>
          </cell>
          <cell r="D334">
            <v>36942</v>
          </cell>
        </row>
        <row r="335">
          <cell r="C335" t="str">
            <v>368922</v>
          </cell>
          <cell r="D335">
            <v>36943</v>
          </cell>
        </row>
        <row r="336">
          <cell r="C336" t="str">
            <v>368923</v>
          </cell>
          <cell r="D336">
            <v>36972</v>
          </cell>
        </row>
        <row r="337">
          <cell r="C337" t="str">
            <v>368924</v>
          </cell>
          <cell r="D337">
            <v>36931</v>
          </cell>
        </row>
        <row r="338">
          <cell r="C338" t="str">
            <v>368925</v>
          </cell>
          <cell r="D338">
            <v>36934</v>
          </cell>
        </row>
        <row r="339">
          <cell r="C339" t="str">
            <v>368926</v>
          </cell>
          <cell r="D339">
            <v>36935</v>
          </cell>
        </row>
        <row r="340">
          <cell r="C340" t="str">
            <v>368927</v>
          </cell>
          <cell r="D340">
            <v>36936</v>
          </cell>
        </row>
        <row r="341">
          <cell r="C341" t="str">
            <v>368928</v>
          </cell>
          <cell r="D341">
            <v>36937</v>
          </cell>
        </row>
        <row r="342">
          <cell r="C342" t="str">
            <v>368929</v>
          </cell>
          <cell r="D342">
            <v>36938</v>
          </cell>
        </row>
        <row r="343">
          <cell r="C343" t="str">
            <v>369230</v>
          </cell>
          <cell r="D343">
            <v>36970</v>
          </cell>
        </row>
        <row r="344">
          <cell r="C344" t="str">
            <v>369231</v>
          </cell>
          <cell r="D344">
            <v>36971</v>
          </cell>
        </row>
        <row r="345">
          <cell r="C345" t="str">
            <v>369232</v>
          </cell>
          <cell r="D345">
            <v>36972</v>
          </cell>
        </row>
        <row r="346">
          <cell r="C346" t="str">
            <v>369233</v>
          </cell>
          <cell r="D346">
            <v>36959</v>
          </cell>
        </row>
        <row r="347">
          <cell r="C347" t="str">
            <v>369234</v>
          </cell>
          <cell r="D347">
            <v>36962</v>
          </cell>
        </row>
        <row r="348">
          <cell r="C348" t="str">
            <v>369235</v>
          </cell>
          <cell r="D348">
            <v>36963</v>
          </cell>
        </row>
        <row r="349">
          <cell r="C349" t="str">
            <v>369236</v>
          </cell>
          <cell r="D349">
            <v>36964</v>
          </cell>
        </row>
        <row r="350">
          <cell r="C350" t="str">
            <v>369237</v>
          </cell>
          <cell r="D350">
            <v>36965</v>
          </cell>
        </row>
        <row r="351">
          <cell r="C351" t="str">
            <v>369238</v>
          </cell>
          <cell r="D351">
            <v>36966</v>
          </cell>
        </row>
        <row r="352">
          <cell r="C352" t="str">
            <v>369239</v>
          </cell>
          <cell r="D352">
            <v>36969</v>
          </cell>
        </row>
        <row r="353">
          <cell r="C353" t="str">
            <v>369510</v>
          </cell>
          <cell r="D353">
            <v>37005</v>
          </cell>
        </row>
        <row r="354">
          <cell r="C354" t="str">
            <v>369511</v>
          </cell>
          <cell r="D354">
            <v>37006</v>
          </cell>
        </row>
        <row r="355">
          <cell r="C355" t="str">
            <v>369512</v>
          </cell>
          <cell r="D355">
            <v>36991</v>
          </cell>
        </row>
        <row r="356">
          <cell r="C356" t="str">
            <v>369513</v>
          </cell>
          <cell r="D356">
            <v>36992</v>
          </cell>
        </row>
        <row r="357">
          <cell r="C357" t="str">
            <v>369514</v>
          </cell>
          <cell r="D357">
            <v>36997</v>
          </cell>
        </row>
        <row r="358">
          <cell r="C358" t="str">
            <v>369515</v>
          </cell>
          <cell r="D358">
            <v>36998</v>
          </cell>
        </row>
        <row r="359">
          <cell r="C359" t="str">
            <v>369516</v>
          </cell>
          <cell r="D359">
            <v>36999</v>
          </cell>
        </row>
        <row r="360">
          <cell r="C360" t="str">
            <v>369517</v>
          </cell>
          <cell r="D360">
            <v>37000</v>
          </cell>
        </row>
        <row r="361">
          <cell r="C361" t="str">
            <v>369518</v>
          </cell>
          <cell r="D361">
            <v>37001</v>
          </cell>
        </row>
        <row r="362">
          <cell r="C362" t="str">
            <v>369519</v>
          </cell>
          <cell r="D362">
            <v>37004</v>
          </cell>
        </row>
        <row r="363">
          <cell r="C363" t="str">
            <v>369820</v>
          </cell>
          <cell r="D363">
            <v>37034</v>
          </cell>
        </row>
        <row r="364">
          <cell r="C364" t="str">
            <v>369821</v>
          </cell>
          <cell r="D364">
            <v>37021</v>
          </cell>
        </row>
        <row r="365">
          <cell r="C365" t="str">
            <v>369822</v>
          </cell>
          <cell r="D365">
            <v>37022</v>
          </cell>
        </row>
        <row r="366">
          <cell r="C366" t="str">
            <v>369823</v>
          </cell>
          <cell r="D366">
            <v>37025</v>
          </cell>
        </row>
        <row r="367">
          <cell r="C367" t="str">
            <v>369824</v>
          </cell>
          <cell r="D367">
            <v>37026</v>
          </cell>
        </row>
        <row r="368">
          <cell r="C368" t="str">
            <v>369825</v>
          </cell>
          <cell r="D368">
            <v>37027</v>
          </cell>
        </row>
        <row r="369">
          <cell r="C369" t="str">
            <v>369826</v>
          </cell>
          <cell r="D369">
            <v>37028</v>
          </cell>
        </row>
        <row r="370">
          <cell r="C370" t="str">
            <v>369827</v>
          </cell>
          <cell r="D370">
            <v>37029</v>
          </cell>
        </row>
        <row r="371">
          <cell r="C371" t="str">
            <v>369828</v>
          </cell>
          <cell r="D371">
            <v>37032</v>
          </cell>
        </row>
        <row r="372">
          <cell r="C372" t="str">
            <v>369829</v>
          </cell>
          <cell r="D372">
            <v>37033</v>
          </cell>
        </row>
        <row r="373">
          <cell r="C373" t="str">
            <v>370120</v>
          </cell>
          <cell r="D373">
            <v>37053</v>
          </cell>
        </row>
        <row r="374">
          <cell r="C374" t="str">
            <v>370121</v>
          </cell>
          <cell r="D374">
            <v>37054</v>
          </cell>
        </row>
        <row r="375">
          <cell r="C375" t="str">
            <v>370122</v>
          </cell>
          <cell r="D375">
            <v>37055</v>
          </cell>
        </row>
        <row r="376">
          <cell r="C376" t="str">
            <v>370123</v>
          </cell>
          <cell r="D376">
            <v>37056</v>
          </cell>
        </row>
        <row r="377">
          <cell r="C377" t="str">
            <v>370124</v>
          </cell>
          <cell r="D377">
            <v>37057</v>
          </cell>
        </row>
        <row r="378">
          <cell r="C378" t="str">
            <v>370125</v>
          </cell>
          <cell r="D378">
            <v>37060</v>
          </cell>
        </row>
        <row r="379">
          <cell r="C379" t="str">
            <v>370126</v>
          </cell>
          <cell r="D379">
            <v>37061</v>
          </cell>
        </row>
        <row r="380">
          <cell r="C380" t="str">
            <v>370127</v>
          </cell>
          <cell r="D380">
            <v>37062</v>
          </cell>
        </row>
        <row r="381">
          <cell r="C381" t="str">
            <v>370128</v>
          </cell>
          <cell r="D381">
            <v>37063</v>
          </cell>
        </row>
        <row r="382">
          <cell r="C382" t="str">
            <v>370129</v>
          </cell>
          <cell r="D382">
            <v>37064</v>
          </cell>
        </row>
        <row r="383">
          <cell r="C383" t="str">
            <v>370430</v>
          </cell>
          <cell r="D383">
            <v>37083</v>
          </cell>
        </row>
        <row r="384">
          <cell r="C384" t="str">
            <v>370431</v>
          </cell>
          <cell r="D384">
            <v>37084</v>
          </cell>
        </row>
        <row r="385">
          <cell r="C385" t="str">
            <v>370432</v>
          </cell>
          <cell r="D385">
            <v>37085</v>
          </cell>
        </row>
        <row r="386">
          <cell r="C386" t="str">
            <v>370433</v>
          </cell>
          <cell r="D386">
            <v>37088</v>
          </cell>
        </row>
        <row r="387">
          <cell r="C387" t="str">
            <v>370434</v>
          </cell>
          <cell r="D387">
            <v>37089</v>
          </cell>
        </row>
        <row r="388">
          <cell r="C388" t="str">
            <v>370435</v>
          </cell>
          <cell r="D388">
            <v>37090</v>
          </cell>
        </row>
        <row r="389">
          <cell r="C389" t="str">
            <v>370436</v>
          </cell>
          <cell r="D389">
            <v>37091</v>
          </cell>
        </row>
        <row r="390">
          <cell r="C390" t="str">
            <v>370437</v>
          </cell>
          <cell r="D390">
            <v>37092</v>
          </cell>
        </row>
        <row r="391">
          <cell r="C391" t="str">
            <v>370438</v>
          </cell>
          <cell r="D391">
            <v>37095</v>
          </cell>
        </row>
        <row r="392">
          <cell r="C392" t="str">
            <v>370439</v>
          </cell>
          <cell r="D392">
            <v>37082</v>
          </cell>
        </row>
        <row r="393">
          <cell r="C393" t="str">
            <v>370730</v>
          </cell>
          <cell r="D393">
            <v>37116</v>
          </cell>
        </row>
        <row r="394">
          <cell r="C394" t="str">
            <v>370731</v>
          </cell>
          <cell r="D394">
            <v>37117</v>
          </cell>
        </row>
        <row r="395">
          <cell r="C395" t="str">
            <v>370732</v>
          </cell>
          <cell r="D395">
            <v>37118</v>
          </cell>
        </row>
        <row r="396">
          <cell r="C396" t="str">
            <v>370733</v>
          </cell>
          <cell r="D396">
            <v>37119</v>
          </cell>
        </row>
        <row r="397">
          <cell r="C397" t="str">
            <v>370734</v>
          </cell>
          <cell r="D397">
            <v>37120</v>
          </cell>
        </row>
        <row r="398">
          <cell r="C398" t="str">
            <v>370735</v>
          </cell>
          <cell r="D398">
            <v>37123</v>
          </cell>
        </row>
        <row r="399">
          <cell r="C399" t="str">
            <v>370736</v>
          </cell>
          <cell r="D399">
            <v>37124</v>
          </cell>
        </row>
        <row r="400">
          <cell r="C400" t="str">
            <v>370737</v>
          </cell>
          <cell r="D400">
            <v>37125</v>
          </cell>
        </row>
        <row r="401">
          <cell r="C401" t="str">
            <v>370738</v>
          </cell>
          <cell r="D401">
            <v>37112</v>
          </cell>
        </row>
        <row r="402">
          <cell r="C402" t="str">
            <v>370739</v>
          </cell>
          <cell r="D402">
            <v>37113</v>
          </cell>
        </row>
        <row r="403">
          <cell r="C403" t="str">
            <v>371040</v>
          </cell>
          <cell r="D403">
            <v>37148</v>
          </cell>
        </row>
        <row r="404">
          <cell r="C404" t="str">
            <v>371041</v>
          </cell>
          <cell r="D404">
            <v>37151</v>
          </cell>
        </row>
        <row r="405">
          <cell r="C405" t="str">
            <v>371042</v>
          </cell>
          <cell r="D405">
            <v>37152</v>
          </cell>
        </row>
        <row r="406">
          <cell r="C406" t="str">
            <v>371043</v>
          </cell>
          <cell r="D406">
            <v>37153</v>
          </cell>
        </row>
        <row r="407">
          <cell r="C407" t="str">
            <v>371044</v>
          </cell>
          <cell r="D407">
            <v>37154</v>
          </cell>
        </row>
        <row r="408">
          <cell r="C408" t="str">
            <v>371045</v>
          </cell>
          <cell r="D408">
            <v>37155</v>
          </cell>
        </row>
        <row r="409">
          <cell r="C409" t="str">
            <v>371046</v>
          </cell>
          <cell r="D409">
            <v>37158</v>
          </cell>
        </row>
        <row r="410">
          <cell r="C410" t="str">
            <v>371047</v>
          </cell>
          <cell r="D410">
            <v>37145</v>
          </cell>
        </row>
        <row r="411">
          <cell r="C411" t="str">
            <v>371048</v>
          </cell>
          <cell r="D411">
            <v>37146</v>
          </cell>
        </row>
        <row r="412">
          <cell r="C412" t="str">
            <v>371049</v>
          </cell>
          <cell r="D412">
            <v>37147</v>
          </cell>
        </row>
        <row r="413">
          <cell r="C413" t="str">
            <v>371350</v>
          </cell>
          <cell r="D413">
            <v>37180</v>
          </cell>
        </row>
        <row r="414">
          <cell r="C414" t="str">
            <v>371351</v>
          </cell>
          <cell r="D414">
            <v>37181</v>
          </cell>
        </row>
        <row r="415">
          <cell r="C415" t="str">
            <v>371352</v>
          </cell>
          <cell r="D415">
            <v>37182</v>
          </cell>
        </row>
        <row r="416">
          <cell r="C416" t="str">
            <v>371353</v>
          </cell>
          <cell r="D416">
            <v>37183</v>
          </cell>
        </row>
        <row r="417">
          <cell r="C417" t="str">
            <v>371354</v>
          </cell>
          <cell r="D417">
            <v>37186</v>
          </cell>
        </row>
        <row r="418">
          <cell r="C418" t="str">
            <v>371355</v>
          </cell>
          <cell r="D418">
            <v>37187</v>
          </cell>
        </row>
        <row r="419">
          <cell r="C419" t="str">
            <v>371356</v>
          </cell>
          <cell r="D419">
            <v>37174</v>
          </cell>
        </row>
        <row r="420">
          <cell r="C420" t="str">
            <v>371357</v>
          </cell>
          <cell r="D420">
            <v>37175</v>
          </cell>
        </row>
        <row r="421">
          <cell r="C421" t="str">
            <v>371358</v>
          </cell>
          <cell r="D421">
            <v>37176</v>
          </cell>
        </row>
        <row r="422">
          <cell r="C422" t="str">
            <v>371359</v>
          </cell>
          <cell r="D422">
            <v>37179</v>
          </cell>
        </row>
        <row r="423">
          <cell r="C423" t="str">
            <v>371650</v>
          </cell>
          <cell r="D423">
            <v>37214</v>
          </cell>
        </row>
        <row r="424">
          <cell r="C424" t="str">
            <v>371651</v>
          </cell>
          <cell r="D424">
            <v>37215</v>
          </cell>
        </row>
        <row r="425">
          <cell r="C425" t="str">
            <v>371652</v>
          </cell>
          <cell r="D425">
            <v>37216</v>
          </cell>
        </row>
        <row r="426">
          <cell r="C426" t="str">
            <v>371653</v>
          </cell>
          <cell r="D426">
            <v>37217</v>
          </cell>
        </row>
        <row r="427">
          <cell r="C427" t="str">
            <v>371654</v>
          </cell>
          <cell r="D427">
            <v>37218</v>
          </cell>
        </row>
        <row r="428">
          <cell r="C428" t="str">
            <v>371655</v>
          </cell>
          <cell r="D428">
            <v>37207</v>
          </cell>
        </row>
        <row r="429">
          <cell r="C429" t="str">
            <v>371656</v>
          </cell>
          <cell r="D429">
            <v>37208</v>
          </cell>
        </row>
        <row r="430">
          <cell r="C430" t="str">
            <v>371657</v>
          </cell>
          <cell r="D430">
            <v>37209</v>
          </cell>
        </row>
        <row r="431">
          <cell r="C431" t="str">
            <v>371658</v>
          </cell>
          <cell r="D431">
            <v>37210</v>
          </cell>
        </row>
        <row r="432">
          <cell r="C432" t="str">
            <v>371659</v>
          </cell>
          <cell r="D432">
            <v>37211</v>
          </cell>
        </row>
        <row r="433">
          <cell r="C433" t="str">
            <v>371960</v>
          </cell>
          <cell r="D433">
            <v>37244</v>
          </cell>
        </row>
        <row r="434">
          <cell r="C434" t="str">
            <v>371961</v>
          </cell>
          <cell r="D434">
            <v>37245</v>
          </cell>
        </row>
        <row r="435">
          <cell r="C435" t="str">
            <v>371962</v>
          </cell>
          <cell r="D435">
            <v>37246</v>
          </cell>
        </row>
        <row r="436">
          <cell r="C436" t="str">
            <v>371963</v>
          </cell>
          <cell r="D436">
            <v>37249</v>
          </cell>
        </row>
        <row r="437">
          <cell r="C437" t="str">
            <v>371964</v>
          </cell>
          <cell r="D437">
            <v>37236</v>
          </cell>
        </row>
        <row r="438">
          <cell r="C438" t="str">
            <v>371965</v>
          </cell>
          <cell r="D438">
            <v>37237</v>
          </cell>
        </row>
        <row r="439">
          <cell r="C439" t="str">
            <v>371966</v>
          </cell>
          <cell r="D439">
            <v>37238</v>
          </cell>
        </row>
        <row r="440">
          <cell r="C440" t="str">
            <v>371967</v>
          </cell>
          <cell r="D440">
            <v>37239</v>
          </cell>
        </row>
        <row r="441">
          <cell r="C441" t="str">
            <v>371968</v>
          </cell>
          <cell r="D441">
            <v>37242</v>
          </cell>
        </row>
        <row r="442">
          <cell r="C442" t="str">
            <v>371969</v>
          </cell>
          <cell r="D442">
            <v>37243</v>
          </cell>
        </row>
        <row r="443">
          <cell r="C443" t="str">
            <v>372260</v>
          </cell>
          <cell r="D443">
            <v>37277</v>
          </cell>
        </row>
        <row r="444">
          <cell r="C444" t="str">
            <v>372261</v>
          </cell>
          <cell r="D444">
            <v>37278</v>
          </cell>
        </row>
        <row r="445">
          <cell r="C445" t="str">
            <v>372262</v>
          </cell>
          <cell r="D445">
            <v>37279</v>
          </cell>
        </row>
        <row r="446">
          <cell r="C446" t="str">
            <v>372263</v>
          </cell>
          <cell r="D446">
            <v>37266</v>
          </cell>
        </row>
        <row r="447">
          <cell r="C447" t="str">
            <v>372264</v>
          </cell>
          <cell r="D447">
            <v>37267</v>
          </cell>
        </row>
        <row r="448">
          <cell r="C448" t="str">
            <v>372265</v>
          </cell>
          <cell r="D448">
            <v>37270</v>
          </cell>
        </row>
        <row r="449">
          <cell r="C449" t="str">
            <v>372266</v>
          </cell>
          <cell r="D449">
            <v>37271</v>
          </cell>
        </row>
        <row r="450">
          <cell r="C450" t="str">
            <v>372267</v>
          </cell>
          <cell r="D450">
            <v>37272</v>
          </cell>
        </row>
        <row r="451">
          <cell r="C451" t="str">
            <v>372268</v>
          </cell>
          <cell r="D451">
            <v>37273</v>
          </cell>
        </row>
        <row r="452">
          <cell r="C452" t="str">
            <v>372269</v>
          </cell>
          <cell r="D452">
            <v>37274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ratula"/>
      <sheetName val="PCGE_m"/>
      <sheetName val="L.Diario"/>
      <sheetName val="F3.1 Bce Gral"/>
      <sheetName val="R.Caja"/>
      <sheetName val="Movilidad"/>
      <sheetName val="R.BCP"/>
      <sheetName val="R.Ventas"/>
      <sheetName val="R.Compras"/>
      <sheetName val="L.Mayor"/>
      <sheetName val="Hoja de costos"/>
      <sheetName val="RIPV-21"/>
      <sheetName val="RIPV-24"/>
      <sheetName val="RIPV-25"/>
      <sheetName val="Vales salida alm"/>
      <sheetName val="OT"/>
      <sheetName val="OT ."/>
      <sheetName val="R.Activos (2)"/>
      <sheetName val="R.Activos"/>
      <sheetName val="PT.PLAME"/>
      <sheetName val="Planillas (21.11)"/>
      <sheetName val="DIST.CIF"/>
      <sheetName val="Costos_MO"/>
      <sheetName val="Liq. IGV+IR"/>
      <sheetName val="Liq. Impuestos"/>
      <sheetName val="Bal.Comprobación"/>
      <sheetName val="ESF"/>
      <sheetName val="ERxF"/>
      <sheetName val="ERxN"/>
      <sheetName val="Rnta 5 Ctg"/>
      <sheetName val="MONFER SA_ - Quea Medina Geanca"/>
    </sheetNames>
    <sheetDataSet>
      <sheetData sheetId="0" refreshError="1"/>
      <sheetData sheetId="1"/>
      <sheetData sheetId="2" refreshError="1">
        <row r="3">
          <cell r="E3">
            <v>44562</v>
          </cell>
        </row>
        <row r="4">
          <cell r="E4">
            <v>20101295754</v>
          </cell>
        </row>
        <row r="5">
          <cell r="E5" t="str">
            <v>MONFER SA.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ratula"/>
      <sheetName val="PCGE_m"/>
      <sheetName val="F3.1 Bce Gral"/>
      <sheetName val="ASIENTOS"/>
      <sheetName val="L.Diario"/>
      <sheetName val="R.Caja"/>
      <sheetName val="Movilidad"/>
      <sheetName val="R.BCP"/>
      <sheetName val="R.BBVA"/>
      <sheetName val="R.Banco Nac"/>
      <sheetName val="R.Ventas"/>
      <sheetName val="R.Compras"/>
      <sheetName val="R.Activos"/>
      <sheetName val="RIPV-24"/>
      <sheetName val="RIPV-21"/>
      <sheetName val="RIPV-25"/>
      <sheetName val="Vales salida alm"/>
      <sheetName val="Hoja Costos"/>
      <sheetName val="PT.PLAME"/>
      <sheetName val="Costos_MO"/>
      <sheetName val="Liq. IGV+IR"/>
      <sheetName val="Liq. Impuestos"/>
      <sheetName val="L.Mayor"/>
      <sheetName val="Bal.Comprobación"/>
      <sheetName val="ESF"/>
      <sheetName val="ERxF"/>
      <sheetName val="ERxN"/>
      <sheetName val="OT"/>
      <sheetName val="Rnta 5 Ctg"/>
    </sheetNames>
    <sheetDataSet>
      <sheetData sheetId="0"/>
      <sheetData sheetId="1"/>
      <sheetData sheetId="2"/>
      <sheetData sheetId="3"/>
      <sheetData sheetId="4">
        <row r="3">
          <cell r="E3" t="str">
            <v>enero.2021</v>
          </cell>
        </row>
        <row r="4">
          <cell r="E4">
            <v>20503927841</v>
          </cell>
        </row>
        <row r="5">
          <cell r="E5" t="str">
            <v>LOS INFIELES S.A.C.</v>
          </cell>
        </row>
        <row r="14">
          <cell r="J14">
            <v>55610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PCGE_m"/>
      <sheetName val="Hoja Trabajo 1"/>
      <sheetName val="calculo de utilidad"/>
      <sheetName val="asientos de cierre"/>
      <sheetName val="Hoja Trabajo 2 (CALC. UTILD)"/>
      <sheetName val="Est Sit Fin"/>
      <sheetName val=" Est Resultados Naturaleza"/>
      <sheetName val="Est Resultados Función"/>
      <sheetName val="Est costo prod "/>
      <sheetName val="Empresa Comercial - Hoja Traba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778B67-23F3-42B5-9A8A-F7D6EC9333C1}" name="Tabla_13" displayName="Tabla_13" ref="B2:F1854" totalsRowShown="0" headerRowDxfId="16" dataDxfId="15" tableBorderDxfId="14">
  <autoFilter ref="B2:F1854" xr:uid="{00000000-0009-0000-0100-000002000000}"/>
  <tableColumns count="5">
    <tableColumn id="4" xr3:uid="{A7322C88-58BB-49B2-8AA4-36CD420CEB24}" name="CÓDIGO CTA" dataDxfId="13"/>
    <tableColumn id="5" xr3:uid="{159417C9-D9CB-408D-BA41-6C5966558442}" name="ELEMENTO" dataDxfId="12"/>
    <tableColumn id="2" xr3:uid="{014003C2-2D4B-4AF3-8083-E0F546887C4B}" name="DESCRIPCIÓN DE LA CUENTA" dataDxfId="11"/>
    <tableColumn id="3" xr3:uid="{D024B410-1206-4A59-84D7-78F6C19DED63}" name="TIPO DE CUENTA" dataDxfId="10"/>
    <tableColumn id="1" xr3:uid="{3CC18C00-E34E-441C-865C-E286FA346B33}" name="Modificacion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Relationship Id="rId5" Type="http://schemas.openxmlformats.org/officeDocument/2006/relationships/comments" Target="../comments1.xml" /><Relationship Id="rId4" Type="http://schemas.openxmlformats.org/officeDocument/2006/relationships/table" Target="../tables/table1.xml" 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 /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7.bin" /><Relationship Id="rId4" Type="http://schemas.openxmlformats.org/officeDocument/2006/relationships/comments" Target="../comments4.xml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 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 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 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 /><Relationship Id="rId1" Type="http://schemas.openxmlformats.org/officeDocument/2006/relationships/vmlDrawing" Target="../drawings/vmlDrawing2.vml" 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 /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Relationship Id="rId4" Type="http://schemas.openxmlformats.org/officeDocument/2006/relationships/comments" Target="../comments3.xml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AC06-4334-405C-92DF-FCE0F34CB61E}">
  <sheetPr codeName="Hoja1">
    <tabColor rgb="FFFFFF00"/>
  </sheetPr>
  <dimension ref="B1:F1854"/>
  <sheetViews>
    <sheetView showGridLines="0" topLeftCell="A1015" zoomScaleNormal="100" workbookViewId="0">
      <selection activeCell="D1021" sqref="D1021"/>
    </sheetView>
  </sheetViews>
  <sheetFormatPr defaultColWidth="29.99609375" defaultRowHeight="11.25" x14ac:dyDescent="0.2"/>
  <cols>
    <col min="1" max="1" width="5.6484375" style="11" customWidth="1"/>
    <col min="2" max="2" width="9.28125" style="104" customWidth="1"/>
    <col min="3" max="3" width="10.625" style="105" customWidth="1"/>
    <col min="4" max="4" width="52.8671875" style="11" customWidth="1"/>
    <col min="5" max="5" width="18.4296875" style="105" customWidth="1"/>
    <col min="6" max="6" width="29.99609375" style="19"/>
    <col min="7" max="16384" width="29.99609375" style="11"/>
  </cols>
  <sheetData>
    <row r="1" spans="2:6" ht="5.0999999999999996" customHeight="1" x14ac:dyDescent="0.2">
      <c r="B1" s="826" t="s">
        <v>16</v>
      </c>
      <c r="C1" s="826"/>
      <c r="D1" s="826"/>
      <c r="E1" s="826"/>
      <c r="F1" s="826"/>
    </row>
    <row r="2" spans="2:6" x14ac:dyDescent="0.2">
      <c r="B2" s="12" t="s">
        <v>17</v>
      </c>
      <c r="C2" s="13" t="s">
        <v>18</v>
      </c>
      <c r="D2" s="13" t="s">
        <v>19</v>
      </c>
      <c r="E2" s="13" t="s">
        <v>20</v>
      </c>
      <c r="F2" s="14" t="s">
        <v>21</v>
      </c>
    </row>
    <row r="3" spans="2:6" x14ac:dyDescent="0.2">
      <c r="B3" s="15">
        <v>10</v>
      </c>
      <c r="C3" s="16">
        <v>1</v>
      </c>
      <c r="D3" s="17" t="s">
        <v>22</v>
      </c>
      <c r="E3" s="18" t="s">
        <v>23</v>
      </c>
    </row>
    <row r="4" spans="2:6" x14ac:dyDescent="0.2">
      <c r="B4" s="18">
        <v>101</v>
      </c>
      <c r="C4" s="20">
        <v>1</v>
      </c>
      <c r="D4" s="21" t="s">
        <v>24</v>
      </c>
      <c r="E4" s="18" t="s">
        <v>23</v>
      </c>
    </row>
    <row r="5" spans="2:6" x14ac:dyDescent="0.2">
      <c r="B5" s="18">
        <v>102</v>
      </c>
      <c r="C5" s="20">
        <v>1</v>
      </c>
      <c r="D5" s="21" t="s">
        <v>25</v>
      </c>
      <c r="E5" s="18" t="s">
        <v>23</v>
      </c>
    </row>
    <row r="6" spans="2:6" x14ac:dyDescent="0.2">
      <c r="B6" s="18">
        <v>103</v>
      </c>
      <c r="C6" s="20">
        <v>1</v>
      </c>
      <c r="D6" s="21" t="s">
        <v>26</v>
      </c>
      <c r="E6" s="18" t="s">
        <v>23</v>
      </c>
    </row>
    <row r="7" spans="2:6" x14ac:dyDescent="0.2">
      <c r="B7" s="18">
        <v>1031</v>
      </c>
      <c r="C7" s="20">
        <v>1</v>
      </c>
      <c r="D7" s="21" t="s">
        <v>27</v>
      </c>
      <c r="E7" s="18" t="s">
        <v>23</v>
      </c>
    </row>
    <row r="8" spans="2:6" x14ac:dyDescent="0.2">
      <c r="B8" s="18">
        <v>1032</v>
      </c>
      <c r="C8" s="20">
        <v>1</v>
      </c>
      <c r="D8" s="21" t="s">
        <v>28</v>
      </c>
      <c r="E8" s="18" t="s">
        <v>23</v>
      </c>
    </row>
    <row r="9" spans="2:6" x14ac:dyDescent="0.2">
      <c r="B9" s="18">
        <v>104</v>
      </c>
      <c r="C9" s="20">
        <v>1</v>
      </c>
      <c r="D9" s="21" t="s">
        <v>29</v>
      </c>
      <c r="E9" s="18" t="s">
        <v>23</v>
      </c>
    </row>
    <row r="10" spans="2:6" x14ac:dyDescent="0.2">
      <c r="B10" s="18">
        <v>1041</v>
      </c>
      <c r="C10" s="20">
        <v>1</v>
      </c>
      <c r="D10" s="21" t="s">
        <v>30</v>
      </c>
      <c r="E10" s="18" t="s">
        <v>23</v>
      </c>
    </row>
    <row r="11" spans="2:6" x14ac:dyDescent="0.2">
      <c r="B11" s="22">
        <v>1041.01</v>
      </c>
      <c r="C11" s="23">
        <v>1</v>
      </c>
      <c r="D11" s="24" t="s">
        <v>31</v>
      </c>
      <c r="E11" s="22" t="s">
        <v>23</v>
      </c>
      <c r="F11" s="25"/>
    </row>
    <row r="12" spans="2:6" x14ac:dyDescent="0.2">
      <c r="B12" s="181">
        <v>1041.02</v>
      </c>
      <c r="C12" s="23">
        <v>1</v>
      </c>
      <c r="D12" s="26" t="s">
        <v>32</v>
      </c>
      <c r="E12" s="182" t="s">
        <v>23</v>
      </c>
      <c r="F12" s="183"/>
    </row>
    <row r="13" spans="2:6" x14ac:dyDescent="0.2">
      <c r="B13" s="18">
        <v>1042</v>
      </c>
      <c r="C13" s="20">
        <v>1</v>
      </c>
      <c r="D13" s="21" t="s">
        <v>33</v>
      </c>
      <c r="E13" s="18" t="s">
        <v>23</v>
      </c>
    </row>
    <row r="14" spans="2:6" x14ac:dyDescent="0.2">
      <c r="B14" s="22">
        <v>1042.01</v>
      </c>
      <c r="C14" s="23">
        <v>1</v>
      </c>
      <c r="D14" s="27" t="s">
        <v>34</v>
      </c>
      <c r="E14" s="22" t="s">
        <v>23</v>
      </c>
      <c r="F14" s="28"/>
    </row>
    <row r="15" spans="2:6" x14ac:dyDescent="0.2">
      <c r="B15" s="18">
        <v>105</v>
      </c>
      <c r="C15" s="20">
        <v>1</v>
      </c>
      <c r="D15" s="21" t="s">
        <v>35</v>
      </c>
      <c r="E15" s="18" t="s">
        <v>23</v>
      </c>
    </row>
    <row r="16" spans="2:6" x14ac:dyDescent="0.2">
      <c r="B16" s="18">
        <v>1051</v>
      </c>
      <c r="C16" s="20">
        <v>1</v>
      </c>
      <c r="D16" s="21" t="s">
        <v>36</v>
      </c>
      <c r="E16" s="18" t="s">
        <v>23</v>
      </c>
    </row>
    <row r="17" spans="2:5" x14ac:dyDescent="0.2">
      <c r="B17" s="18">
        <v>106</v>
      </c>
      <c r="C17" s="20">
        <v>1</v>
      </c>
      <c r="D17" s="21" t="s">
        <v>37</v>
      </c>
      <c r="E17" s="18" t="s">
        <v>23</v>
      </c>
    </row>
    <row r="18" spans="2:5" x14ac:dyDescent="0.2">
      <c r="B18" s="18">
        <v>1061</v>
      </c>
      <c r="C18" s="20">
        <v>1</v>
      </c>
      <c r="D18" s="21" t="s">
        <v>38</v>
      </c>
      <c r="E18" s="18" t="s">
        <v>23</v>
      </c>
    </row>
    <row r="19" spans="2:5" x14ac:dyDescent="0.2">
      <c r="B19" s="18">
        <v>1062</v>
      </c>
      <c r="C19" s="20">
        <v>1</v>
      </c>
      <c r="D19" s="21" t="s">
        <v>39</v>
      </c>
      <c r="E19" s="18" t="s">
        <v>23</v>
      </c>
    </row>
    <row r="20" spans="2:5" x14ac:dyDescent="0.2">
      <c r="B20" s="18">
        <v>107</v>
      </c>
      <c r="C20" s="20">
        <v>1</v>
      </c>
      <c r="D20" s="21" t="s">
        <v>40</v>
      </c>
      <c r="E20" s="18" t="s">
        <v>23</v>
      </c>
    </row>
    <row r="21" spans="2:5" x14ac:dyDescent="0.2">
      <c r="B21" s="18">
        <v>1071</v>
      </c>
      <c r="C21" s="20">
        <v>1</v>
      </c>
      <c r="D21" s="21" t="s">
        <v>41</v>
      </c>
      <c r="E21" s="18" t="s">
        <v>23</v>
      </c>
    </row>
    <row r="22" spans="2:5" x14ac:dyDescent="0.2">
      <c r="B22" s="18">
        <v>1072</v>
      </c>
      <c r="C22" s="20">
        <v>1</v>
      </c>
      <c r="D22" s="21" t="s">
        <v>42</v>
      </c>
      <c r="E22" s="18" t="s">
        <v>23</v>
      </c>
    </row>
    <row r="23" spans="2:5" x14ac:dyDescent="0.2">
      <c r="B23" s="18">
        <v>1073</v>
      </c>
      <c r="C23" s="20">
        <v>1</v>
      </c>
      <c r="D23" s="21" t="s">
        <v>43</v>
      </c>
      <c r="E23" s="18" t="s">
        <v>23</v>
      </c>
    </row>
    <row r="24" spans="2:5" x14ac:dyDescent="0.2">
      <c r="B24" s="15">
        <v>11</v>
      </c>
      <c r="C24" s="20">
        <v>1</v>
      </c>
      <c r="D24" s="17" t="s">
        <v>44</v>
      </c>
      <c r="E24" s="18" t="s">
        <v>23</v>
      </c>
    </row>
    <row r="25" spans="2:5" x14ac:dyDescent="0.2">
      <c r="B25" s="18">
        <v>111</v>
      </c>
      <c r="C25" s="20">
        <v>1</v>
      </c>
      <c r="D25" s="21" t="s">
        <v>45</v>
      </c>
      <c r="E25" s="18" t="s">
        <v>23</v>
      </c>
    </row>
    <row r="26" spans="2:5" x14ac:dyDescent="0.2">
      <c r="B26" s="18">
        <v>1111</v>
      </c>
      <c r="C26" s="20">
        <v>1</v>
      </c>
      <c r="D26" s="21" t="s">
        <v>46</v>
      </c>
      <c r="E26" s="18" t="s">
        <v>23</v>
      </c>
    </row>
    <row r="27" spans="2:5" x14ac:dyDescent="0.2">
      <c r="B27" s="18">
        <v>11111</v>
      </c>
      <c r="C27" s="20">
        <v>1</v>
      </c>
      <c r="D27" s="21" t="s">
        <v>47</v>
      </c>
      <c r="E27" s="18" t="s">
        <v>23</v>
      </c>
    </row>
    <row r="28" spans="2:5" x14ac:dyDescent="0.2">
      <c r="B28" s="18">
        <v>11112</v>
      </c>
      <c r="C28" s="20">
        <v>1</v>
      </c>
      <c r="D28" s="21" t="s">
        <v>48</v>
      </c>
      <c r="E28" s="18" t="s">
        <v>23</v>
      </c>
    </row>
    <row r="29" spans="2:5" x14ac:dyDescent="0.2">
      <c r="B29" s="18">
        <v>1112</v>
      </c>
      <c r="C29" s="20">
        <v>1</v>
      </c>
      <c r="D29" s="21" t="s">
        <v>49</v>
      </c>
      <c r="E29" s="18" t="s">
        <v>23</v>
      </c>
    </row>
    <row r="30" spans="2:5" x14ac:dyDescent="0.2">
      <c r="B30" s="18">
        <v>11121</v>
      </c>
      <c r="C30" s="20">
        <v>1</v>
      </c>
      <c r="D30" s="21" t="s">
        <v>47</v>
      </c>
      <c r="E30" s="18" t="s">
        <v>23</v>
      </c>
    </row>
    <row r="31" spans="2:5" x14ac:dyDescent="0.2">
      <c r="B31" s="18">
        <v>11122</v>
      </c>
      <c r="C31" s="20">
        <v>1</v>
      </c>
      <c r="D31" s="21" t="s">
        <v>48</v>
      </c>
      <c r="E31" s="18" t="s">
        <v>23</v>
      </c>
    </row>
    <row r="32" spans="2:5" x14ac:dyDescent="0.2">
      <c r="B32" s="18">
        <v>1113</v>
      </c>
      <c r="C32" s="20">
        <v>1</v>
      </c>
      <c r="D32" s="21" t="s">
        <v>50</v>
      </c>
      <c r="E32" s="18" t="s">
        <v>23</v>
      </c>
    </row>
    <row r="33" spans="2:5" x14ac:dyDescent="0.2">
      <c r="B33" s="18">
        <v>11131</v>
      </c>
      <c r="C33" s="20">
        <v>1</v>
      </c>
      <c r="D33" s="21" t="s">
        <v>47</v>
      </c>
      <c r="E33" s="18" t="s">
        <v>23</v>
      </c>
    </row>
    <row r="34" spans="2:5" x14ac:dyDescent="0.2">
      <c r="B34" s="18">
        <v>11132</v>
      </c>
      <c r="C34" s="20">
        <v>1</v>
      </c>
      <c r="D34" s="21" t="s">
        <v>48</v>
      </c>
      <c r="E34" s="18" t="s">
        <v>23</v>
      </c>
    </row>
    <row r="35" spans="2:5" x14ac:dyDescent="0.2">
      <c r="B35" s="18">
        <v>1114</v>
      </c>
      <c r="C35" s="20">
        <v>1</v>
      </c>
      <c r="D35" s="21" t="s">
        <v>51</v>
      </c>
      <c r="E35" s="18" t="s">
        <v>23</v>
      </c>
    </row>
    <row r="36" spans="2:5" x14ac:dyDescent="0.2">
      <c r="B36" s="18">
        <v>11141</v>
      </c>
      <c r="C36" s="20">
        <v>1</v>
      </c>
      <c r="D36" s="21" t="s">
        <v>47</v>
      </c>
      <c r="E36" s="18" t="s">
        <v>23</v>
      </c>
    </row>
    <row r="37" spans="2:5" x14ac:dyDescent="0.2">
      <c r="B37" s="18">
        <v>11142</v>
      </c>
      <c r="C37" s="20">
        <v>1</v>
      </c>
      <c r="D37" s="21" t="s">
        <v>48</v>
      </c>
      <c r="E37" s="18" t="s">
        <v>23</v>
      </c>
    </row>
    <row r="38" spans="2:5" x14ac:dyDescent="0.2">
      <c r="B38" s="18">
        <v>1115</v>
      </c>
      <c r="C38" s="20">
        <v>1</v>
      </c>
      <c r="D38" s="21" t="s">
        <v>52</v>
      </c>
      <c r="E38" s="18" t="s">
        <v>23</v>
      </c>
    </row>
    <row r="39" spans="2:5" x14ac:dyDescent="0.2">
      <c r="B39" s="18">
        <v>11151</v>
      </c>
      <c r="C39" s="20">
        <v>1</v>
      </c>
      <c r="D39" s="21" t="s">
        <v>47</v>
      </c>
      <c r="E39" s="18" t="s">
        <v>23</v>
      </c>
    </row>
    <row r="40" spans="2:5" x14ac:dyDescent="0.2">
      <c r="B40" s="18">
        <v>11152</v>
      </c>
      <c r="C40" s="20">
        <v>1</v>
      </c>
      <c r="D40" s="21" t="s">
        <v>48</v>
      </c>
      <c r="E40" s="18" t="s">
        <v>23</v>
      </c>
    </row>
    <row r="41" spans="2:5" x14ac:dyDescent="0.2">
      <c r="B41" s="18">
        <v>112</v>
      </c>
      <c r="C41" s="20">
        <v>1</v>
      </c>
      <c r="D41" s="21" t="s">
        <v>53</v>
      </c>
      <c r="E41" s="18" t="s">
        <v>23</v>
      </c>
    </row>
    <row r="42" spans="2:5" x14ac:dyDescent="0.2">
      <c r="B42" s="18">
        <v>1121</v>
      </c>
      <c r="C42" s="20">
        <v>1</v>
      </c>
      <c r="D42" s="21" t="s">
        <v>53</v>
      </c>
      <c r="E42" s="18" t="s">
        <v>23</v>
      </c>
    </row>
    <row r="43" spans="2:5" x14ac:dyDescent="0.2">
      <c r="B43" s="18">
        <v>11211</v>
      </c>
      <c r="C43" s="20">
        <v>1</v>
      </c>
      <c r="D43" s="21" t="s">
        <v>47</v>
      </c>
      <c r="E43" s="18" t="s">
        <v>23</v>
      </c>
    </row>
    <row r="44" spans="2:5" x14ac:dyDescent="0.2">
      <c r="B44" s="18">
        <v>11212</v>
      </c>
      <c r="C44" s="20">
        <v>1</v>
      </c>
      <c r="D44" s="21" t="s">
        <v>48</v>
      </c>
      <c r="E44" s="18" t="s">
        <v>23</v>
      </c>
    </row>
    <row r="45" spans="2:5" x14ac:dyDescent="0.2">
      <c r="B45" s="18">
        <v>113</v>
      </c>
      <c r="C45" s="20">
        <v>1</v>
      </c>
      <c r="D45" s="21" t="s">
        <v>54</v>
      </c>
      <c r="E45" s="18" t="s">
        <v>23</v>
      </c>
    </row>
    <row r="46" spans="2:5" x14ac:dyDescent="0.2">
      <c r="B46" s="18">
        <v>1131</v>
      </c>
      <c r="C46" s="20">
        <v>1</v>
      </c>
      <c r="D46" s="21" t="s">
        <v>55</v>
      </c>
      <c r="E46" s="18" t="s">
        <v>23</v>
      </c>
    </row>
    <row r="47" spans="2:5" x14ac:dyDescent="0.2">
      <c r="B47" s="18">
        <v>11311</v>
      </c>
      <c r="C47" s="20">
        <v>1</v>
      </c>
      <c r="D47" s="21" t="s">
        <v>47</v>
      </c>
      <c r="E47" s="18" t="s">
        <v>23</v>
      </c>
    </row>
    <row r="48" spans="2:5" x14ac:dyDescent="0.2">
      <c r="B48" s="18">
        <v>11312</v>
      </c>
      <c r="C48" s="20">
        <v>1</v>
      </c>
      <c r="D48" s="21" t="s">
        <v>48</v>
      </c>
      <c r="E48" s="18" t="s">
        <v>23</v>
      </c>
    </row>
    <row r="49" spans="2:5" x14ac:dyDescent="0.2">
      <c r="B49" s="18">
        <v>1132</v>
      </c>
      <c r="C49" s="20">
        <v>1</v>
      </c>
      <c r="D49" s="21" t="s">
        <v>53</v>
      </c>
      <c r="E49" s="18" t="s">
        <v>23</v>
      </c>
    </row>
    <row r="50" spans="2:5" x14ac:dyDescent="0.2">
      <c r="B50" s="18">
        <v>11321</v>
      </c>
      <c r="C50" s="20">
        <v>1</v>
      </c>
      <c r="D50" s="21" t="s">
        <v>47</v>
      </c>
      <c r="E50" s="18" t="s">
        <v>23</v>
      </c>
    </row>
    <row r="51" spans="2:5" x14ac:dyDescent="0.2">
      <c r="B51" s="18">
        <v>11322</v>
      </c>
      <c r="C51" s="20">
        <v>1</v>
      </c>
      <c r="D51" s="21" t="s">
        <v>48</v>
      </c>
      <c r="E51" s="18" t="s">
        <v>23</v>
      </c>
    </row>
    <row r="52" spans="2:5" x14ac:dyDescent="0.2">
      <c r="B52" s="15">
        <v>12</v>
      </c>
      <c r="C52" s="20">
        <v>1</v>
      </c>
      <c r="D52" s="17" t="s">
        <v>56</v>
      </c>
      <c r="E52" s="18" t="s">
        <v>23</v>
      </c>
    </row>
    <row r="53" spans="2:5" x14ac:dyDescent="0.2">
      <c r="B53" s="18">
        <v>121</v>
      </c>
      <c r="C53" s="20">
        <v>1</v>
      </c>
      <c r="D53" s="21" t="s">
        <v>57</v>
      </c>
      <c r="E53" s="18" t="s">
        <v>23</v>
      </c>
    </row>
    <row r="54" spans="2:5" x14ac:dyDescent="0.2">
      <c r="B54" s="18">
        <v>1211</v>
      </c>
      <c r="C54" s="20">
        <v>1</v>
      </c>
      <c r="D54" s="21" t="s">
        <v>58</v>
      </c>
      <c r="E54" s="18" t="s">
        <v>23</v>
      </c>
    </row>
    <row r="55" spans="2:5" x14ac:dyDescent="0.2">
      <c r="B55" s="18">
        <v>1212</v>
      </c>
      <c r="C55" s="20">
        <v>1</v>
      </c>
      <c r="D55" s="21" t="s">
        <v>59</v>
      </c>
      <c r="E55" s="18" t="s">
        <v>23</v>
      </c>
    </row>
    <row r="56" spans="2:5" x14ac:dyDescent="0.2">
      <c r="B56" s="18">
        <v>1213</v>
      </c>
      <c r="C56" s="20">
        <v>1</v>
      </c>
      <c r="D56" s="21" t="s">
        <v>60</v>
      </c>
      <c r="E56" s="18" t="s">
        <v>23</v>
      </c>
    </row>
    <row r="57" spans="2:5" x14ac:dyDescent="0.2">
      <c r="B57" s="18">
        <v>1214</v>
      </c>
      <c r="C57" s="20">
        <v>1</v>
      </c>
      <c r="D57" s="21" t="s">
        <v>61</v>
      </c>
      <c r="E57" s="18" t="s">
        <v>23</v>
      </c>
    </row>
    <row r="58" spans="2:5" ht="12" thickBot="1" x14ac:dyDescent="0.25">
      <c r="B58" s="29">
        <v>122</v>
      </c>
      <c r="C58" s="30">
        <v>1</v>
      </c>
      <c r="D58" s="31" t="s">
        <v>62</v>
      </c>
      <c r="E58" s="29" t="s">
        <v>23</v>
      </c>
    </row>
    <row r="59" spans="2:5" x14ac:dyDescent="0.2">
      <c r="B59" s="32">
        <v>123</v>
      </c>
      <c r="C59" s="33">
        <v>1</v>
      </c>
      <c r="D59" s="34" t="s">
        <v>63</v>
      </c>
      <c r="E59" s="35" t="s">
        <v>23</v>
      </c>
    </row>
    <row r="60" spans="2:5" x14ac:dyDescent="0.2">
      <c r="B60" s="36">
        <v>1232</v>
      </c>
      <c r="C60" s="20">
        <v>1</v>
      </c>
      <c r="D60" s="21" t="s">
        <v>64</v>
      </c>
      <c r="E60" s="37" t="s">
        <v>23</v>
      </c>
    </row>
    <row r="61" spans="2:5" x14ac:dyDescent="0.2">
      <c r="B61" s="36">
        <v>1233</v>
      </c>
      <c r="C61" s="20">
        <v>1</v>
      </c>
      <c r="D61" s="21" t="s">
        <v>60</v>
      </c>
      <c r="E61" s="37" t="s">
        <v>23</v>
      </c>
    </row>
    <row r="62" spans="2:5" ht="12" thickBot="1" x14ac:dyDescent="0.25">
      <c r="B62" s="38">
        <v>1234</v>
      </c>
      <c r="C62" s="39">
        <v>1</v>
      </c>
      <c r="D62" s="40" t="s">
        <v>61</v>
      </c>
      <c r="E62" s="41" t="s">
        <v>23</v>
      </c>
    </row>
    <row r="63" spans="2:5" x14ac:dyDescent="0.2">
      <c r="B63" s="42">
        <v>13</v>
      </c>
      <c r="C63" s="43">
        <v>1</v>
      </c>
      <c r="D63" s="44" t="s">
        <v>65</v>
      </c>
      <c r="E63" s="45" t="s">
        <v>23</v>
      </c>
    </row>
    <row r="64" spans="2:5" x14ac:dyDescent="0.2">
      <c r="B64" s="18">
        <v>131</v>
      </c>
      <c r="C64" s="20">
        <v>1</v>
      </c>
      <c r="D64" s="21" t="s">
        <v>57</v>
      </c>
      <c r="E64" s="18" t="s">
        <v>23</v>
      </c>
    </row>
    <row r="65" spans="2:5" x14ac:dyDescent="0.2">
      <c r="B65" s="18">
        <v>1311</v>
      </c>
      <c r="C65" s="20">
        <v>1</v>
      </c>
      <c r="D65" s="21" t="s">
        <v>58</v>
      </c>
      <c r="E65" s="18" t="s">
        <v>23</v>
      </c>
    </row>
    <row r="66" spans="2:5" x14ac:dyDescent="0.2">
      <c r="B66" s="18">
        <v>1312</v>
      </c>
      <c r="C66" s="20">
        <v>1</v>
      </c>
      <c r="D66" s="21" t="s">
        <v>64</v>
      </c>
      <c r="E66" s="18" t="s">
        <v>23</v>
      </c>
    </row>
    <row r="67" spans="2:5" x14ac:dyDescent="0.2">
      <c r="B67" s="18">
        <v>1313</v>
      </c>
      <c r="C67" s="20">
        <v>1</v>
      </c>
      <c r="D67" s="21" t="s">
        <v>60</v>
      </c>
      <c r="E67" s="18" t="s">
        <v>23</v>
      </c>
    </row>
    <row r="68" spans="2:5" x14ac:dyDescent="0.2">
      <c r="B68" s="18">
        <v>1314</v>
      </c>
      <c r="C68" s="20">
        <v>1</v>
      </c>
      <c r="D68" s="21" t="s">
        <v>61</v>
      </c>
      <c r="E68" s="18" t="s">
        <v>23</v>
      </c>
    </row>
    <row r="69" spans="2:5" x14ac:dyDescent="0.2">
      <c r="B69" s="18">
        <v>132</v>
      </c>
      <c r="C69" s="20">
        <v>1</v>
      </c>
      <c r="D69" s="21" t="s">
        <v>66</v>
      </c>
      <c r="E69" s="18" t="s">
        <v>23</v>
      </c>
    </row>
    <row r="70" spans="2:5" x14ac:dyDescent="0.2">
      <c r="B70" s="18">
        <v>1321</v>
      </c>
      <c r="C70" s="20">
        <v>1</v>
      </c>
      <c r="D70" s="21" t="s">
        <v>66</v>
      </c>
      <c r="E70" s="18" t="s">
        <v>23</v>
      </c>
    </row>
    <row r="71" spans="2:5" x14ac:dyDescent="0.2">
      <c r="B71" s="18">
        <v>133</v>
      </c>
      <c r="C71" s="20">
        <v>1</v>
      </c>
      <c r="D71" s="21" t="s">
        <v>63</v>
      </c>
      <c r="E71" s="18" t="s">
        <v>23</v>
      </c>
    </row>
    <row r="72" spans="2:5" x14ac:dyDescent="0.2">
      <c r="B72" s="18">
        <v>1331</v>
      </c>
      <c r="C72" s="20">
        <v>1</v>
      </c>
      <c r="D72" s="21" t="s">
        <v>64</v>
      </c>
      <c r="E72" s="18" t="s">
        <v>23</v>
      </c>
    </row>
    <row r="73" spans="2:5" x14ac:dyDescent="0.2">
      <c r="B73" s="18">
        <v>1332</v>
      </c>
      <c r="C73" s="20">
        <v>1</v>
      </c>
      <c r="D73" s="21" t="s">
        <v>60</v>
      </c>
      <c r="E73" s="18" t="s">
        <v>23</v>
      </c>
    </row>
    <row r="74" spans="2:5" x14ac:dyDescent="0.2">
      <c r="B74" s="18">
        <v>1333</v>
      </c>
      <c r="C74" s="20">
        <v>1</v>
      </c>
      <c r="D74" s="21" t="s">
        <v>61</v>
      </c>
      <c r="E74" s="18" t="s">
        <v>23</v>
      </c>
    </row>
    <row r="75" spans="2:5" x14ac:dyDescent="0.15">
      <c r="B75" s="15">
        <v>14</v>
      </c>
      <c r="C75" s="20">
        <v>1</v>
      </c>
      <c r="D75" s="46" t="s">
        <v>67</v>
      </c>
      <c r="E75" s="18" t="s">
        <v>23</v>
      </c>
    </row>
    <row r="76" spans="2:5" x14ac:dyDescent="0.2">
      <c r="B76" s="18">
        <v>141</v>
      </c>
      <c r="C76" s="20">
        <v>1</v>
      </c>
      <c r="D76" s="21" t="s">
        <v>68</v>
      </c>
      <c r="E76" s="18" t="s">
        <v>23</v>
      </c>
    </row>
    <row r="77" spans="2:5" x14ac:dyDescent="0.2">
      <c r="B77" s="18">
        <v>1411</v>
      </c>
      <c r="C77" s="20">
        <v>1</v>
      </c>
      <c r="D77" s="21" t="s">
        <v>69</v>
      </c>
      <c r="E77" s="18" t="s">
        <v>23</v>
      </c>
    </row>
    <row r="78" spans="2:5" x14ac:dyDescent="0.2">
      <c r="B78" s="18">
        <v>1412</v>
      </c>
      <c r="C78" s="20">
        <v>1</v>
      </c>
      <c r="D78" s="21" t="s">
        <v>70</v>
      </c>
      <c r="E78" s="18" t="s">
        <v>23</v>
      </c>
    </row>
    <row r="79" spans="2:5" x14ac:dyDescent="0.2">
      <c r="B79" s="18">
        <v>1413</v>
      </c>
      <c r="C79" s="20">
        <v>1</v>
      </c>
      <c r="D79" s="21" t="s">
        <v>71</v>
      </c>
      <c r="E79" s="18" t="s">
        <v>23</v>
      </c>
    </row>
    <row r="80" spans="2:5" x14ac:dyDescent="0.2">
      <c r="B80" s="18">
        <v>1419</v>
      </c>
      <c r="C80" s="20">
        <v>1</v>
      </c>
      <c r="D80" s="21" t="s">
        <v>72</v>
      </c>
      <c r="E80" s="18" t="s">
        <v>23</v>
      </c>
    </row>
    <row r="81" spans="2:5" x14ac:dyDescent="0.2">
      <c r="B81" s="18">
        <v>142</v>
      </c>
      <c r="C81" s="20">
        <v>1</v>
      </c>
      <c r="D81" s="21" t="s">
        <v>73</v>
      </c>
      <c r="E81" s="18" t="s">
        <v>23</v>
      </c>
    </row>
    <row r="82" spans="2:5" x14ac:dyDescent="0.2">
      <c r="B82" s="18">
        <v>1421</v>
      </c>
      <c r="C82" s="20">
        <v>1</v>
      </c>
      <c r="D82" s="21" t="s">
        <v>74</v>
      </c>
      <c r="E82" s="18" t="s">
        <v>23</v>
      </c>
    </row>
    <row r="83" spans="2:5" x14ac:dyDescent="0.2">
      <c r="B83" s="18">
        <v>1422</v>
      </c>
      <c r="C83" s="20">
        <v>1</v>
      </c>
      <c r="D83" s="21" t="s">
        <v>69</v>
      </c>
      <c r="E83" s="18" t="s">
        <v>23</v>
      </c>
    </row>
    <row r="84" spans="2:5" x14ac:dyDescent="0.2">
      <c r="B84" s="18">
        <v>143</v>
      </c>
      <c r="C84" s="20">
        <v>1</v>
      </c>
      <c r="D84" s="21" t="s">
        <v>75</v>
      </c>
      <c r="E84" s="18" t="s">
        <v>23</v>
      </c>
    </row>
    <row r="85" spans="2:5" x14ac:dyDescent="0.2">
      <c r="B85" s="18">
        <v>1431</v>
      </c>
      <c r="C85" s="20">
        <v>1</v>
      </c>
      <c r="D85" s="21" t="s">
        <v>69</v>
      </c>
      <c r="E85" s="18" t="s">
        <v>23</v>
      </c>
    </row>
    <row r="86" spans="2:5" x14ac:dyDescent="0.2">
      <c r="B86" s="18">
        <v>1432</v>
      </c>
      <c r="C86" s="20">
        <v>1</v>
      </c>
      <c r="D86" s="21" t="s">
        <v>76</v>
      </c>
      <c r="E86" s="18" t="s">
        <v>23</v>
      </c>
    </row>
    <row r="87" spans="2:5" x14ac:dyDescent="0.2">
      <c r="B87" s="18">
        <v>1433</v>
      </c>
      <c r="C87" s="20">
        <v>1</v>
      </c>
      <c r="D87" s="21" t="s">
        <v>71</v>
      </c>
      <c r="E87" s="18" t="s">
        <v>23</v>
      </c>
    </row>
    <row r="88" spans="2:5" x14ac:dyDescent="0.2">
      <c r="B88" s="18">
        <v>149</v>
      </c>
      <c r="C88" s="20">
        <v>1</v>
      </c>
      <c r="D88" s="21" t="s">
        <v>77</v>
      </c>
      <c r="E88" s="18" t="s">
        <v>23</v>
      </c>
    </row>
    <row r="89" spans="2:5" x14ac:dyDescent="0.2">
      <c r="B89" s="15">
        <v>16</v>
      </c>
      <c r="C89" s="20">
        <v>1</v>
      </c>
      <c r="D89" s="17" t="s">
        <v>78</v>
      </c>
      <c r="E89" s="18" t="s">
        <v>23</v>
      </c>
    </row>
    <row r="90" spans="2:5" x14ac:dyDescent="0.2">
      <c r="B90" s="18">
        <v>161</v>
      </c>
      <c r="C90" s="20">
        <v>1</v>
      </c>
      <c r="D90" s="21" t="s">
        <v>69</v>
      </c>
      <c r="E90" s="18" t="s">
        <v>23</v>
      </c>
    </row>
    <row r="91" spans="2:5" x14ac:dyDescent="0.2">
      <c r="B91" s="18">
        <v>1611</v>
      </c>
      <c r="C91" s="20">
        <v>1</v>
      </c>
      <c r="D91" s="21" t="s">
        <v>79</v>
      </c>
      <c r="E91" s="18" t="s">
        <v>23</v>
      </c>
    </row>
    <row r="92" spans="2:5" x14ac:dyDescent="0.2">
      <c r="B92" s="18">
        <v>1612</v>
      </c>
      <c r="C92" s="20">
        <v>1</v>
      </c>
      <c r="D92" s="21" t="s">
        <v>80</v>
      </c>
      <c r="E92" s="18" t="s">
        <v>23</v>
      </c>
    </row>
    <row r="93" spans="2:5" x14ac:dyDescent="0.2">
      <c r="B93" s="18">
        <v>162</v>
      </c>
      <c r="C93" s="20">
        <v>1</v>
      </c>
      <c r="D93" s="21" t="s">
        <v>81</v>
      </c>
      <c r="E93" s="18" t="s">
        <v>23</v>
      </c>
    </row>
    <row r="94" spans="2:5" x14ac:dyDescent="0.2">
      <c r="B94" s="18">
        <v>1621</v>
      </c>
      <c r="C94" s="20">
        <v>1</v>
      </c>
      <c r="D94" s="21" t="s">
        <v>82</v>
      </c>
      <c r="E94" s="18" t="s">
        <v>23</v>
      </c>
    </row>
    <row r="95" spans="2:5" x14ac:dyDescent="0.2">
      <c r="B95" s="18">
        <v>1622</v>
      </c>
      <c r="C95" s="20">
        <v>1</v>
      </c>
      <c r="D95" s="21" t="s">
        <v>83</v>
      </c>
      <c r="E95" s="18" t="s">
        <v>23</v>
      </c>
    </row>
    <row r="96" spans="2:5" x14ac:dyDescent="0.2">
      <c r="B96" s="18">
        <v>1623</v>
      </c>
      <c r="C96" s="20">
        <v>1</v>
      </c>
      <c r="D96" s="21" t="s">
        <v>84</v>
      </c>
      <c r="E96" s="18" t="s">
        <v>23</v>
      </c>
    </row>
    <row r="97" spans="2:6" x14ac:dyDescent="0.2">
      <c r="B97" s="18">
        <v>1624</v>
      </c>
      <c r="C97" s="20">
        <v>1</v>
      </c>
      <c r="D97" s="21" t="s">
        <v>85</v>
      </c>
      <c r="E97" s="18" t="s">
        <v>23</v>
      </c>
    </row>
    <row r="98" spans="2:6" x14ac:dyDescent="0.2">
      <c r="B98" s="51">
        <v>1629</v>
      </c>
      <c r="C98" s="52">
        <v>1</v>
      </c>
      <c r="D98" s="53" t="s">
        <v>86</v>
      </c>
      <c r="E98" s="51" t="s">
        <v>23</v>
      </c>
      <c r="F98" s="54"/>
    </row>
    <row r="99" spans="2:6" x14ac:dyDescent="0.2">
      <c r="B99" s="184">
        <v>16291</v>
      </c>
      <c r="C99" s="185">
        <v>1</v>
      </c>
      <c r="D99" s="186" t="s">
        <v>839</v>
      </c>
      <c r="E99" s="187"/>
      <c r="F99" s="188"/>
    </row>
    <row r="100" spans="2:6" x14ac:dyDescent="0.2">
      <c r="B100" s="18">
        <v>163</v>
      </c>
      <c r="C100" s="20">
        <v>1</v>
      </c>
      <c r="D100" s="21" t="s">
        <v>87</v>
      </c>
      <c r="E100" s="18" t="s">
        <v>23</v>
      </c>
    </row>
    <row r="101" spans="2:6" x14ac:dyDescent="0.2">
      <c r="B101" s="18">
        <v>1631</v>
      </c>
      <c r="C101" s="20">
        <v>1</v>
      </c>
      <c r="D101" s="21" t="s">
        <v>88</v>
      </c>
      <c r="E101" s="18" t="s">
        <v>23</v>
      </c>
    </row>
    <row r="102" spans="2:6" x14ac:dyDescent="0.2">
      <c r="B102" s="18">
        <v>1632</v>
      </c>
      <c r="C102" s="20">
        <v>1</v>
      </c>
      <c r="D102" s="21" t="s">
        <v>89</v>
      </c>
      <c r="E102" s="18" t="s">
        <v>23</v>
      </c>
    </row>
    <row r="103" spans="2:6" x14ac:dyDescent="0.2">
      <c r="B103" s="18">
        <v>1633</v>
      </c>
      <c r="C103" s="20">
        <v>1</v>
      </c>
      <c r="D103" s="21" t="s">
        <v>90</v>
      </c>
      <c r="E103" s="18" t="s">
        <v>23</v>
      </c>
    </row>
    <row r="104" spans="2:6" x14ac:dyDescent="0.2">
      <c r="B104" s="18">
        <v>164</v>
      </c>
      <c r="C104" s="20">
        <v>1</v>
      </c>
      <c r="D104" s="21" t="s">
        <v>91</v>
      </c>
      <c r="E104" s="18" t="s">
        <v>23</v>
      </c>
    </row>
    <row r="105" spans="2:6" x14ac:dyDescent="0.2">
      <c r="B105" s="18">
        <v>1641</v>
      </c>
      <c r="C105" s="20">
        <v>1</v>
      </c>
      <c r="D105" s="21" t="s">
        <v>92</v>
      </c>
      <c r="E105" s="18" t="s">
        <v>23</v>
      </c>
    </row>
    <row r="106" spans="2:6" x14ac:dyDescent="0.2">
      <c r="B106" s="18">
        <v>1642</v>
      </c>
      <c r="C106" s="20">
        <v>1</v>
      </c>
      <c r="D106" s="21" t="s">
        <v>93</v>
      </c>
      <c r="E106" s="18" t="s">
        <v>23</v>
      </c>
    </row>
    <row r="107" spans="2:6" x14ac:dyDescent="0.2">
      <c r="B107" s="18">
        <v>1643</v>
      </c>
      <c r="C107" s="20">
        <v>1</v>
      </c>
      <c r="D107" s="21" t="s">
        <v>94</v>
      </c>
      <c r="E107" s="18" t="s">
        <v>23</v>
      </c>
    </row>
    <row r="108" spans="2:6" x14ac:dyDescent="0.2">
      <c r="B108" s="18">
        <v>1649</v>
      </c>
      <c r="C108" s="20">
        <v>1</v>
      </c>
      <c r="D108" s="21" t="s">
        <v>95</v>
      </c>
      <c r="E108" s="18" t="s">
        <v>23</v>
      </c>
    </row>
    <row r="109" spans="2:6" x14ac:dyDescent="0.2">
      <c r="B109" s="18">
        <v>165</v>
      </c>
      <c r="C109" s="20">
        <v>1</v>
      </c>
      <c r="D109" s="21" t="s">
        <v>96</v>
      </c>
      <c r="E109" s="18" t="s">
        <v>23</v>
      </c>
    </row>
    <row r="110" spans="2:6" x14ac:dyDescent="0.2">
      <c r="B110" s="18">
        <v>1651</v>
      </c>
      <c r="C110" s="20">
        <v>1</v>
      </c>
      <c r="D110" s="21" t="s">
        <v>97</v>
      </c>
      <c r="E110" s="18" t="s">
        <v>23</v>
      </c>
    </row>
    <row r="111" spans="2:6" x14ac:dyDescent="0.2">
      <c r="B111" s="18">
        <v>1652</v>
      </c>
      <c r="C111" s="20">
        <v>1</v>
      </c>
      <c r="D111" s="21" t="s">
        <v>98</v>
      </c>
      <c r="E111" s="18" t="s">
        <v>23</v>
      </c>
    </row>
    <row r="112" spans="2:6" x14ac:dyDescent="0.2">
      <c r="B112" s="18">
        <v>1653</v>
      </c>
      <c r="C112" s="20">
        <v>1</v>
      </c>
      <c r="D112" s="21" t="s">
        <v>99</v>
      </c>
      <c r="E112" s="18" t="s">
        <v>23</v>
      </c>
    </row>
    <row r="113" spans="2:5" x14ac:dyDescent="0.2">
      <c r="B113" s="18">
        <v>1654</v>
      </c>
      <c r="C113" s="20">
        <v>1</v>
      </c>
      <c r="D113" s="21" t="s">
        <v>100</v>
      </c>
      <c r="E113" s="18" t="s">
        <v>23</v>
      </c>
    </row>
    <row r="114" spans="2:5" x14ac:dyDescent="0.2">
      <c r="B114" s="18">
        <v>1655</v>
      </c>
      <c r="C114" s="20">
        <v>1</v>
      </c>
      <c r="D114" s="21" t="s">
        <v>101</v>
      </c>
      <c r="E114" s="18" t="s">
        <v>23</v>
      </c>
    </row>
    <row r="115" spans="2:5" x14ac:dyDescent="0.2">
      <c r="B115" s="18">
        <v>1659</v>
      </c>
      <c r="C115" s="20">
        <v>1</v>
      </c>
      <c r="D115" s="21" t="s">
        <v>102</v>
      </c>
      <c r="E115" s="18" t="s">
        <v>23</v>
      </c>
    </row>
    <row r="116" spans="2:5" x14ac:dyDescent="0.2">
      <c r="B116" s="18">
        <v>166</v>
      </c>
      <c r="C116" s="20">
        <v>1</v>
      </c>
      <c r="D116" s="21" t="s">
        <v>103</v>
      </c>
      <c r="E116" s="18" t="s">
        <v>23</v>
      </c>
    </row>
    <row r="117" spans="2:5" x14ac:dyDescent="0.2">
      <c r="B117" s="18">
        <v>1661</v>
      </c>
      <c r="C117" s="20">
        <v>1</v>
      </c>
      <c r="D117" s="21" t="s">
        <v>104</v>
      </c>
      <c r="E117" s="18" t="s">
        <v>23</v>
      </c>
    </row>
    <row r="118" spans="2:5" x14ac:dyDescent="0.2">
      <c r="B118" s="18">
        <v>16611</v>
      </c>
      <c r="C118" s="20">
        <v>1</v>
      </c>
      <c r="D118" s="21" t="s">
        <v>47</v>
      </c>
      <c r="E118" s="18" t="s">
        <v>23</v>
      </c>
    </row>
    <row r="119" spans="2:5" x14ac:dyDescent="0.2">
      <c r="B119" s="18">
        <v>16612</v>
      </c>
      <c r="C119" s="20">
        <v>1</v>
      </c>
      <c r="D119" s="21" t="s">
        <v>105</v>
      </c>
      <c r="E119" s="18" t="s">
        <v>23</v>
      </c>
    </row>
    <row r="120" spans="2:5" x14ac:dyDescent="0.2">
      <c r="B120" s="18">
        <v>1662</v>
      </c>
      <c r="C120" s="20">
        <v>1</v>
      </c>
      <c r="D120" s="21" t="s">
        <v>106</v>
      </c>
      <c r="E120" s="18" t="s">
        <v>23</v>
      </c>
    </row>
    <row r="121" spans="2:5" x14ac:dyDescent="0.2">
      <c r="B121" s="18">
        <v>16621</v>
      </c>
      <c r="C121" s="20">
        <v>1</v>
      </c>
      <c r="D121" s="21" t="s">
        <v>47</v>
      </c>
      <c r="E121" s="18" t="s">
        <v>23</v>
      </c>
    </row>
    <row r="122" spans="2:5" x14ac:dyDescent="0.2">
      <c r="B122" s="18">
        <v>16622</v>
      </c>
      <c r="C122" s="20">
        <v>1</v>
      </c>
      <c r="D122" s="21" t="s">
        <v>105</v>
      </c>
      <c r="E122" s="18" t="s">
        <v>23</v>
      </c>
    </row>
    <row r="123" spans="2:5" x14ac:dyDescent="0.2">
      <c r="B123" s="18">
        <v>167</v>
      </c>
      <c r="C123" s="20">
        <v>1</v>
      </c>
      <c r="D123" s="21" t="s">
        <v>107</v>
      </c>
      <c r="E123" s="18" t="s">
        <v>23</v>
      </c>
    </row>
    <row r="124" spans="2:5" x14ac:dyDescent="0.2">
      <c r="B124" s="18">
        <v>1671</v>
      </c>
      <c r="C124" s="20">
        <v>1</v>
      </c>
      <c r="D124" s="21" t="s">
        <v>108</v>
      </c>
      <c r="E124" s="18" t="s">
        <v>23</v>
      </c>
    </row>
    <row r="125" spans="2:5" x14ac:dyDescent="0.2">
      <c r="B125" s="18">
        <v>1672</v>
      </c>
      <c r="C125" s="20">
        <v>1</v>
      </c>
      <c r="D125" s="21" t="s">
        <v>109</v>
      </c>
      <c r="E125" s="18" t="s">
        <v>23</v>
      </c>
    </row>
    <row r="126" spans="2:5" x14ac:dyDescent="0.2">
      <c r="B126" s="18">
        <v>1673</v>
      </c>
      <c r="C126" s="20">
        <v>1</v>
      </c>
      <c r="D126" s="21" t="s">
        <v>110</v>
      </c>
      <c r="E126" s="18" t="s">
        <v>23</v>
      </c>
    </row>
    <row r="127" spans="2:5" x14ac:dyDescent="0.2">
      <c r="B127" s="18">
        <v>1674</v>
      </c>
      <c r="C127" s="20">
        <v>1</v>
      </c>
      <c r="D127" s="21" t="s">
        <v>111</v>
      </c>
      <c r="E127" s="18" t="s">
        <v>23</v>
      </c>
    </row>
    <row r="128" spans="2:5" x14ac:dyDescent="0.2">
      <c r="B128" s="18">
        <v>1675</v>
      </c>
      <c r="C128" s="20">
        <v>1</v>
      </c>
      <c r="D128" s="21" t="s">
        <v>112</v>
      </c>
      <c r="E128" s="18" t="s">
        <v>23</v>
      </c>
    </row>
    <row r="129" spans="2:5" x14ac:dyDescent="0.2">
      <c r="B129" s="18">
        <v>169</v>
      </c>
      <c r="C129" s="20">
        <v>1</v>
      </c>
      <c r="D129" s="21" t="s">
        <v>113</v>
      </c>
      <c r="E129" s="18" t="s">
        <v>23</v>
      </c>
    </row>
    <row r="130" spans="2:5" x14ac:dyDescent="0.2">
      <c r="B130" s="18">
        <v>1691</v>
      </c>
      <c r="C130" s="20">
        <v>1</v>
      </c>
      <c r="D130" s="21" t="s">
        <v>114</v>
      </c>
      <c r="E130" s="18" t="s">
        <v>23</v>
      </c>
    </row>
    <row r="131" spans="2:5" x14ac:dyDescent="0.2">
      <c r="B131" s="18">
        <v>1699</v>
      </c>
      <c r="C131" s="20">
        <v>1</v>
      </c>
      <c r="D131" s="21" t="s">
        <v>113</v>
      </c>
      <c r="E131" s="18" t="s">
        <v>23</v>
      </c>
    </row>
    <row r="132" spans="2:5" x14ac:dyDescent="0.2">
      <c r="B132" s="15">
        <v>17</v>
      </c>
      <c r="C132" s="20">
        <v>1</v>
      </c>
      <c r="D132" s="17" t="s">
        <v>115</v>
      </c>
      <c r="E132" s="18" t="s">
        <v>23</v>
      </c>
    </row>
    <row r="133" spans="2:5" x14ac:dyDescent="0.2">
      <c r="B133" s="18">
        <v>171</v>
      </c>
      <c r="C133" s="20">
        <v>1</v>
      </c>
      <c r="D133" s="21" t="s">
        <v>69</v>
      </c>
      <c r="E133" s="18" t="s">
        <v>23</v>
      </c>
    </row>
    <row r="134" spans="2:5" x14ac:dyDescent="0.2">
      <c r="B134" s="18">
        <v>1711</v>
      </c>
      <c r="C134" s="20">
        <v>1</v>
      </c>
      <c r="D134" s="21" t="s">
        <v>79</v>
      </c>
      <c r="E134" s="18" t="s">
        <v>23</v>
      </c>
    </row>
    <row r="135" spans="2:5" x14ac:dyDescent="0.2">
      <c r="B135" s="18">
        <v>1712</v>
      </c>
      <c r="C135" s="20">
        <v>1</v>
      </c>
      <c r="D135" s="21" t="s">
        <v>80</v>
      </c>
      <c r="E135" s="18" t="s">
        <v>23</v>
      </c>
    </row>
    <row r="136" spans="2:5" x14ac:dyDescent="0.2">
      <c r="B136" s="18">
        <v>173</v>
      </c>
      <c r="C136" s="20">
        <v>1</v>
      </c>
      <c r="D136" s="21" t="s">
        <v>87</v>
      </c>
      <c r="E136" s="18" t="s">
        <v>23</v>
      </c>
    </row>
    <row r="137" spans="2:5" x14ac:dyDescent="0.2">
      <c r="B137" s="18">
        <v>1731</v>
      </c>
      <c r="C137" s="20">
        <v>1</v>
      </c>
      <c r="D137" s="21" t="s">
        <v>88</v>
      </c>
      <c r="E137" s="18" t="s">
        <v>23</v>
      </c>
    </row>
    <row r="138" spans="2:5" x14ac:dyDescent="0.2">
      <c r="B138" s="18">
        <v>1732</v>
      </c>
      <c r="C138" s="20">
        <v>1</v>
      </c>
      <c r="D138" s="21" t="s">
        <v>89</v>
      </c>
      <c r="E138" s="18" t="s">
        <v>23</v>
      </c>
    </row>
    <row r="139" spans="2:5" x14ac:dyDescent="0.2">
      <c r="B139" s="18">
        <v>1733</v>
      </c>
      <c r="C139" s="20">
        <v>1</v>
      </c>
      <c r="D139" s="21" t="s">
        <v>90</v>
      </c>
      <c r="E139" s="18" t="s">
        <v>23</v>
      </c>
    </row>
    <row r="140" spans="2:5" x14ac:dyDescent="0.2">
      <c r="B140" s="18">
        <v>174</v>
      </c>
      <c r="C140" s="20">
        <v>1</v>
      </c>
      <c r="D140" s="21" t="s">
        <v>91</v>
      </c>
      <c r="E140" s="18" t="s">
        <v>23</v>
      </c>
    </row>
    <row r="141" spans="2:5" x14ac:dyDescent="0.2">
      <c r="B141" s="18">
        <v>1741</v>
      </c>
      <c r="C141" s="20">
        <v>1</v>
      </c>
      <c r="D141" s="21" t="s">
        <v>92</v>
      </c>
      <c r="E141" s="18" t="s">
        <v>23</v>
      </c>
    </row>
    <row r="142" spans="2:5" x14ac:dyDescent="0.2">
      <c r="B142" s="18">
        <v>1742</v>
      </c>
      <c r="C142" s="20">
        <v>1</v>
      </c>
      <c r="D142" s="21" t="s">
        <v>93</v>
      </c>
      <c r="E142" s="18" t="s">
        <v>23</v>
      </c>
    </row>
    <row r="143" spans="2:5" x14ac:dyDescent="0.2">
      <c r="B143" s="18">
        <v>1743</v>
      </c>
      <c r="C143" s="20">
        <v>1</v>
      </c>
      <c r="D143" s="21" t="s">
        <v>94</v>
      </c>
      <c r="E143" s="18" t="s">
        <v>23</v>
      </c>
    </row>
    <row r="144" spans="2:5" x14ac:dyDescent="0.2">
      <c r="B144" s="18">
        <v>1749</v>
      </c>
      <c r="C144" s="20">
        <v>1</v>
      </c>
      <c r="D144" s="21" t="s">
        <v>95</v>
      </c>
      <c r="E144" s="18" t="s">
        <v>23</v>
      </c>
    </row>
    <row r="145" spans="2:5" x14ac:dyDescent="0.2">
      <c r="B145" s="18">
        <v>175</v>
      </c>
      <c r="C145" s="20">
        <v>1</v>
      </c>
      <c r="D145" s="21" t="s">
        <v>96</v>
      </c>
      <c r="E145" s="18" t="s">
        <v>23</v>
      </c>
    </row>
    <row r="146" spans="2:5" x14ac:dyDescent="0.2">
      <c r="B146" s="18">
        <v>1751</v>
      </c>
      <c r="C146" s="20">
        <v>1</v>
      </c>
      <c r="D146" s="21" t="s">
        <v>97</v>
      </c>
      <c r="E146" s="18" t="s">
        <v>23</v>
      </c>
    </row>
    <row r="147" spans="2:5" x14ac:dyDescent="0.2">
      <c r="B147" s="18">
        <v>1752</v>
      </c>
      <c r="C147" s="20">
        <v>1</v>
      </c>
      <c r="D147" s="21" t="s">
        <v>98</v>
      </c>
      <c r="E147" s="18" t="s">
        <v>23</v>
      </c>
    </row>
    <row r="148" spans="2:5" x14ac:dyDescent="0.2">
      <c r="B148" s="18">
        <v>1753</v>
      </c>
      <c r="C148" s="20">
        <v>1</v>
      </c>
      <c r="D148" s="21" t="s">
        <v>99</v>
      </c>
      <c r="E148" s="18" t="s">
        <v>23</v>
      </c>
    </row>
    <row r="149" spans="2:5" x14ac:dyDescent="0.2">
      <c r="B149" s="18">
        <v>1754</v>
      </c>
      <c r="C149" s="20">
        <v>1</v>
      </c>
      <c r="D149" s="21" t="s">
        <v>100</v>
      </c>
      <c r="E149" s="18" t="s">
        <v>23</v>
      </c>
    </row>
    <row r="150" spans="2:5" x14ac:dyDescent="0.2">
      <c r="B150" s="18">
        <v>1755</v>
      </c>
      <c r="C150" s="20">
        <v>1</v>
      </c>
      <c r="D150" s="21" t="s">
        <v>101</v>
      </c>
      <c r="E150" s="18" t="s">
        <v>23</v>
      </c>
    </row>
    <row r="151" spans="2:5" x14ac:dyDescent="0.2">
      <c r="B151" s="18">
        <v>1759</v>
      </c>
      <c r="C151" s="20">
        <v>1</v>
      </c>
      <c r="D151" s="21" t="s">
        <v>102</v>
      </c>
      <c r="E151" s="18" t="s">
        <v>23</v>
      </c>
    </row>
    <row r="152" spans="2:5" x14ac:dyDescent="0.2">
      <c r="B152" s="18">
        <v>176</v>
      </c>
      <c r="C152" s="20">
        <v>1</v>
      </c>
      <c r="D152" s="21" t="s">
        <v>103</v>
      </c>
      <c r="E152" s="18" t="s">
        <v>23</v>
      </c>
    </row>
    <row r="153" spans="2:5" x14ac:dyDescent="0.2">
      <c r="B153" s="18">
        <v>1761</v>
      </c>
      <c r="C153" s="20">
        <v>1</v>
      </c>
      <c r="D153" s="21" t="s">
        <v>104</v>
      </c>
      <c r="E153" s="18" t="s">
        <v>23</v>
      </c>
    </row>
    <row r="154" spans="2:5" x14ac:dyDescent="0.2">
      <c r="B154" s="18">
        <v>17611</v>
      </c>
      <c r="C154" s="20">
        <v>1</v>
      </c>
      <c r="D154" s="21" t="s">
        <v>47</v>
      </c>
      <c r="E154" s="18" t="s">
        <v>23</v>
      </c>
    </row>
    <row r="155" spans="2:5" x14ac:dyDescent="0.2">
      <c r="B155" s="18">
        <v>17612</v>
      </c>
      <c r="C155" s="20">
        <v>1</v>
      </c>
      <c r="D155" s="21" t="s">
        <v>105</v>
      </c>
      <c r="E155" s="18" t="s">
        <v>23</v>
      </c>
    </row>
    <row r="156" spans="2:5" x14ac:dyDescent="0.2">
      <c r="B156" s="18">
        <v>1762</v>
      </c>
      <c r="C156" s="20">
        <v>1</v>
      </c>
      <c r="D156" s="21" t="s">
        <v>106</v>
      </c>
      <c r="E156" s="18" t="s">
        <v>23</v>
      </c>
    </row>
    <row r="157" spans="2:5" x14ac:dyDescent="0.2">
      <c r="B157" s="18">
        <v>17621</v>
      </c>
      <c r="C157" s="20">
        <v>1</v>
      </c>
      <c r="D157" s="21" t="s">
        <v>47</v>
      </c>
      <c r="E157" s="18" t="s">
        <v>23</v>
      </c>
    </row>
    <row r="158" spans="2:5" x14ac:dyDescent="0.2">
      <c r="B158" s="18">
        <v>17622</v>
      </c>
      <c r="C158" s="20">
        <v>1</v>
      </c>
      <c r="D158" s="21" t="s">
        <v>105</v>
      </c>
      <c r="E158" s="18" t="s">
        <v>23</v>
      </c>
    </row>
    <row r="159" spans="2:5" x14ac:dyDescent="0.2">
      <c r="B159" s="18">
        <v>179</v>
      </c>
      <c r="C159" s="20">
        <v>1</v>
      </c>
      <c r="D159" s="21" t="s">
        <v>113</v>
      </c>
      <c r="E159" s="18" t="s">
        <v>23</v>
      </c>
    </row>
    <row r="160" spans="2:5" x14ac:dyDescent="0.2">
      <c r="B160" s="15">
        <v>18</v>
      </c>
      <c r="C160" s="20">
        <v>1</v>
      </c>
      <c r="D160" s="17" t="s">
        <v>2</v>
      </c>
      <c r="E160" s="18" t="s">
        <v>23</v>
      </c>
    </row>
    <row r="161" spans="2:5" x14ac:dyDescent="0.2">
      <c r="B161" s="18">
        <v>181</v>
      </c>
      <c r="C161" s="20">
        <v>1</v>
      </c>
      <c r="D161" s="21" t="s">
        <v>116</v>
      </c>
      <c r="E161" s="18" t="s">
        <v>23</v>
      </c>
    </row>
    <row r="162" spans="2:5" x14ac:dyDescent="0.2">
      <c r="B162" s="18">
        <v>182</v>
      </c>
      <c r="C162" s="20">
        <v>1</v>
      </c>
      <c r="D162" s="21" t="s">
        <v>117</v>
      </c>
      <c r="E162" s="18" t="s">
        <v>23</v>
      </c>
    </row>
    <row r="163" spans="2:5" x14ac:dyDescent="0.2">
      <c r="B163" s="18">
        <v>183</v>
      </c>
      <c r="C163" s="20">
        <v>1</v>
      </c>
      <c r="D163" s="21" t="s">
        <v>118</v>
      </c>
      <c r="E163" s="18" t="s">
        <v>23</v>
      </c>
    </row>
    <row r="164" spans="2:5" x14ac:dyDescent="0.2">
      <c r="B164" s="18">
        <v>184</v>
      </c>
      <c r="C164" s="20">
        <v>1</v>
      </c>
      <c r="D164" s="21" t="s">
        <v>119</v>
      </c>
      <c r="E164" s="18" t="s">
        <v>23</v>
      </c>
    </row>
    <row r="165" spans="2:5" x14ac:dyDescent="0.2">
      <c r="B165" s="18">
        <v>185</v>
      </c>
      <c r="C165" s="20">
        <v>1</v>
      </c>
      <c r="D165" s="21" t="s">
        <v>120</v>
      </c>
      <c r="E165" s="18" t="s">
        <v>23</v>
      </c>
    </row>
    <row r="166" spans="2:5" x14ac:dyDescent="0.2">
      <c r="B166" s="18">
        <v>189</v>
      </c>
      <c r="C166" s="20">
        <v>1</v>
      </c>
      <c r="D166" s="21" t="s">
        <v>121</v>
      </c>
      <c r="E166" s="18" t="s">
        <v>23</v>
      </c>
    </row>
    <row r="167" spans="2:5" x14ac:dyDescent="0.2">
      <c r="B167" s="15">
        <v>19</v>
      </c>
      <c r="C167" s="20">
        <v>1</v>
      </c>
      <c r="D167" s="17" t="s">
        <v>122</v>
      </c>
      <c r="E167" s="18" t="s">
        <v>23</v>
      </c>
    </row>
    <row r="168" spans="2:5" x14ac:dyDescent="0.2">
      <c r="B168" s="18">
        <v>191</v>
      </c>
      <c r="C168" s="20">
        <v>1</v>
      </c>
      <c r="D168" s="21" t="s">
        <v>123</v>
      </c>
      <c r="E168" s="18" t="s">
        <v>23</v>
      </c>
    </row>
    <row r="169" spans="2:5" x14ac:dyDescent="0.2">
      <c r="B169" s="18">
        <v>1911</v>
      </c>
      <c r="C169" s="20">
        <v>1</v>
      </c>
      <c r="D169" s="21" t="s">
        <v>57</v>
      </c>
      <c r="E169" s="18" t="s">
        <v>23</v>
      </c>
    </row>
    <row r="170" spans="2:5" x14ac:dyDescent="0.2">
      <c r="B170" s="18">
        <v>1913</v>
      </c>
      <c r="C170" s="20">
        <v>1</v>
      </c>
      <c r="D170" s="21" t="s">
        <v>63</v>
      </c>
      <c r="E170" s="18" t="s">
        <v>23</v>
      </c>
    </row>
    <row r="171" spans="2:5" x14ac:dyDescent="0.2">
      <c r="B171" s="18">
        <v>192</v>
      </c>
      <c r="C171" s="20">
        <v>1</v>
      </c>
      <c r="D171" s="21" t="s">
        <v>124</v>
      </c>
      <c r="E171" s="18" t="s">
        <v>23</v>
      </c>
    </row>
    <row r="172" spans="2:5" x14ac:dyDescent="0.2">
      <c r="B172" s="18">
        <v>1921</v>
      </c>
      <c r="C172" s="20">
        <v>1</v>
      </c>
      <c r="D172" s="21" t="s">
        <v>57</v>
      </c>
      <c r="E172" s="18" t="s">
        <v>23</v>
      </c>
    </row>
    <row r="173" spans="2:5" x14ac:dyDescent="0.2">
      <c r="B173" s="18">
        <v>1923</v>
      </c>
      <c r="C173" s="20">
        <v>1</v>
      </c>
      <c r="D173" s="21" t="s">
        <v>63</v>
      </c>
      <c r="E173" s="18" t="s">
        <v>23</v>
      </c>
    </row>
    <row r="174" spans="2:5" x14ac:dyDescent="0.2">
      <c r="B174" s="18">
        <v>193</v>
      </c>
      <c r="C174" s="20">
        <v>1</v>
      </c>
      <c r="D174" s="21" t="s">
        <v>125</v>
      </c>
      <c r="E174" s="18" t="s">
        <v>23</v>
      </c>
    </row>
    <row r="175" spans="2:5" x14ac:dyDescent="0.2">
      <c r="B175" s="18">
        <v>1931</v>
      </c>
      <c r="C175" s="20">
        <v>1</v>
      </c>
      <c r="D175" s="21" t="s">
        <v>68</v>
      </c>
      <c r="E175" s="18" t="s">
        <v>23</v>
      </c>
    </row>
    <row r="176" spans="2:5" x14ac:dyDescent="0.2">
      <c r="B176" s="18">
        <v>1932</v>
      </c>
      <c r="C176" s="20">
        <v>1</v>
      </c>
      <c r="D176" s="21" t="s">
        <v>73</v>
      </c>
      <c r="E176" s="18" t="s">
        <v>23</v>
      </c>
    </row>
    <row r="177" spans="2:5" x14ac:dyDescent="0.2">
      <c r="B177" s="18">
        <v>1933</v>
      </c>
      <c r="C177" s="20">
        <v>1</v>
      </c>
      <c r="D177" s="21" t="s">
        <v>75</v>
      </c>
      <c r="E177" s="18" t="s">
        <v>23</v>
      </c>
    </row>
    <row r="178" spans="2:5" x14ac:dyDescent="0.2">
      <c r="B178" s="18">
        <v>1939</v>
      </c>
      <c r="C178" s="20">
        <v>1</v>
      </c>
      <c r="D178" s="21" t="s">
        <v>77</v>
      </c>
      <c r="E178" s="18" t="s">
        <v>23</v>
      </c>
    </row>
    <row r="179" spans="2:5" x14ac:dyDescent="0.2">
      <c r="B179" s="18">
        <v>194</v>
      </c>
      <c r="C179" s="20">
        <v>1</v>
      </c>
      <c r="D179" s="21" t="s">
        <v>126</v>
      </c>
      <c r="E179" s="18" t="s">
        <v>23</v>
      </c>
    </row>
    <row r="180" spans="2:5" x14ac:dyDescent="0.2">
      <c r="B180" s="18">
        <v>1941</v>
      </c>
      <c r="C180" s="20">
        <v>1</v>
      </c>
      <c r="D180" s="21" t="s">
        <v>69</v>
      </c>
      <c r="E180" s="18" t="s">
        <v>23</v>
      </c>
    </row>
    <row r="181" spans="2:5" x14ac:dyDescent="0.2">
      <c r="B181" s="18">
        <v>1942</v>
      </c>
      <c r="C181" s="20">
        <v>1</v>
      </c>
      <c r="D181" s="21" t="s">
        <v>81</v>
      </c>
      <c r="E181" s="18" t="s">
        <v>23</v>
      </c>
    </row>
    <row r="182" spans="2:5" x14ac:dyDescent="0.2">
      <c r="B182" s="18">
        <v>1943</v>
      </c>
      <c r="C182" s="20">
        <v>1</v>
      </c>
      <c r="D182" s="21" t="s">
        <v>87</v>
      </c>
      <c r="E182" s="18" t="s">
        <v>23</v>
      </c>
    </row>
    <row r="183" spans="2:5" x14ac:dyDescent="0.2">
      <c r="B183" s="18">
        <v>1944</v>
      </c>
      <c r="C183" s="20">
        <v>1</v>
      </c>
      <c r="D183" s="21" t="s">
        <v>91</v>
      </c>
      <c r="E183" s="18" t="s">
        <v>23</v>
      </c>
    </row>
    <row r="184" spans="2:5" x14ac:dyDescent="0.2">
      <c r="B184" s="18">
        <v>1945</v>
      </c>
      <c r="C184" s="20">
        <v>1</v>
      </c>
      <c r="D184" s="21" t="s">
        <v>96</v>
      </c>
      <c r="E184" s="18" t="s">
        <v>23</v>
      </c>
    </row>
    <row r="185" spans="2:5" x14ac:dyDescent="0.2">
      <c r="B185" s="18">
        <v>1946</v>
      </c>
      <c r="C185" s="20">
        <v>1</v>
      </c>
      <c r="D185" s="21" t="s">
        <v>103</v>
      </c>
      <c r="E185" s="18" t="s">
        <v>23</v>
      </c>
    </row>
    <row r="186" spans="2:5" x14ac:dyDescent="0.2">
      <c r="B186" s="18">
        <v>1949</v>
      </c>
      <c r="C186" s="20">
        <v>1</v>
      </c>
      <c r="D186" s="21" t="s">
        <v>113</v>
      </c>
      <c r="E186" s="18" t="s">
        <v>23</v>
      </c>
    </row>
    <row r="187" spans="2:5" x14ac:dyDescent="0.2">
      <c r="B187" s="18">
        <v>195</v>
      </c>
      <c r="C187" s="20">
        <v>1</v>
      </c>
      <c r="D187" s="21" t="s">
        <v>127</v>
      </c>
      <c r="E187" s="18" t="s">
        <v>23</v>
      </c>
    </row>
    <row r="188" spans="2:5" x14ac:dyDescent="0.2">
      <c r="B188" s="18">
        <v>1951</v>
      </c>
      <c r="C188" s="20">
        <v>1</v>
      </c>
      <c r="D188" s="21" t="s">
        <v>69</v>
      </c>
      <c r="E188" s="18" t="s">
        <v>23</v>
      </c>
    </row>
    <row r="189" spans="2:5" x14ac:dyDescent="0.2">
      <c r="B189" s="18">
        <v>1953</v>
      </c>
      <c r="C189" s="20">
        <v>1</v>
      </c>
      <c r="D189" s="21" t="s">
        <v>87</v>
      </c>
      <c r="E189" s="18" t="s">
        <v>23</v>
      </c>
    </row>
    <row r="190" spans="2:5" x14ac:dyDescent="0.2">
      <c r="B190" s="18">
        <v>1954</v>
      </c>
      <c r="C190" s="20">
        <v>1</v>
      </c>
      <c r="D190" s="21" t="s">
        <v>91</v>
      </c>
      <c r="E190" s="18" t="s">
        <v>23</v>
      </c>
    </row>
    <row r="191" spans="2:5" x14ac:dyDescent="0.2">
      <c r="B191" s="18">
        <v>1955</v>
      </c>
      <c r="C191" s="20">
        <v>1</v>
      </c>
      <c r="D191" s="21" t="s">
        <v>96</v>
      </c>
      <c r="E191" s="18" t="s">
        <v>23</v>
      </c>
    </row>
    <row r="192" spans="2:5" x14ac:dyDescent="0.2">
      <c r="B192" s="18">
        <v>1956</v>
      </c>
      <c r="C192" s="20">
        <v>1</v>
      </c>
      <c r="D192" s="21" t="s">
        <v>103</v>
      </c>
      <c r="E192" s="18" t="s">
        <v>23</v>
      </c>
    </row>
    <row r="193" spans="2:6" x14ac:dyDescent="0.2">
      <c r="B193" s="18">
        <v>1959</v>
      </c>
      <c r="C193" s="20">
        <v>1</v>
      </c>
      <c r="D193" s="21" t="s">
        <v>113</v>
      </c>
      <c r="E193" s="18" t="s">
        <v>23</v>
      </c>
    </row>
    <row r="194" spans="2:6" x14ac:dyDescent="0.2">
      <c r="B194" s="15">
        <v>20</v>
      </c>
      <c r="C194" s="20">
        <v>2</v>
      </c>
      <c r="D194" s="17" t="s">
        <v>128</v>
      </c>
      <c r="E194" s="18" t="s">
        <v>23</v>
      </c>
    </row>
    <row r="195" spans="2:6" x14ac:dyDescent="0.2">
      <c r="B195" s="18">
        <v>201</v>
      </c>
      <c r="C195" s="20">
        <v>2</v>
      </c>
      <c r="D195" s="21" t="s">
        <v>129</v>
      </c>
      <c r="E195" s="18" t="s">
        <v>23</v>
      </c>
    </row>
    <row r="196" spans="2:6" x14ac:dyDescent="0.2">
      <c r="B196" s="18">
        <v>2011</v>
      </c>
      <c r="C196" s="20">
        <v>2</v>
      </c>
      <c r="D196" s="21" t="s">
        <v>129</v>
      </c>
      <c r="E196" s="18" t="s">
        <v>23</v>
      </c>
    </row>
    <row r="197" spans="2:6" x14ac:dyDescent="0.2">
      <c r="B197" s="18">
        <v>20111</v>
      </c>
      <c r="C197" s="20">
        <v>2</v>
      </c>
      <c r="D197" s="21" t="s">
        <v>47</v>
      </c>
      <c r="E197" s="18" t="s">
        <v>23</v>
      </c>
    </row>
    <row r="198" spans="2:6" x14ac:dyDescent="0.2">
      <c r="B198" s="18">
        <v>20114</v>
      </c>
      <c r="C198" s="20">
        <v>2</v>
      </c>
      <c r="D198" s="21" t="s">
        <v>105</v>
      </c>
      <c r="E198" s="18" t="s">
        <v>23</v>
      </c>
    </row>
    <row r="199" spans="2:6" x14ac:dyDescent="0.2">
      <c r="B199" s="15">
        <v>21</v>
      </c>
      <c r="C199" s="20">
        <v>2</v>
      </c>
      <c r="D199" s="17" t="s">
        <v>130</v>
      </c>
      <c r="E199" s="18" t="s">
        <v>23</v>
      </c>
    </row>
    <row r="200" spans="2:6" x14ac:dyDescent="0.2">
      <c r="B200" s="18">
        <v>211</v>
      </c>
      <c r="C200" s="20">
        <v>2</v>
      </c>
      <c r="D200" s="21" t="s">
        <v>131</v>
      </c>
      <c r="E200" s="18" t="s">
        <v>23</v>
      </c>
    </row>
    <row r="201" spans="2:6" x14ac:dyDescent="0.2">
      <c r="B201" s="18">
        <v>2111</v>
      </c>
      <c r="C201" s="20">
        <v>2</v>
      </c>
      <c r="D201" s="21" t="s">
        <v>131</v>
      </c>
      <c r="E201" s="18" t="s">
        <v>23</v>
      </c>
    </row>
    <row r="202" spans="2:6" x14ac:dyDescent="0.2">
      <c r="B202" s="47">
        <v>21111</v>
      </c>
      <c r="C202" s="48">
        <v>2</v>
      </c>
      <c r="D202" s="49" t="s">
        <v>47</v>
      </c>
      <c r="E202" s="47" t="s">
        <v>23</v>
      </c>
      <c r="F202" s="50"/>
    </row>
    <row r="203" spans="2:6" x14ac:dyDescent="0.2">
      <c r="B203" s="51">
        <v>21111.1</v>
      </c>
      <c r="C203" s="52">
        <v>2</v>
      </c>
      <c r="D203" s="53" t="s">
        <v>132</v>
      </c>
      <c r="E203" s="51" t="s">
        <v>23</v>
      </c>
      <c r="F203" s="54"/>
    </row>
    <row r="204" spans="2:6" x14ac:dyDescent="0.2">
      <c r="B204" s="51">
        <v>21111.200000000001</v>
      </c>
      <c r="C204" s="52">
        <v>2</v>
      </c>
      <c r="D204" s="53" t="s">
        <v>133</v>
      </c>
      <c r="E204" s="51" t="s">
        <v>23</v>
      </c>
      <c r="F204" s="54"/>
    </row>
    <row r="205" spans="2:6" x14ac:dyDescent="0.2">
      <c r="B205" s="51">
        <v>21111.3</v>
      </c>
      <c r="C205" s="52">
        <v>2</v>
      </c>
      <c r="D205" s="53" t="s">
        <v>134</v>
      </c>
      <c r="E205" s="51" t="s">
        <v>23</v>
      </c>
      <c r="F205" s="54"/>
    </row>
    <row r="206" spans="2:6" x14ac:dyDescent="0.2">
      <c r="B206" s="18">
        <v>21113</v>
      </c>
      <c r="C206" s="20">
        <v>2</v>
      </c>
      <c r="D206" s="21" t="s">
        <v>135</v>
      </c>
      <c r="E206" s="18" t="s">
        <v>23</v>
      </c>
    </row>
    <row r="207" spans="2:6" x14ac:dyDescent="0.2">
      <c r="B207" s="18">
        <v>21114</v>
      </c>
      <c r="C207" s="20">
        <v>2</v>
      </c>
      <c r="D207" s="21" t="s">
        <v>105</v>
      </c>
      <c r="E207" s="18" t="s">
        <v>23</v>
      </c>
    </row>
    <row r="208" spans="2:6" x14ac:dyDescent="0.2">
      <c r="B208" s="18">
        <v>215</v>
      </c>
      <c r="C208" s="20">
        <v>2</v>
      </c>
      <c r="D208" s="21" t="s">
        <v>136</v>
      </c>
      <c r="E208" s="18" t="s">
        <v>23</v>
      </c>
    </row>
    <row r="209" spans="2:5" x14ac:dyDescent="0.2">
      <c r="B209" s="18">
        <v>2151</v>
      </c>
      <c r="C209" s="20">
        <v>2</v>
      </c>
      <c r="D209" s="21" t="s">
        <v>137</v>
      </c>
      <c r="E209" s="18" t="s">
        <v>23</v>
      </c>
    </row>
    <row r="210" spans="2:5" x14ac:dyDescent="0.2">
      <c r="B210" s="18">
        <v>21511</v>
      </c>
      <c r="C210" s="20">
        <v>2</v>
      </c>
      <c r="D210" s="21" t="s">
        <v>47</v>
      </c>
      <c r="E210" s="18" t="s">
        <v>23</v>
      </c>
    </row>
    <row r="211" spans="2:5" x14ac:dyDescent="0.2">
      <c r="B211" s="15">
        <v>22</v>
      </c>
      <c r="C211" s="20">
        <v>2</v>
      </c>
      <c r="D211" s="17" t="s">
        <v>138</v>
      </c>
      <c r="E211" s="18" t="s">
        <v>23</v>
      </c>
    </row>
    <row r="212" spans="2:5" x14ac:dyDescent="0.2">
      <c r="B212" s="18">
        <v>221</v>
      </c>
      <c r="C212" s="20">
        <v>2</v>
      </c>
      <c r="D212" s="21" t="s">
        <v>139</v>
      </c>
      <c r="E212" s="18" t="s">
        <v>23</v>
      </c>
    </row>
    <row r="213" spans="2:5" x14ac:dyDescent="0.2">
      <c r="B213" s="18">
        <v>222</v>
      </c>
      <c r="C213" s="20">
        <v>2</v>
      </c>
      <c r="D213" s="21" t="s">
        <v>140</v>
      </c>
      <c r="E213" s="18" t="s">
        <v>23</v>
      </c>
    </row>
    <row r="214" spans="2:5" x14ac:dyDescent="0.2">
      <c r="B214" s="15">
        <v>23</v>
      </c>
      <c r="C214" s="20">
        <v>2</v>
      </c>
      <c r="D214" s="17" t="s">
        <v>141</v>
      </c>
      <c r="E214" s="18" t="s">
        <v>23</v>
      </c>
    </row>
    <row r="215" spans="2:5" x14ac:dyDescent="0.2">
      <c r="B215" s="18">
        <v>231</v>
      </c>
      <c r="C215" s="20">
        <v>2</v>
      </c>
      <c r="D215" s="21" t="s">
        <v>142</v>
      </c>
      <c r="E215" s="18" t="s">
        <v>23</v>
      </c>
    </row>
    <row r="216" spans="2:5" x14ac:dyDescent="0.2">
      <c r="B216" s="18">
        <v>2311</v>
      </c>
      <c r="C216" s="20">
        <v>2</v>
      </c>
      <c r="D216" s="21" t="s">
        <v>142</v>
      </c>
      <c r="E216" s="18" t="s">
        <v>23</v>
      </c>
    </row>
    <row r="217" spans="2:5" x14ac:dyDescent="0.2">
      <c r="B217" s="18">
        <v>23111</v>
      </c>
      <c r="C217" s="20">
        <v>2</v>
      </c>
      <c r="D217" s="21" t="s">
        <v>47</v>
      </c>
      <c r="E217" s="18" t="s">
        <v>23</v>
      </c>
    </row>
    <row r="218" spans="2:5" x14ac:dyDescent="0.2">
      <c r="B218" s="18">
        <v>23113</v>
      </c>
      <c r="C218" s="20">
        <v>2</v>
      </c>
      <c r="D218" s="21" t="s">
        <v>135</v>
      </c>
      <c r="E218" s="18" t="s">
        <v>23</v>
      </c>
    </row>
    <row r="219" spans="2:5" x14ac:dyDescent="0.2">
      <c r="B219" s="18">
        <v>235</v>
      </c>
      <c r="C219" s="20">
        <v>2</v>
      </c>
      <c r="D219" s="21" t="s">
        <v>143</v>
      </c>
      <c r="E219" s="18" t="s">
        <v>23</v>
      </c>
    </row>
    <row r="220" spans="2:5" x14ac:dyDescent="0.2">
      <c r="B220" s="18">
        <v>2351</v>
      </c>
      <c r="C220" s="20">
        <v>2</v>
      </c>
      <c r="D220" s="21" t="s">
        <v>144</v>
      </c>
      <c r="E220" s="18" t="s">
        <v>23</v>
      </c>
    </row>
    <row r="221" spans="2:5" x14ac:dyDescent="0.2">
      <c r="B221" s="18">
        <v>23511</v>
      </c>
      <c r="C221" s="20">
        <v>2</v>
      </c>
      <c r="D221" s="21" t="s">
        <v>47</v>
      </c>
      <c r="E221" s="18" t="s">
        <v>23</v>
      </c>
    </row>
    <row r="222" spans="2:5" x14ac:dyDescent="0.2">
      <c r="B222" s="15">
        <v>24</v>
      </c>
      <c r="C222" s="20">
        <v>2</v>
      </c>
      <c r="D222" s="17" t="s">
        <v>145</v>
      </c>
      <c r="E222" s="18" t="s">
        <v>23</v>
      </c>
    </row>
    <row r="223" spans="2:5" x14ac:dyDescent="0.2">
      <c r="B223" s="18">
        <v>241</v>
      </c>
      <c r="C223" s="20">
        <v>2</v>
      </c>
      <c r="D223" s="21" t="s">
        <v>146</v>
      </c>
      <c r="E223" s="18" t="s">
        <v>23</v>
      </c>
    </row>
    <row r="224" spans="2:5" x14ac:dyDescent="0.2">
      <c r="B224" s="18">
        <v>2411</v>
      </c>
      <c r="C224" s="20">
        <v>2</v>
      </c>
      <c r="D224" s="21" t="s">
        <v>146</v>
      </c>
      <c r="E224" s="18" t="s">
        <v>23</v>
      </c>
    </row>
    <row r="225" spans="2:6" x14ac:dyDescent="0.2">
      <c r="B225" s="55">
        <v>24111</v>
      </c>
      <c r="C225" s="56">
        <v>2</v>
      </c>
      <c r="D225" s="57" t="s">
        <v>47</v>
      </c>
      <c r="E225" s="55" t="s">
        <v>23</v>
      </c>
      <c r="F225" s="58"/>
    </row>
    <row r="226" spans="2:6" x14ac:dyDescent="0.2">
      <c r="B226" s="59">
        <v>24111.1</v>
      </c>
      <c r="C226" s="60">
        <v>2</v>
      </c>
      <c r="D226" s="61" t="s">
        <v>147</v>
      </c>
      <c r="E226" s="59" t="s">
        <v>23</v>
      </c>
      <c r="F226" s="62"/>
    </row>
    <row r="227" spans="2:6" x14ac:dyDescent="0.2">
      <c r="B227" s="59">
        <v>24111.200000000001</v>
      </c>
      <c r="C227" s="60">
        <v>2</v>
      </c>
      <c r="D227" s="61" t="s">
        <v>148</v>
      </c>
      <c r="E227" s="59" t="s">
        <v>23</v>
      </c>
      <c r="F227" s="62"/>
    </row>
    <row r="228" spans="2:6" x14ac:dyDescent="0.2">
      <c r="B228" s="59">
        <v>24111.3</v>
      </c>
      <c r="C228" s="60">
        <v>2</v>
      </c>
      <c r="D228" s="61" t="s">
        <v>149</v>
      </c>
      <c r="E228" s="59" t="s">
        <v>23</v>
      </c>
      <c r="F228" s="62"/>
    </row>
    <row r="229" spans="2:6" x14ac:dyDescent="0.2">
      <c r="B229" s="59">
        <v>24111.4</v>
      </c>
      <c r="C229" s="60">
        <v>2</v>
      </c>
      <c r="D229" s="61" t="s">
        <v>150</v>
      </c>
      <c r="E229" s="59" t="s">
        <v>23</v>
      </c>
      <c r="F229" s="62"/>
    </row>
    <row r="230" spans="2:6" x14ac:dyDescent="0.2">
      <c r="B230" s="59">
        <v>24111.5</v>
      </c>
      <c r="C230" s="60">
        <v>2</v>
      </c>
      <c r="D230" s="61" t="s">
        <v>151</v>
      </c>
      <c r="E230" s="59" t="s">
        <v>23</v>
      </c>
      <c r="F230" s="62"/>
    </row>
    <row r="231" spans="2:6" x14ac:dyDescent="0.2">
      <c r="B231" s="59">
        <v>24111.599999999999</v>
      </c>
      <c r="C231" s="60">
        <v>2</v>
      </c>
      <c r="D231" s="61" t="s">
        <v>152</v>
      </c>
      <c r="E231" s="59" t="s">
        <v>23</v>
      </c>
      <c r="F231" s="62"/>
    </row>
    <row r="232" spans="2:6" x14ac:dyDescent="0.2">
      <c r="B232" s="18">
        <v>24114</v>
      </c>
      <c r="C232" s="20">
        <v>2</v>
      </c>
      <c r="D232" s="21" t="s">
        <v>105</v>
      </c>
      <c r="E232" s="18" t="s">
        <v>23</v>
      </c>
    </row>
    <row r="233" spans="2:6" x14ac:dyDescent="0.2">
      <c r="B233" s="15">
        <v>25</v>
      </c>
      <c r="C233" s="20">
        <v>2</v>
      </c>
      <c r="D233" s="17" t="s">
        <v>153</v>
      </c>
      <c r="E233" s="18" t="s">
        <v>23</v>
      </c>
    </row>
    <row r="234" spans="2:6" x14ac:dyDescent="0.2">
      <c r="B234" s="18">
        <v>251</v>
      </c>
      <c r="C234" s="20">
        <v>2</v>
      </c>
      <c r="D234" s="21" t="s">
        <v>154</v>
      </c>
      <c r="E234" s="18" t="s">
        <v>23</v>
      </c>
    </row>
    <row r="235" spans="2:6" x14ac:dyDescent="0.2">
      <c r="B235" s="18">
        <v>252</v>
      </c>
      <c r="C235" s="20">
        <v>2</v>
      </c>
      <c r="D235" s="21" t="s">
        <v>155</v>
      </c>
      <c r="E235" s="18" t="s">
        <v>23</v>
      </c>
    </row>
    <row r="236" spans="2:6" x14ac:dyDescent="0.2">
      <c r="B236" s="18">
        <v>2521</v>
      </c>
      <c r="C236" s="20">
        <v>2</v>
      </c>
      <c r="D236" s="21" t="s">
        <v>156</v>
      </c>
      <c r="E236" s="18" t="s">
        <v>23</v>
      </c>
    </row>
    <row r="237" spans="2:6" x14ac:dyDescent="0.2">
      <c r="B237" s="18">
        <v>2522</v>
      </c>
      <c r="C237" s="20">
        <v>2</v>
      </c>
      <c r="D237" s="21" t="s">
        <v>157</v>
      </c>
      <c r="E237" s="18" t="s">
        <v>23</v>
      </c>
    </row>
    <row r="238" spans="2:6" x14ac:dyDescent="0.2">
      <c r="B238" s="18">
        <v>2523</v>
      </c>
      <c r="C238" s="20">
        <v>2</v>
      </c>
      <c r="D238" s="21" t="s">
        <v>158</v>
      </c>
      <c r="E238" s="18" t="s">
        <v>23</v>
      </c>
    </row>
    <row r="239" spans="2:6" x14ac:dyDescent="0.2">
      <c r="B239" s="18"/>
      <c r="C239" s="63"/>
      <c r="D239" s="21"/>
      <c r="E239" s="64"/>
      <c r="F239" s="65"/>
    </row>
    <row r="240" spans="2:6" x14ac:dyDescent="0.2">
      <c r="B240" s="66">
        <v>2524</v>
      </c>
      <c r="C240" s="67">
        <v>2</v>
      </c>
      <c r="D240" s="68" t="s">
        <v>159</v>
      </c>
      <c r="E240" s="66" t="s">
        <v>23</v>
      </c>
      <c r="F240" s="69"/>
    </row>
    <row r="241" spans="2:6" x14ac:dyDescent="0.2">
      <c r="B241" s="70">
        <v>2524.1</v>
      </c>
      <c r="C241" s="71">
        <v>2</v>
      </c>
      <c r="D241" s="72" t="s">
        <v>160</v>
      </c>
      <c r="E241" s="70" t="s">
        <v>23</v>
      </c>
      <c r="F241" s="73"/>
    </row>
    <row r="242" spans="2:6" x14ac:dyDescent="0.2">
      <c r="B242" s="70">
        <v>2524.1999999999998</v>
      </c>
      <c r="C242" s="71">
        <v>2</v>
      </c>
      <c r="D242" s="72" t="s">
        <v>161</v>
      </c>
      <c r="E242" s="70" t="s">
        <v>23</v>
      </c>
      <c r="F242" s="73"/>
    </row>
    <row r="243" spans="2:6" x14ac:dyDescent="0.2">
      <c r="B243" s="70">
        <v>2524.3000000000002</v>
      </c>
      <c r="C243" s="71">
        <v>2</v>
      </c>
      <c r="D243" s="72" t="s">
        <v>162</v>
      </c>
      <c r="E243" s="70" t="s">
        <v>23</v>
      </c>
      <c r="F243" s="73"/>
    </row>
    <row r="244" spans="2:6" x14ac:dyDescent="0.2">
      <c r="B244" s="18">
        <v>2524.4</v>
      </c>
      <c r="C244" s="71">
        <v>2</v>
      </c>
      <c r="D244" s="21" t="s">
        <v>163</v>
      </c>
      <c r="E244" s="70" t="s">
        <v>23</v>
      </c>
      <c r="F244" s="65"/>
    </row>
    <row r="245" spans="2:6" x14ac:dyDescent="0.2">
      <c r="B245" s="18">
        <v>253</v>
      </c>
      <c r="C245" s="20">
        <v>2</v>
      </c>
      <c r="D245" s="21" t="s">
        <v>164</v>
      </c>
      <c r="E245" s="18" t="s">
        <v>23</v>
      </c>
    </row>
    <row r="246" spans="2:6" x14ac:dyDescent="0.2">
      <c r="B246" s="70">
        <v>2531</v>
      </c>
      <c r="C246" s="71">
        <v>2</v>
      </c>
      <c r="D246" s="72" t="s">
        <v>165</v>
      </c>
      <c r="E246" s="70" t="s">
        <v>23</v>
      </c>
      <c r="F246" s="73"/>
    </row>
    <row r="247" spans="2:6" x14ac:dyDescent="0.2">
      <c r="B247" s="18"/>
      <c r="C247" s="20"/>
      <c r="D247" s="21"/>
      <c r="E247" s="64"/>
      <c r="F247" s="65"/>
    </row>
    <row r="248" spans="2:6" x14ac:dyDescent="0.2">
      <c r="B248" s="15">
        <v>26</v>
      </c>
      <c r="C248" s="20">
        <v>2</v>
      </c>
      <c r="D248" s="17" t="s">
        <v>166</v>
      </c>
      <c r="E248" s="18" t="s">
        <v>23</v>
      </c>
    </row>
    <row r="249" spans="2:6" x14ac:dyDescent="0.2">
      <c r="B249" s="18">
        <v>261</v>
      </c>
      <c r="C249" s="20">
        <v>2</v>
      </c>
      <c r="D249" s="21" t="s">
        <v>167</v>
      </c>
      <c r="E249" s="18" t="s">
        <v>23</v>
      </c>
    </row>
    <row r="250" spans="2:6" x14ac:dyDescent="0.2">
      <c r="B250" s="18">
        <v>262</v>
      </c>
      <c r="C250" s="20">
        <v>2</v>
      </c>
      <c r="D250" s="21" t="s">
        <v>168</v>
      </c>
      <c r="E250" s="18" t="s">
        <v>23</v>
      </c>
    </row>
    <row r="251" spans="2:6" x14ac:dyDescent="0.2">
      <c r="B251" s="15">
        <v>27</v>
      </c>
      <c r="C251" s="20">
        <v>2</v>
      </c>
      <c r="D251" s="17" t="s">
        <v>169</v>
      </c>
      <c r="E251" s="18" t="s">
        <v>23</v>
      </c>
    </row>
    <row r="252" spans="2:6" x14ac:dyDescent="0.2">
      <c r="B252" s="18">
        <v>271</v>
      </c>
      <c r="C252" s="20">
        <v>2</v>
      </c>
      <c r="D252" s="21" t="s">
        <v>98</v>
      </c>
      <c r="E252" s="18" t="s">
        <v>23</v>
      </c>
    </row>
    <row r="253" spans="2:6" x14ac:dyDescent="0.2">
      <c r="B253" s="18">
        <v>2711</v>
      </c>
      <c r="C253" s="20">
        <v>2</v>
      </c>
      <c r="D253" s="21" t="s">
        <v>170</v>
      </c>
      <c r="E253" s="18" t="s">
        <v>23</v>
      </c>
    </row>
    <row r="254" spans="2:6" x14ac:dyDescent="0.2">
      <c r="B254" s="18">
        <v>27111</v>
      </c>
      <c r="C254" s="20">
        <v>2</v>
      </c>
      <c r="D254" s="21" t="s">
        <v>47</v>
      </c>
      <c r="E254" s="18" t="s">
        <v>23</v>
      </c>
    </row>
    <row r="255" spans="2:6" x14ac:dyDescent="0.2">
      <c r="B255" s="18">
        <v>27112</v>
      </c>
      <c r="C255" s="20">
        <v>2</v>
      </c>
      <c r="D255" s="21" t="s">
        <v>171</v>
      </c>
      <c r="E255" s="18" t="s">
        <v>23</v>
      </c>
    </row>
    <row r="256" spans="2:6" x14ac:dyDescent="0.2">
      <c r="B256" s="18">
        <v>27114</v>
      </c>
      <c r="C256" s="20">
        <v>2</v>
      </c>
      <c r="D256" s="21" t="s">
        <v>105</v>
      </c>
      <c r="E256" s="18" t="s">
        <v>23</v>
      </c>
    </row>
    <row r="257" spans="2:5" x14ac:dyDescent="0.2">
      <c r="B257" s="18">
        <v>2712</v>
      </c>
      <c r="C257" s="20">
        <v>2</v>
      </c>
      <c r="D257" s="21" t="s">
        <v>172</v>
      </c>
      <c r="E257" s="18" t="s">
        <v>23</v>
      </c>
    </row>
    <row r="258" spans="2:5" x14ac:dyDescent="0.2">
      <c r="B258" s="18">
        <v>27121</v>
      </c>
      <c r="C258" s="20">
        <v>2</v>
      </c>
      <c r="D258" s="21" t="s">
        <v>47</v>
      </c>
      <c r="E258" s="18" t="s">
        <v>23</v>
      </c>
    </row>
    <row r="259" spans="2:5" x14ac:dyDescent="0.2">
      <c r="B259" s="18">
        <v>27122</v>
      </c>
      <c r="C259" s="20">
        <v>2</v>
      </c>
      <c r="D259" s="21" t="s">
        <v>171</v>
      </c>
      <c r="E259" s="18" t="s">
        <v>23</v>
      </c>
    </row>
    <row r="260" spans="2:5" x14ac:dyDescent="0.2">
      <c r="B260" s="18">
        <v>27123</v>
      </c>
      <c r="C260" s="20">
        <v>2</v>
      </c>
      <c r="D260" s="21" t="s">
        <v>173</v>
      </c>
      <c r="E260" s="18" t="s">
        <v>23</v>
      </c>
    </row>
    <row r="261" spans="2:5" x14ac:dyDescent="0.2">
      <c r="B261" s="18">
        <v>27124</v>
      </c>
      <c r="C261" s="20">
        <v>2</v>
      </c>
      <c r="D261" s="21" t="s">
        <v>105</v>
      </c>
      <c r="E261" s="18" t="s">
        <v>23</v>
      </c>
    </row>
    <row r="262" spans="2:5" x14ac:dyDescent="0.2">
      <c r="B262" s="18">
        <v>272</v>
      </c>
      <c r="C262" s="20">
        <v>2</v>
      </c>
      <c r="D262" s="21" t="s">
        <v>99</v>
      </c>
      <c r="E262" s="18" t="s">
        <v>23</v>
      </c>
    </row>
    <row r="263" spans="2:5" x14ac:dyDescent="0.2">
      <c r="B263" s="18">
        <v>2720</v>
      </c>
      <c r="C263" s="20">
        <v>2</v>
      </c>
      <c r="D263" s="21" t="s">
        <v>174</v>
      </c>
      <c r="E263" s="18" t="s">
        <v>23</v>
      </c>
    </row>
    <row r="264" spans="2:5" x14ac:dyDescent="0.2">
      <c r="B264" s="18">
        <v>27201</v>
      </c>
      <c r="C264" s="20">
        <v>2</v>
      </c>
      <c r="D264" s="21" t="s">
        <v>47</v>
      </c>
      <c r="E264" s="18" t="s">
        <v>23</v>
      </c>
    </row>
    <row r="265" spans="2:5" x14ac:dyDescent="0.2">
      <c r="B265" s="18">
        <v>27202</v>
      </c>
      <c r="C265" s="20">
        <v>2</v>
      </c>
      <c r="D265" s="21" t="s">
        <v>171</v>
      </c>
      <c r="E265" s="18" t="s">
        <v>23</v>
      </c>
    </row>
    <row r="266" spans="2:5" x14ac:dyDescent="0.2">
      <c r="B266" s="18">
        <v>27203</v>
      </c>
      <c r="C266" s="20">
        <v>2</v>
      </c>
      <c r="D266" s="21" t="s">
        <v>135</v>
      </c>
      <c r="E266" s="18" t="s">
        <v>23</v>
      </c>
    </row>
    <row r="267" spans="2:5" x14ac:dyDescent="0.2">
      <c r="B267" s="18">
        <v>27204</v>
      </c>
      <c r="C267" s="20">
        <v>2</v>
      </c>
      <c r="D267" s="21" t="s">
        <v>105</v>
      </c>
      <c r="E267" s="18" t="s">
        <v>23</v>
      </c>
    </row>
    <row r="268" spans="2:5" x14ac:dyDescent="0.2">
      <c r="B268" s="18">
        <v>2721</v>
      </c>
      <c r="C268" s="20">
        <v>2</v>
      </c>
      <c r="D268" s="21" t="s">
        <v>175</v>
      </c>
      <c r="E268" s="18" t="s">
        <v>23</v>
      </c>
    </row>
    <row r="269" spans="2:5" x14ac:dyDescent="0.2">
      <c r="B269" s="18">
        <v>27211</v>
      </c>
      <c r="C269" s="20">
        <v>2</v>
      </c>
      <c r="D269" s="21" t="s">
        <v>47</v>
      </c>
      <c r="E269" s="18" t="s">
        <v>23</v>
      </c>
    </row>
    <row r="270" spans="2:5" x14ac:dyDescent="0.2">
      <c r="B270" s="18">
        <v>27212</v>
      </c>
      <c r="C270" s="20">
        <v>2</v>
      </c>
      <c r="D270" s="21" t="s">
        <v>171</v>
      </c>
      <c r="E270" s="18" t="s">
        <v>23</v>
      </c>
    </row>
    <row r="271" spans="2:5" x14ac:dyDescent="0.2">
      <c r="B271" s="18">
        <v>27213</v>
      </c>
      <c r="C271" s="20">
        <v>2</v>
      </c>
      <c r="D271" s="21" t="s">
        <v>135</v>
      </c>
      <c r="E271" s="18" t="s">
        <v>23</v>
      </c>
    </row>
    <row r="272" spans="2:5" x14ac:dyDescent="0.2">
      <c r="B272" s="18">
        <v>27214</v>
      </c>
      <c r="C272" s="20">
        <v>2</v>
      </c>
      <c r="D272" s="21" t="s">
        <v>105</v>
      </c>
      <c r="E272" s="18" t="s">
        <v>23</v>
      </c>
    </row>
    <row r="273" spans="2:5" x14ac:dyDescent="0.2">
      <c r="B273" s="18">
        <v>2722</v>
      </c>
      <c r="C273" s="20">
        <v>2</v>
      </c>
      <c r="D273" s="21" t="s">
        <v>170</v>
      </c>
      <c r="E273" s="18" t="s">
        <v>23</v>
      </c>
    </row>
    <row r="274" spans="2:5" x14ac:dyDescent="0.2">
      <c r="B274" s="18">
        <v>27221</v>
      </c>
      <c r="C274" s="20">
        <v>2</v>
      </c>
      <c r="D274" s="21" t="s">
        <v>47</v>
      </c>
      <c r="E274" s="18" t="s">
        <v>23</v>
      </c>
    </row>
    <row r="275" spans="2:5" x14ac:dyDescent="0.2">
      <c r="B275" s="18">
        <v>27222</v>
      </c>
      <c r="C275" s="20">
        <v>2</v>
      </c>
      <c r="D275" s="21" t="s">
        <v>171</v>
      </c>
      <c r="E275" s="18" t="s">
        <v>23</v>
      </c>
    </row>
    <row r="276" spans="2:5" x14ac:dyDescent="0.2">
      <c r="B276" s="18">
        <v>2723</v>
      </c>
      <c r="C276" s="20">
        <v>2</v>
      </c>
      <c r="D276" s="21" t="s">
        <v>172</v>
      </c>
      <c r="E276" s="18" t="s">
        <v>23</v>
      </c>
    </row>
    <row r="277" spans="2:5" x14ac:dyDescent="0.2">
      <c r="B277" s="18">
        <v>27231</v>
      </c>
      <c r="C277" s="20">
        <v>2</v>
      </c>
      <c r="D277" s="21" t="s">
        <v>47</v>
      </c>
      <c r="E277" s="18" t="s">
        <v>23</v>
      </c>
    </row>
    <row r="278" spans="2:5" x14ac:dyDescent="0.2">
      <c r="B278" s="18">
        <v>27232</v>
      </c>
      <c r="C278" s="20">
        <v>2</v>
      </c>
      <c r="D278" s="21" t="s">
        <v>171</v>
      </c>
      <c r="E278" s="18" t="s">
        <v>23</v>
      </c>
    </row>
    <row r="279" spans="2:5" x14ac:dyDescent="0.2">
      <c r="B279" s="18">
        <v>27233</v>
      </c>
      <c r="C279" s="20">
        <v>2</v>
      </c>
      <c r="D279" s="21" t="s">
        <v>135</v>
      </c>
      <c r="E279" s="18" t="s">
        <v>23</v>
      </c>
    </row>
    <row r="280" spans="2:5" x14ac:dyDescent="0.2">
      <c r="B280" s="18">
        <v>2724</v>
      </c>
      <c r="C280" s="20">
        <v>2</v>
      </c>
      <c r="D280" s="21" t="s">
        <v>176</v>
      </c>
      <c r="E280" s="18" t="s">
        <v>23</v>
      </c>
    </row>
    <row r="281" spans="2:5" x14ac:dyDescent="0.2">
      <c r="B281" s="18">
        <v>27241</v>
      </c>
      <c r="C281" s="20">
        <v>2</v>
      </c>
      <c r="D281" s="21" t="s">
        <v>47</v>
      </c>
      <c r="E281" s="18" t="s">
        <v>23</v>
      </c>
    </row>
    <row r="282" spans="2:5" x14ac:dyDescent="0.2">
      <c r="B282" s="18">
        <v>27242</v>
      </c>
      <c r="C282" s="20">
        <v>2</v>
      </c>
      <c r="D282" s="21" t="s">
        <v>171</v>
      </c>
      <c r="E282" s="18" t="s">
        <v>23</v>
      </c>
    </row>
    <row r="283" spans="2:5" x14ac:dyDescent="0.2">
      <c r="B283" s="18">
        <v>27243</v>
      </c>
      <c r="C283" s="20">
        <v>2</v>
      </c>
      <c r="D283" s="21" t="s">
        <v>135</v>
      </c>
      <c r="E283" s="18" t="s">
        <v>23</v>
      </c>
    </row>
    <row r="284" spans="2:5" x14ac:dyDescent="0.2">
      <c r="B284" s="18">
        <v>2725</v>
      </c>
      <c r="C284" s="20">
        <v>2</v>
      </c>
      <c r="D284" s="21" t="s">
        <v>177</v>
      </c>
      <c r="E284" s="18" t="s">
        <v>23</v>
      </c>
    </row>
    <row r="285" spans="2:5" x14ac:dyDescent="0.2">
      <c r="B285" s="18">
        <v>27251</v>
      </c>
      <c r="C285" s="20">
        <v>2</v>
      </c>
      <c r="D285" s="21" t="s">
        <v>47</v>
      </c>
      <c r="E285" s="18" t="s">
        <v>23</v>
      </c>
    </row>
    <row r="286" spans="2:5" x14ac:dyDescent="0.2">
      <c r="B286" s="18">
        <v>27252</v>
      </c>
      <c r="C286" s="20">
        <v>2</v>
      </c>
      <c r="D286" s="21" t="s">
        <v>171</v>
      </c>
      <c r="E286" s="18" t="s">
        <v>23</v>
      </c>
    </row>
    <row r="287" spans="2:5" x14ac:dyDescent="0.2">
      <c r="B287" s="18">
        <v>2726</v>
      </c>
      <c r="C287" s="20">
        <v>2</v>
      </c>
      <c r="D287" s="21" t="s">
        <v>178</v>
      </c>
      <c r="E287" s="18" t="s">
        <v>23</v>
      </c>
    </row>
    <row r="288" spans="2:5" x14ac:dyDescent="0.2">
      <c r="B288" s="18">
        <v>27261</v>
      </c>
      <c r="C288" s="20">
        <v>2</v>
      </c>
      <c r="D288" s="21" t="s">
        <v>47</v>
      </c>
      <c r="E288" s="18" t="s">
        <v>23</v>
      </c>
    </row>
    <row r="289" spans="2:5" x14ac:dyDescent="0.2">
      <c r="B289" s="18">
        <v>27262</v>
      </c>
      <c r="C289" s="20">
        <v>2</v>
      </c>
      <c r="D289" s="21" t="s">
        <v>171</v>
      </c>
      <c r="E289" s="18" t="s">
        <v>23</v>
      </c>
    </row>
    <row r="290" spans="2:5" x14ac:dyDescent="0.2">
      <c r="B290" s="18">
        <v>2727</v>
      </c>
      <c r="C290" s="20">
        <v>2</v>
      </c>
      <c r="D290" s="21" t="s">
        <v>179</v>
      </c>
      <c r="E290" s="18" t="s">
        <v>23</v>
      </c>
    </row>
    <row r="291" spans="2:5" x14ac:dyDescent="0.2">
      <c r="B291" s="18">
        <v>27271</v>
      </c>
      <c r="C291" s="20">
        <v>2</v>
      </c>
      <c r="D291" s="21" t="s">
        <v>47</v>
      </c>
      <c r="E291" s="18" t="s">
        <v>23</v>
      </c>
    </row>
    <row r="292" spans="2:5" x14ac:dyDescent="0.2">
      <c r="B292" s="18">
        <v>27272</v>
      </c>
      <c r="C292" s="20">
        <v>2</v>
      </c>
      <c r="D292" s="21" t="s">
        <v>171</v>
      </c>
      <c r="E292" s="18" t="s">
        <v>23</v>
      </c>
    </row>
    <row r="293" spans="2:5" x14ac:dyDescent="0.2">
      <c r="B293" s="18">
        <v>2728</v>
      </c>
      <c r="C293" s="20">
        <v>2</v>
      </c>
      <c r="D293" s="21" t="s">
        <v>180</v>
      </c>
      <c r="E293" s="18" t="s">
        <v>23</v>
      </c>
    </row>
    <row r="294" spans="2:5" x14ac:dyDescent="0.2">
      <c r="B294" s="18">
        <v>27281</v>
      </c>
      <c r="C294" s="20">
        <v>2</v>
      </c>
      <c r="D294" s="21" t="s">
        <v>47</v>
      </c>
      <c r="E294" s="18" t="s">
        <v>23</v>
      </c>
    </row>
    <row r="295" spans="2:5" x14ac:dyDescent="0.2">
      <c r="B295" s="18">
        <v>27282</v>
      </c>
      <c r="C295" s="20">
        <v>2</v>
      </c>
      <c r="D295" s="21" t="s">
        <v>171</v>
      </c>
      <c r="E295" s="18" t="s">
        <v>23</v>
      </c>
    </row>
    <row r="296" spans="2:5" x14ac:dyDescent="0.2">
      <c r="B296" s="18">
        <v>2729</v>
      </c>
      <c r="C296" s="20">
        <v>2</v>
      </c>
      <c r="D296" s="21" t="s">
        <v>181</v>
      </c>
      <c r="E296" s="18" t="s">
        <v>23</v>
      </c>
    </row>
    <row r="297" spans="2:5" x14ac:dyDescent="0.2">
      <c r="B297" s="18">
        <v>27291</v>
      </c>
      <c r="C297" s="20">
        <v>2</v>
      </c>
      <c r="D297" s="21" t="s">
        <v>47</v>
      </c>
      <c r="E297" s="18" t="s">
        <v>23</v>
      </c>
    </row>
    <row r="298" spans="2:5" x14ac:dyDescent="0.2">
      <c r="B298" s="18">
        <v>27292</v>
      </c>
      <c r="C298" s="20">
        <v>2</v>
      </c>
      <c r="D298" s="21" t="s">
        <v>171</v>
      </c>
      <c r="E298" s="18" t="s">
        <v>23</v>
      </c>
    </row>
    <row r="299" spans="2:5" x14ac:dyDescent="0.2">
      <c r="B299" s="18">
        <v>273</v>
      </c>
      <c r="C299" s="20">
        <v>2</v>
      </c>
      <c r="D299" s="21" t="s">
        <v>100</v>
      </c>
      <c r="E299" s="18" t="s">
        <v>23</v>
      </c>
    </row>
    <row r="300" spans="2:5" x14ac:dyDescent="0.2">
      <c r="B300" s="18">
        <v>2731</v>
      </c>
      <c r="C300" s="20">
        <v>2</v>
      </c>
      <c r="D300" s="21" t="s">
        <v>182</v>
      </c>
      <c r="E300" s="18" t="s">
        <v>23</v>
      </c>
    </row>
    <row r="301" spans="2:5" x14ac:dyDescent="0.2">
      <c r="B301" s="18">
        <v>27311</v>
      </c>
      <c r="C301" s="20">
        <v>2</v>
      </c>
      <c r="D301" s="21" t="s">
        <v>47</v>
      </c>
      <c r="E301" s="18" t="s">
        <v>23</v>
      </c>
    </row>
    <row r="302" spans="2:5" x14ac:dyDescent="0.2">
      <c r="B302" s="18">
        <v>27312</v>
      </c>
      <c r="C302" s="20">
        <v>2</v>
      </c>
      <c r="D302" s="21" t="s">
        <v>171</v>
      </c>
      <c r="E302" s="18" t="s">
        <v>23</v>
      </c>
    </row>
    <row r="303" spans="2:5" x14ac:dyDescent="0.2">
      <c r="B303" s="18">
        <v>2732</v>
      </c>
      <c r="C303" s="20">
        <v>2</v>
      </c>
      <c r="D303" s="21" t="s">
        <v>183</v>
      </c>
      <c r="E303" s="18" t="s">
        <v>23</v>
      </c>
    </row>
    <row r="304" spans="2:5" x14ac:dyDescent="0.2">
      <c r="B304" s="18">
        <v>27321</v>
      </c>
      <c r="C304" s="20">
        <v>2</v>
      </c>
      <c r="D304" s="21" t="s">
        <v>47</v>
      </c>
      <c r="E304" s="18" t="s">
        <v>23</v>
      </c>
    </row>
    <row r="305" spans="2:5" x14ac:dyDescent="0.2">
      <c r="B305" s="18">
        <v>27322</v>
      </c>
      <c r="C305" s="20">
        <v>2</v>
      </c>
      <c r="D305" s="21" t="s">
        <v>171</v>
      </c>
      <c r="E305" s="18" t="s">
        <v>23</v>
      </c>
    </row>
    <row r="306" spans="2:5" x14ac:dyDescent="0.2">
      <c r="B306" s="18">
        <v>2733</v>
      </c>
      <c r="C306" s="20">
        <v>2</v>
      </c>
      <c r="D306" s="21" t="s">
        <v>184</v>
      </c>
      <c r="E306" s="18" t="s">
        <v>23</v>
      </c>
    </row>
    <row r="307" spans="2:5" x14ac:dyDescent="0.2">
      <c r="B307" s="18">
        <v>27331</v>
      </c>
      <c r="C307" s="20">
        <v>2</v>
      </c>
      <c r="D307" s="21" t="s">
        <v>47</v>
      </c>
      <c r="E307" s="18" t="s">
        <v>23</v>
      </c>
    </row>
    <row r="308" spans="2:5" x14ac:dyDescent="0.2">
      <c r="B308" s="18">
        <v>27332</v>
      </c>
      <c r="C308" s="20">
        <v>2</v>
      </c>
      <c r="D308" s="21" t="s">
        <v>171</v>
      </c>
      <c r="E308" s="18" t="s">
        <v>23</v>
      </c>
    </row>
    <row r="309" spans="2:5" x14ac:dyDescent="0.2">
      <c r="B309" s="18">
        <v>2734</v>
      </c>
      <c r="C309" s="20">
        <v>2</v>
      </c>
      <c r="D309" s="21" t="s">
        <v>185</v>
      </c>
      <c r="E309" s="18" t="s">
        <v>23</v>
      </c>
    </row>
    <row r="310" spans="2:5" x14ac:dyDescent="0.2">
      <c r="B310" s="18">
        <v>27341</v>
      </c>
      <c r="C310" s="20">
        <v>2</v>
      </c>
      <c r="D310" s="21" t="s">
        <v>47</v>
      </c>
      <c r="E310" s="18" t="s">
        <v>23</v>
      </c>
    </row>
    <row r="311" spans="2:5" x14ac:dyDescent="0.2">
      <c r="B311" s="18">
        <v>27342</v>
      </c>
      <c r="C311" s="20">
        <v>2</v>
      </c>
      <c r="D311" s="21" t="s">
        <v>171</v>
      </c>
      <c r="E311" s="18" t="s">
        <v>23</v>
      </c>
    </row>
    <row r="312" spans="2:5" x14ac:dyDescent="0.2">
      <c r="B312" s="18">
        <v>2735</v>
      </c>
      <c r="C312" s="20">
        <v>2</v>
      </c>
      <c r="D312" s="21" t="s">
        <v>186</v>
      </c>
      <c r="E312" s="18" t="s">
        <v>23</v>
      </c>
    </row>
    <row r="313" spans="2:5" x14ac:dyDescent="0.2">
      <c r="B313" s="18">
        <v>27351</v>
      </c>
      <c r="C313" s="20">
        <v>2</v>
      </c>
      <c r="D313" s="21" t="s">
        <v>47</v>
      </c>
      <c r="E313" s="18" t="s">
        <v>23</v>
      </c>
    </row>
    <row r="314" spans="2:5" x14ac:dyDescent="0.2">
      <c r="B314" s="18">
        <v>27352</v>
      </c>
      <c r="C314" s="20">
        <v>2</v>
      </c>
      <c r="D314" s="21" t="s">
        <v>171</v>
      </c>
      <c r="E314" s="18" t="s">
        <v>23</v>
      </c>
    </row>
    <row r="315" spans="2:5" x14ac:dyDescent="0.2">
      <c r="B315" s="18">
        <v>2739</v>
      </c>
      <c r="C315" s="20">
        <v>2</v>
      </c>
      <c r="D315" s="21" t="s">
        <v>187</v>
      </c>
      <c r="E315" s="18" t="s">
        <v>23</v>
      </c>
    </row>
    <row r="316" spans="2:5" x14ac:dyDescent="0.2">
      <c r="B316" s="18">
        <v>27391</v>
      </c>
      <c r="C316" s="20">
        <v>2</v>
      </c>
      <c r="D316" s="21" t="s">
        <v>47</v>
      </c>
      <c r="E316" s="18" t="s">
        <v>23</v>
      </c>
    </row>
    <row r="317" spans="2:5" x14ac:dyDescent="0.2">
      <c r="B317" s="18">
        <v>27392</v>
      </c>
      <c r="C317" s="20">
        <v>2</v>
      </c>
      <c r="D317" s="21" t="s">
        <v>171</v>
      </c>
      <c r="E317" s="18" t="s">
        <v>23</v>
      </c>
    </row>
    <row r="318" spans="2:5" x14ac:dyDescent="0.2">
      <c r="B318" s="18">
        <v>274</v>
      </c>
      <c r="C318" s="20">
        <v>2</v>
      </c>
      <c r="D318" s="21" t="s">
        <v>101</v>
      </c>
      <c r="E318" s="18" t="s">
        <v>23</v>
      </c>
    </row>
    <row r="319" spans="2:5" x14ac:dyDescent="0.2">
      <c r="B319" s="18">
        <v>2741</v>
      </c>
      <c r="C319" s="20">
        <v>2</v>
      </c>
      <c r="D319" s="21" t="s">
        <v>188</v>
      </c>
      <c r="E319" s="18" t="s">
        <v>23</v>
      </c>
    </row>
    <row r="320" spans="2:5" x14ac:dyDescent="0.2">
      <c r="B320" s="18">
        <v>27411</v>
      </c>
      <c r="C320" s="20">
        <v>2</v>
      </c>
      <c r="D320" s="21" t="s">
        <v>47</v>
      </c>
      <c r="E320" s="18" t="s">
        <v>23</v>
      </c>
    </row>
    <row r="321" spans="2:5" x14ac:dyDescent="0.2">
      <c r="B321" s="18">
        <v>27413</v>
      </c>
      <c r="C321" s="20">
        <v>2</v>
      </c>
      <c r="D321" s="21" t="s">
        <v>173</v>
      </c>
      <c r="E321" s="18" t="s">
        <v>23</v>
      </c>
    </row>
    <row r="322" spans="2:5" x14ac:dyDescent="0.2">
      <c r="B322" s="18">
        <v>27414</v>
      </c>
      <c r="C322" s="20">
        <v>2</v>
      </c>
      <c r="D322" s="21" t="s">
        <v>105</v>
      </c>
      <c r="E322" s="18" t="s">
        <v>23</v>
      </c>
    </row>
    <row r="323" spans="2:5" x14ac:dyDescent="0.2">
      <c r="B323" s="18">
        <v>2742</v>
      </c>
      <c r="C323" s="20">
        <v>2</v>
      </c>
      <c r="D323" s="21" t="s">
        <v>189</v>
      </c>
      <c r="E323" s="18" t="s">
        <v>23</v>
      </c>
    </row>
    <row r="324" spans="2:5" x14ac:dyDescent="0.2">
      <c r="B324" s="18">
        <v>27421</v>
      </c>
      <c r="C324" s="20">
        <v>2</v>
      </c>
      <c r="D324" s="21" t="s">
        <v>47</v>
      </c>
      <c r="E324" s="18" t="s">
        <v>23</v>
      </c>
    </row>
    <row r="325" spans="2:5" x14ac:dyDescent="0.2">
      <c r="B325" s="18">
        <v>27423</v>
      </c>
      <c r="C325" s="20">
        <v>2</v>
      </c>
      <c r="D325" s="21" t="s">
        <v>173</v>
      </c>
      <c r="E325" s="18" t="s">
        <v>23</v>
      </c>
    </row>
    <row r="326" spans="2:5" x14ac:dyDescent="0.2">
      <c r="B326" s="18">
        <v>27424</v>
      </c>
      <c r="C326" s="20">
        <v>2</v>
      </c>
      <c r="D326" s="21" t="s">
        <v>105</v>
      </c>
      <c r="E326" s="18" t="s">
        <v>23</v>
      </c>
    </row>
    <row r="327" spans="2:5" x14ac:dyDescent="0.2">
      <c r="B327" s="74">
        <v>275</v>
      </c>
      <c r="C327" s="20">
        <v>2</v>
      </c>
      <c r="D327" s="75" t="s">
        <v>190</v>
      </c>
      <c r="E327" s="18" t="s">
        <v>23</v>
      </c>
    </row>
    <row r="328" spans="2:5" x14ac:dyDescent="0.2">
      <c r="B328" s="18">
        <v>2752</v>
      </c>
      <c r="C328" s="20">
        <v>2</v>
      </c>
      <c r="D328" s="21" t="s">
        <v>172</v>
      </c>
      <c r="E328" s="18" t="s">
        <v>23</v>
      </c>
    </row>
    <row r="329" spans="2:5" x14ac:dyDescent="0.2">
      <c r="B329" s="18">
        <v>27521</v>
      </c>
      <c r="C329" s="20">
        <v>2</v>
      </c>
      <c r="D329" s="21" t="s">
        <v>47</v>
      </c>
      <c r="E329" s="18" t="s">
        <v>23</v>
      </c>
    </row>
    <row r="330" spans="2:5" x14ac:dyDescent="0.2">
      <c r="B330" s="18">
        <v>27522</v>
      </c>
      <c r="C330" s="20">
        <v>2</v>
      </c>
      <c r="D330" s="21" t="s">
        <v>171</v>
      </c>
      <c r="E330" s="18" t="s">
        <v>23</v>
      </c>
    </row>
    <row r="331" spans="2:5" x14ac:dyDescent="0.2">
      <c r="B331" s="18">
        <v>27523</v>
      </c>
      <c r="C331" s="20">
        <v>2</v>
      </c>
      <c r="D331" s="21" t="s">
        <v>135</v>
      </c>
      <c r="E331" s="18" t="s">
        <v>23</v>
      </c>
    </row>
    <row r="332" spans="2:5" x14ac:dyDescent="0.2">
      <c r="B332" s="74">
        <v>276</v>
      </c>
      <c r="C332" s="20">
        <v>2</v>
      </c>
      <c r="D332" s="75" t="s">
        <v>191</v>
      </c>
      <c r="E332" s="18" t="s">
        <v>23</v>
      </c>
    </row>
    <row r="333" spans="2:5" x14ac:dyDescent="0.2">
      <c r="B333" s="18">
        <v>2760</v>
      </c>
      <c r="C333" s="20">
        <v>2</v>
      </c>
      <c r="D333" s="21" t="s">
        <v>174</v>
      </c>
      <c r="E333" s="18" t="s">
        <v>23</v>
      </c>
    </row>
    <row r="334" spans="2:5" x14ac:dyDescent="0.2">
      <c r="B334" s="18">
        <v>27601</v>
      </c>
      <c r="C334" s="20">
        <v>2</v>
      </c>
      <c r="D334" s="21" t="s">
        <v>47</v>
      </c>
      <c r="E334" s="18" t="s">
        <v>23</v>
      </c>
    </row>
    <row r="335" spans="2:5" x14ac:dyDescent="0.2">
      <c r="B335" s="18">
        <v>27602</v>
      </c>
      <c r="C335" s="20">
        <v>2</v>
      </c>
      <c r="D335" s="21" t="s">
        <v>171</v>
      </c>
      <c r="E335" s="18" t="s">
        <v>23</v>
      </c>
    </row>
    <row r="336" spans="2:5" x14ac:dyDescent="0.2">
      <c r="B336" s="18">
        <v>27603</v>
      </c>
      <c r="C336" s="20">
        <v>2</v>
      </c>
      <c r="D336" s="21" t="s">
        <v>192</v>
      </c>
      <c r="E336" s="18" t="s">
        <v>23</v>
      </c>
    </row>
    <row r="337" spans="2:5" x14ac:dyDescent="0.2">
      <c r="B337" s="18">
        <v>2762</v>
      </c>
      <c r="C337" s="20">
        <v>2</v>
      </c>
      <c r="D337" s="21" t="s">
        <v>172</v>
      </c>
      <c r="E337" s="18" t="s">
        <v>23</v>
      </c>
    </row>
    <row r="338" spans="2:5" x14ac:dyDescent="0.2">
      <c r="B338" s="18">
        <v>27621</v>
      </c>
      <c r="C338" s="20">
        <v>2</v>
      </c>
      <c r="D338" s="21" t="s">
        <v>47</v>
      </c>
      <c r="E338" s="18" t="s">
        <v>23</v>
      </c>
    </row>
    <row r="339" spans="2:5" x14ac:dyDescent="0.2">
      <c r="B339" s="18">
        <v>27622</v>
      </c>
      <c r="C339" s="20">
        <v>2</v>
      </c>
      <c r="D339" s="21" t="s">
        <v>171</v>
      </c>
      <c r="E339" s="18" t="s">
        <v>23</v>
      </c>
    </row>
    <row r="340" spans="2:5" x14ac:dyDescent="0.2">
      <c r="B340" s="18">
        <v>27623</v>
      </c>
      <c r="C340" s="20">
        <v>2</v>
      </c>
      <c r="D340" s="21" t="s">
        <v>135</v>
      </c>
      <c r="E340" s="18" t="s">
        <v>23</v>
      </c>
    </row>
    <row r="341" spans="2:5" x14ac:dyDescent="0.2">
      <c r="B341" s="18">
        <v>2763</v>
      </c>
      <c r="C341" s="20">
        <v>2</v>
      </c>
      <c r="D341" s="21" t="s">
        <v>193</v>
      </c>
      <c r="E341" s="18" t="s">
        <v>23</v>
      </c>
    </row>
    <row r="342" spans="2:5" x14ac:dyDescent="0.2">
      <c r="B342" s="18">
        <v>27631</v>
      </c>
      <c r="C342" s="20">
        <v>2</v>
      </c>
      <c r="D342" s="21" t="s">
        <v>47</v>
      </c>
      <c r="E342" s="18" t="s">
        <v>23</v>
      </c>
    </row>
    <row r="343" spans="2:5" x14ac:dyDescent="0.2">
      <c r="B343" s="18">
        <v>27632</v>
      </c>
      <c r="C343" s="20">
        <v>2</v>
      </c>
      <c r="D343" s="21" t="s">
        <v>171</v>
      </c>
      <c r="E343" s="18" t="s">
        <v>23</v>
      </c>
    </row>
    <row r="344" spans="2:5" x14ac:dyDescent="0.2">
      <c r="B344" s="18">
        <v>27633</v>
      </c>
      <c r="C344" s="20">
        <v>2</v>
      </c>
      <c r="D344" s="21" t="s">
        <v>135</v>
      </c>
      <c r="E344" s="18" t="s">
        <v>23</v>
      </c>
    </row>
    <row r="345" spans="2:5" x14ac:dyDescent="0.2">
      <c r="B345" s="18">
        <v>2764</v>
      </c>
      <c r="C345" s="20">
        <v>2</v>
      </c>
      <c r="D345" s="21" t="s">
        <v>177</v>
      </c>
      <c r="E345" s="18" t="s">
        <v>23</v>
      </c>
    </row>
    <row r="346" spans="2:5" x14ac:dyDescent="0.2">
      <c r="B346" s="18">
        <v>27641</v>
      </c>
      <c r="C346" s="20">
        <v>2</v>
      </c>
      <c r="D346" s="21" t="s">
        <v>47</v>
      </c>
      <c r="E346" s="18" t="s">
        <v>23</v>
      </c>
    </row>
    <row r="347" spans="2:5" x14ac:dyDescent="0.2">
      <c r="B347" s="18">
        <v>27642</v>
      </c>
      <c r="C347" s="20">
        <v>2</v>
      </c>
      <c r="D347" s="21" t="s">
        <v>171</v>
      </c>
      <c r="E347" s="18" t="s">
        <v>23</v>
      </c>
    </row>
    <row r="348" spans="2:5" x14ac:dyDescent="0.2">
      <c r="B348" s="18">
        <v>2765</v>
      </c>
      <c r="C348" s="20">
        <v>2</v>
      </c>
      <c r="D348" s="21" t="s">
        <v>178</v>
      </c>
      <c r="E348" s="18" t="s">
        <v>23</v>
      </c>
    </row>
    <row r="349" spans="2:5" x14ac:dyDescent="0.2">
      <c r="B349" s="18">
        <v>27651</v>
      </c>
      <c r="C349" s="20">
        <v>2</v>
      </c>
      <c r="D349" s="21" t="s">
        <v>47</v>
      </c>
      <c r="E349" s="18" t="s">
        <v>23</v>
      </c>
    </row>
    <row r="350" spans="2:5" x14ac:dyDescent="0.2">
      <c r="B350" s="18">
        <v>27652</v>
      </c>
      <c r="C350" s="20">
        <v>2</v>
      </c>
      <c r="D350" s="21" t="s">
        <v>171</v>
      </c>
      <c r="E350" s="18" t="s">
        <v>23</v>
      </c>
    </row>
    <row r="351" spans="2:5" x14ac:dyDescent="0.2">
      <c r="B351" s="18">
        <v>2766</v>
      </c>
      <c r="C351" s="20">
        <v>2</v>
      </c>
      <c r="D351" s="21" t="s">
        <v>179</v>
      </c>
      <c r="E351" s="18" t="s">
        <v>23</v>
      </c>
    </row>
    <row r="352" spans="2:5" x14ac:dyDescent="0.2">
      <c r="B352" s="18">
        <v>27661</v>
      </c>
      <c r="C352" s="20">
        <v>2</v>
      </c>
      <c r="D352" s="21" t="s">
        <v>47</v>
      </c>
      <c r="E352" s="18" t="s">
        <v>23</v>
      </c>
    </row>
    <row r="353" spans="2:5" x14ac:dyDescent="0.2">
      <c r="B353" s="18">
        <v>27662</v>
      </c>
      <c r="C353" s="20">
        <v>2</v>
      </c>
      <c r="D353" s="21" t="s">
        <v>171</v>
      </c>
      <c r="E353" s="18" t="s">
        <v>23</v>
      </c>
    </row>
    <row r="354" spans="2:5" x14ac:dyDescent="0.2">
      <c r="B354" s="18">
        <v>2767</v>
      </c>
      <c r="C354" s="20">
        <v>2</v>
      </c>
      <c r="D354" s="21" t="s">
        <v>180</v>
      </c>
      <c r="E354" s="18" t="s">
        <v>23</v>
      </c>
    </row>
    <row r="355" spans="2:5" x14ac:dyDescent="0.2">
      <c r="B355" s="18">
        <v>27671</v>
      </c>
      <c r="C355" s="20">
        <v>2</v>
      </c>
      <c r="D355" s="21" t="s">
        <v>47</v>
      </c>
      <c r="E355" s="18" t="s">
        <v>23</v>
      </c>
    </row>
    <row r="356" spans="2:5" x14ac:dyDescent="0.2">
      <c r="B356" s="18">
        <v>27672</v>
      </c>
      <c r="C356" s="20">
        <v>2</v>
      </c>
      <c r="D356" s="21" t="s">
        <v>171</v>
      </c>
      <c r="E356" s="18" t="s">
        <v>23</v>
      </c>
    </row>
    <row r="357" spans="2:5" x14ac:dyDescent="0.2">
      <c r="B357" s="18">
        <v>277</v>
      </c>
      <c r="C357" s="20">
        <v>2</v>
      </c>
      <c r="D357" s="21" t="s">
        <v>194</v>
      </c>
      <c r="E357" s="18" t="s">
        <v>23</v>
      </c>
    </row>
    <row r="358" spans="2:5" x14ac:dyDescent="0.2">
      <c r="B358" s="18">
        <v>2771</v>
      </c>
      <c r="C358" s="20">
        <v>2</v>
      </c>
      <c r="D358" s="21" t="s">
        <v>182</v>
      </c>
      <c r="E358" s="18" t="s">
        <v>23</v>
      </c>
    </row>
    <row r="359" spans="2:5" x14ac:dyDescent="0.2">
      <c r="B359" s="18">
        <v>27711</v>
      </c>
      <c r="C359" s="20">
        <v>2</v>
      </c>
      <c r="D359" s="21" t="s">
        <v>47</v>
      </c>
      <c r="E359" s="18" t="s">
        <v>23</v>
      </c>
    </row>
    <row r="360" spans="2:5" x14ac:dyDescent="0.2">
      <c r="B360" s="18">
        <v>27712</v>
      </c>
      <c r="C360" s="20">
        <v>2</v>
      </c>
      <c r="D360" s="21" t="s">
        <v>171</v>
      </c>
      <c r="E360" s="18" t="s">
        <v>23</v>
      </c>
    </row>
    <row r="361" spans="2:5" x14ac:dyDescent="0.2">
      <c r="B361" s="18">
        <v>2772</v>
      </c>
      <c r="C361" s="20">
        <v>2</v>
      </c>
      <c r="D361" s="21" t="s">
        <v>183</v>
      </c>
      <c r="E361" s="18" t="s">
        <v>23</v>
      </c>
    </row>
    <row r="362" spans="2:5" x14ac:dyDescent="0.2">
      <c r="B362" s="18">
        <v>27721</v>
      </c>
      <c r="C362" s="20">
        <v>2</v>
      </c>
      <c r="D362" s="21" t="s">
        <v>47</v>
      </c>
      <c r="E362" s="18" t="s">
        <v>23</v>
      </c>
    </row>
    <row r="363" spans="2:5" x14ac:dyDescent="0.2">
      <c r="B363" s="18">
        <v>27722</v>
      </c>
      <c r="C363" s="20">
        <v>2</v>
      </c>
      <c r="D363" s="21" t="s">
        <v>171</v>
      </c>
      <c r="E363" s="18" t="s">
        <v>23</v>
      </c>
    </row>
    <row r="364" spans="2:5" x14ac:dyDescent="0.2">
      <c r="B364" s="18">
        <v>2773</v>
      </c>
      <c r="C364" s="20">
        <v>2</v>
      </c>
      <c r="D364" s="21" t="s">
        <v>184</v>
      </c>
      <c r="E364" s="18" t="s">
        <v>23</v>
      </c>
    </row>
    <row r="365" spans="2:5" x14ac:dyDescent="0.2">
      <c r="B365" s="18">
        <v>27731</v>
      </c>
      <c r="C365" s="20">
        <v>2</v>
      </c>
      <c r="D365" s="21" t="s">
        <v>47</v>
      </c>
      <c r="E365" s="18" t="s">
        <v>23</v>
      </c>
    </row>
    <row r="366" spans="2:5" x14ac:dyDescent="0.2">
      <c r="B366" s="18">
        <v>27732</v>
      </c>
      <c r="C366" s="20">
        <v>2</v>
      </c>
      <c r="D366" s="21" t="s">
        <v>171</v>
      </c>
      <c r="E366" s="18" t="s">
        <v>23</v>
      </c>
    </row>
    <row r="367" spans="2:5" x14ac:dyDescent="0.2">
      <c r="B367" s="18">
        <v>2774</v>
      </c>
      <c r="C367" s="20">
        <v>2</v>
      </c>
      <c r="D367" s="21" t="s">
        <v>185</v>
      </c>
      <c r="E367" s="18" t="s">
        <v>23</v>
      </c>
    </row>
    <row r="368" spans="2:5" x14ac:dyDescent="0.2">
      <c r="B368" s="18">
        <v>27741</v>
      </c>
      <c r="C368" s="20">
        <v>2</v>
      </c>
      <c r="D368" s="21" t="s">
        <v>47</v>
      </c>
      <c r="E368" s="18" t="s">
        <v>23</v>
      </c>
    </row>
    <row r="369" spans="2:5" x14ac:dyDescent="0.2">
      <c r="B369" s="18">
        <v>27742</v>
      </c>
      <c r="C369" s="20">
        <v>2</v>
      </c>
      <c r="D369" s="21" t="s">
        <v>171</v>
      </c>
      <c r="E369" s="18" t="s">
        <v>23</v>
      </c>
    </row>
    <row r="370" spans="2:5" x14ac:dyDescent="0.2">
      <c r="B370" s="18">
        <v>2775</v>
      </c>
      <c r="C370" s="20">
        <v>2</v>
      </c>
      <c r="D370" s="21" t="s">
        <v>186</v>
      </c>
      <c r="E370" s="18" t="s">
        <v>23</v>
      </c>
    </row>
    <row r="371" spans="2:5" x14ac:dyDescent="0.2">
      <c r="B371" s="18">
        <v>27751</v>
      </c>
      <c r="C371" s="20">
        <v>2</v>
      </c>
      <c r="D371" s="21" t="s">
        <v>47</v>
      </c>
      <c r="E371" s="18" t="s">
        <v>23</v>
      </c>
    </row>
    <row r="372" spans="2:5" x14ac:dyDescent="0.2">
      <c r="B372" s="18">
        <v>27752</v>
      </c>
      <c r="C372" s="20">
        <v>2</v>
      </c>
      <c r="D372" s="21" t="s">
        <v>171</v>
      </c>
      <c r="E372" s="18" t="s">
        <v>23</v>
      </c>
    </row>
    <row r="373" spans="2:5" x14ac:dyDescent="0.2">
      <c r="B373" s="18">
        <v>2779</v>
      </c>
      <c r="C373" s="20">
        <v>2</v>
      </c>
      <c r="D373" s="21" t="s">
        <v>187</v>
      </c>
      <c r="E373" s="18" t="s">
        <v>23</v>
      </c>
    </row>
    <row r="374" spans="2:5" x14ac:dyDescent="0.2">
      <c r="B374" s="18">
        <v>27791</v>
      </c>
      <c r="C374" s="20">
        <v>2</v>
      </c>
      <c r="D374" s="21" t="s">
        <v>47</v>
      </c>
      <c r="E374" s="18" t="s">
        <v>23</v>
      </c>
    </row>
    <row r="375" spans="2:5" x14ac:dyDescent="0.2">
      <c r="B375" s="18">
        <v>27792</v>
      </c>
      <c r="C375" s="20">
        <v>2</v>
      </c>
      <c r="D375" s="21" t="s">
        <v>171</v>
      </c>
      <c r="E375" s="18" t="s">
        <v>23</v>
      </c>
    </row>
    <row r="376" spans="2:5" x14ac:dyDescent="0.2">
      <c r="B376" s="18">
        <v>278</v>
      </c>
      <c r="C376" s="20">
        <v>2</v>
      </c>
      <c r="D376" s="21" t="s">
        <v>195</v>
      </c>
      <c r="E376" s="18" t="s">
        <v>23</v>
      </c>
    </row>
    <row r="377" spans="2:5" x14ac:dyDescent="0.2">
      <c r="B377" s="18">
        <v>2781</v>
      </c>
      <c r="C377" s="20">
        <v>2</v>
      </c>
      <c r="D377" s="21" t="s">
        <v>188</v>
      </c>
      <c r="E377" s="18" t="s">
        <v>23</v>
      </c>
    </row>
    <row r="378" spans="2:5" x14ac:dyDescent="0.2">
      <c r="B378" s="18">
        <v>27811</v>
      </c>
      <c r="C378" s="20">
        <v>2</v>
      </c>
      <c r="D378" s="21" t="s">
        <v>47</v>
      </c>
      <c r="E378" s="18" t="s">
        <v>23</v>
      </c>
    </row>
    <row r="379" spans="2:5" x14ac:dyDescent="0.2">
      <c r="B379" s="18">
        <v>27813</v>
      </c>
      <c r="C379" s="20">
        <v>2</v>
      </c>
      <c r="D379" s="21" t="s">
        <v>135</v>
      </c>
      <c r="E379" s="18" t="s">
        <v>23</v>
      </c>
    </row>
    <row r="380" spans="2:5" x14ac:dyDescent="0.2">
      <c r="B380" s="18">
        <v>2782</v>
      </c>
      <c r="C380" s="20">
        <v>2</v>
      </c>
      <c r="D380" s="21" t="s">
        <v>189</v>
      </c>
      <c r="E380" s="18" t="s">
        <v>23</v>
      </c>
    </row>
    <row r="381" spans="2:5" x14ac:dyDescent="0.2">
      <c r="B381" s="18">
        <v>27821</v>
      </c>
      <c r="C381" s="20">
        <v>2</v>
      </c>
      <c r="D381" s="21" t="s">
        <v>47</v>
      </c>
      <c r="E381" s="18" t="s">
        <v>23</v>
      </c>
    </row>
    <row r="382" spans="2:5" x14ac:dyDescent="0.2">
      <c r="B382" s="18">
        <v>27823</v>
      </c>
      <c r="C382" s="20">
        <v>2</v>
      </c>
      <c r="D382" s="21" t="s">
        <v>135</v>
      </c>
      <c r="E382" s="18" t="s">
        <v>23</v>
      </c>
    </row>
    <row r="383" spans="2:5" x14ac:dyDescent="0.2">
      <c r="B383" s="18">
        <v>279</v>
      </c>
      <c r="C383" s="20">
        <v>2</v>
      </c>
      <c r="D383" s="21" t="s">
        <v>196</v>
      </c>
      <c r="E383" s="18" t="s">
        <v>23</v>
      </c>
    </row>
    <row r="384" spans="2:5" x14ac:dyDescent="0.2">
      <c r="B384" s="18">
        <v>2791</v>
      </c>
      <c r="C384" s="20">
        <v>2</v>
      </c>
      <c r="D384" s="21" t="s">
        <v>197</v>
      </c>
      <c r="E384" s="18" t="s">
        <v>23</v>
      </c>
    </row>
    <row r="385" spans="2:5" x14ac:dyDescent="0.2">
      <c r="B385" s="18">
        <v>27910</v>
      </c>
      <c r="C385" s="20">
        <v>2</v>
      </c>
      <c r="D385" s="21" t="s">
        <v>174</v>
      </c>
      <c r="E385" s="18" t="s">
        <v>23</v>
      </c>
    </row>
    <row r="386" spans="2:5" x14ac:dyDescent="0.2">
      <c r="B386" s="18">
        <v>27911</v>
      </c>
      <c r="C386" s="20">
        <v>2</v>
      </c>
      <c r="D386" s="21" t="s">
        <v>175</v>
      </c>
      <c r="E386" s="18" t="s">
        <v>23</v>
      </c>
    </row>
    <row r="387" spans="2:5" x14ac:dyDescent="0.2">
      <c r="B387" s="18">
        <v>27912</v>
      </c>
      <c r="C387" s="20">
        <v>2</v>
      </c>
      <c r="D387" s="21" t="s">
        <v>170</v>
      </c>
      <c r="E387" s="18" t="s">
        <v>23</v>
      </c>
    </row>
    <row r="388" spans="2:5" x14ac:dyDescent="0.2">
      <c r="B388" s="18">
        <v>27913</v>
      </c>
      <c r="C388" s="20">
        <v>2</v>
      </c>
      <c r="D388" s="21" t="s">
        <v>172</v>
      </c>
      <c r="E388" s="18" t="s">
        <v>23</v>
      </c>
    </row>
    <row r="389" spans="2:5" x14ac:dyDescent="0.2">
      <c r="B389" s="18">
        <v>2793</v>
      </c>
      <c r="C389" s="20">
        <v>2</v>
      </c>
      <c r="D389" s="21" t="s">
        <v>99</v>
      </c>
      <c r="E389" s="18" t="s">
        <v>23</v>
      </c>
    </row>
    <row r="390" spans="2:5" x14ac:dyDescent="0.2">
      <c r="B390" s="18">
        <v>27930</v>
      </c>
      <c r="C390" s="20">
        <v>2</v>
      </c>
      <c r="D390" s="21" t="s">
        <v>198</v>
      </c>
      <c r="E390" s="18" t="s">
        <v>23</v>
      </c>
    </row>
    <row r="391" spans="2:5" x14ac:dyDescent="0.2">
      <c r="B391" s="18">
        <v>27931</v>
      </c>
      <c r="C391" s="20">
        <v>2</v>
      </c>
      <c r="D391" s="21" t="s">
        <v>175</v>
      </c>
      <c r="E391" s="18" t="s">
        <v>23</v>
      </c>
    </row>
    <row r="392" spans="2:5" x14ac:dyDescent="0.2">
      <c r="B392" s="18">
        <v>27932</v>
      </c>
      <c r="C392" s="20">
        <v>2</v>
      </c>
      <c r="D392" s="21" t="s">
        <v>170</v>
      </c>
      <c r="E392" s="18" t="s">
        <v>23</v>
      </c>
    </row>
    <row r="393" spans="2:5" x14ac:dyDescent="0.2">
      <c r="B393" s="18">
        <v>27933</v>
      </c>
      <c r="C393" s="20">
        <v>2</v>
      </c>
      <c r="D393" s="21" t="s">
        <v>172</v>
      </c>
      <c r="E393" s="18" t="s">
        <v>23</v>
      </c>
    </row>
    <row r="394" spans="2:5" x14ac:dyDescent="0.2">
      <c r="B394" s="18">
        <v>27934</v>
      </c>
      <c r="C394" s="20">
        <v>2</v>
      </c>
      <c r="D394" s="21" t="s">
        <v>176</v>
      </c>
      <c r="E394" s="18" t="s">
        <v>23</v>
      </c>
    </row>
    <row r="395" spans="2:5" x14ac:dyDescent="0.2">
      <c r="B395" s="18">
        <v>27935</v>
      </c>
      <c r="C395" s="20">
        <v>2</v>
      </c>
      <c r="D395" s="21" t="s">
        <v>177</v>
      </c>
      <c r="E395" s="18" t="s">
        <v>23</v>
      </c>
    </row>
    <row r="396" spans="2:5" x14ac:dyDescent="0.2">
      <c r="B396" s="18">
        <v>27936</v>
      </c>
      <c r="C396" s="20">
        <v>2</v>
      </c>
      <c r="D396" s="21" t="s">
        <v>178</v>
      </c>
      <c r="E396" s="18" t="s">
        <v>23</v>
      </c>
    </row>
    <row r="397" spans="2:5" x14ac:dyDescent="0.2">
      <c r="B397" s="18">
        <v>27937</v>
      </c>
      <c r="C397" s="20">
        <v>2</v>
      </c>
      <c r="D397" s="21" t="s">
        <v>179</v>
      </c>
      <c r="E397" s="18" t="s">
        <v>23</v>
      </c>
    </row>
    <row r="398" spans="2:5" x14ac:dyDescent="0.2">
      <c r="B398" s="18">
        <v>27938</v>
      </c>
      <c r="C398" s="20">
        <v>2</v>
      </c>
      <c r="D398" s="21" t="s">
        <v>180</v>
      </c>
      <c r="E398" s="18" t="s">
        <v>23</v>
      </c>
    </row>
    <row r="399" spans="2:5" x14ac:dyDescent="0.2">
      <c r="B399" s="18">
        <v>2794</v>
      </c>
      <c r="C399" s="20">
        <v>2</v>
      </c>
      <c r="D399" s="21" t="s">
        <v>100</v>
      </c>
      <c r="E399" s="18" t="s">
        <v>23</v>
      </c>
    </row>
    <row r="400" spans="2:5" x14ac:dyDescent="0.2">
      <c r="B400" s="18">
        <v>27941</v>
      </c>
      <c r="C400" s="20">
        <v>2</v>
      </c>
      <c r="D400" s="21" t="s">
        <v>199</v>
      </c>
      <c r="E400" s="18" t="s">
        <v>23</v>
      </c>
    </row>
    <row r="401" spans="2:5" x14ac:dyDescent="0.2">
      <c r="B401" s="18">
        <v>27942</v>
      </c>
      <c r="C401" s="20">
        <v>2</v>
      </c>
      <c r="D401" s="21" t="s">
        <v>183</v>
      </c>
      <c r="E401" s="18" t="s">
        <v>23</v>
      </c>
    </row>
    <row r="402" spans="2:5" x14ac:dyDescent="0.2">
      <c r="B402" s="18">
        <v>27943</v>
      </c>
      <c r="C402" s="20">
        <v>2</v>
      </c>
      <c r="D402" s="21" t="s">
        <v>184</v>
      </c>
      <c r="E402" s="18" t="s">
        <v>23</v>
      </c>
    </row>
    <row r="403" spans="2:5" x14ac:dyDescent="0.2">
      <c r="B403" s="18">
        <v>27944</v>
      </c>
      <c r="C403" s="20">
        <v>2</v>
      </c>
      <c r="D403" s="21" t="s">
        <v>185</v>
      </c>
      <c r="E403" s="18" t="s">
        <v>23</v>
      </c>
    </row>
    <row r="404" spans="2:5" x14ac:dyDescent="0.2">
      <c r="B404" s="18">
        <v>27945</v>
      </c>
      <c r="C404" s="20">
        <v>2</v>
      </c>
      <c r="D404" s="21" t="s">
        <v>186</v>
      </c>
      <c r="E404" s="18" t="s">
        <v>23</v>
      </c>
    </row>
    <row r="405" spans="2:5" x14ac:dyDescent="0.2">
      <c r="B405" s="18">
        <v>27949</v>
      </c>
      <c r="C405" s="20">
        <v>2</v>
      </c>
      <c r="D405" s="21" t="s">
        <v>187</v>
      </c>
      <c r="E405" s="18" t="s">
        <v>23</v>
      </c>
    </row>
    <row r="406" spans="2:5" x14ac:dyDescent="0.2">
      <c r="B406" s="18">
        <v>2795</v>
      </c>
      <c r="C406" s="20">
        <v>2</v>
      </c>
      <c r="D406" s="21" t="s">
        <v>101</v>
      </c>
      <c r="E406" s="18" t="s">
        <v>23</v>
      </c>
    </row>
    <row r="407" spans="2:5" x14ac:dyDescent="0.2">
      <c r="B407" s="18">
        <v>27951</v>
      </c>
      <c r="C407" s="20">
        <v>2</v>
      </c>
      <c r="D407" s="21" t="s">
        <v>188</v>
      </c>
      <c r="E407" s="18" t="s">
        <v>23</v>
      </c>
    </row>
    <row r="408" spans="2:5" x14ac:dyDescent="0.2">
      <c r="B408" s="18">
        <v>27952</v>
      </c>
      <c r="C408" s="20">
        <v>2</v>
      </c>
      <c r="D408" s="21" t="s">
        <v>189</v>
      </c>
      <c r="E408" s="18" t="s">
        <v>23</v>
      </c>
    </row>
    <row r="409" spans="2:5" x14ac:dyDescent="0.2">
      <c r="B409" s="15">
        <v>28</v>
      </c>
      <c r="C409" s="20">
        <v>2</v>
      </c>
      <c r="D409" s="17" t="s">
        <v>200</v>
      </c>
      <c r="E409" s="18" t="s">
        <v>23</v>
      </c>
    </row>
    <row r="410" spans="2:5" x14ac:dyDescent="0.2">
      <c r="B410" s="18">
        <v>281</v>
      </c>
      <c r="C410" s="20">
        <v>2</v>
      </c>
      <c r="D410" s="21" t="s">
        <v>129</v>
      </c>
      <c r="E410" s="18" t="s">
        <v>23</v>
      </c>
    </row>
    <row r="411" spans="2:5" x14ac:dyDescent="0.2">
      <c r="B411" s="18">
        <v>284</v>
      </c>
      <c r="C411" s="20">
        <v>2</v>
      </c>
      <c r="D411" s="21" t="s">
        <v>146</v>
      </c>
      <c r="E411" s="18" t="s">
        <v>23</v>
      </c>
    </row>
    <row r="412" spans="2:5" x14ac:dyDescent="0.2">
      <c r="B412" s="18">
        <v>285</v>
      </c>
      <c r="C412" s="20">
        <v>2</v>
      </c>
      <c r="D412" s="21" t="s">
        <v>201</v>
      </c>
      <c r="E412" s="18" t="s">
        <v>23</v>
      </c>
    </row>
    <row r="413" spans="2:5" x14ac:dyDescent="0.2">
      <c r="B413" s="18">
        <v>286</v>
      </c>
      <c r="C413" s="20">
        <v>2</v>
      </c>
      <c r="D413" s="21" t="s">
        <v>202</v>
      </c>
      <c r="E413" s="18" t="s">
        <v>23</v>
      </c>
    </row>
    <row r="414" spans="2:5" x14ac:dyDescent="0.2">
      <c r="B414" s="15">
        <v>29</v>
      </c>
      <c r="C414" s="20">
        <v>2</v>
      </c>
      <c r="D414" s="17" t="s">
        <v>203</v>
      </c>
      <c r="E414" s="18" t="s">
        <v>23</v>
      </c>
    </row>
    <row r="415" spans="2:5" x14ac:dyDescent="0.2">
      <c r="B415" s="18">
        <v>291</v>
      </c>
      <c r="C415" s="20">
        <v>2</v>
      </c>
      <c r="D415" s="21" t="s">
        <v>129</v>
      </c>
      <c r="E415" s="18" t="s">
        <v>23</v>
      </c>
    </row>
    <row r="416" spans="2:5" x14ac:dyDescent="0.2">
      <c r="B416" s="18">
        <v>2911</v>
      </c>
      <c r="C416" s="20">
        <v>2</v>
      </c>
      <c r="D416" s="21" t="s">
        <v>129</v>
      </c>
      <c r="E416" s="18" t="s">
        <v>23</v>
      </c>
    </row>
    <row r="417" spans="2:5" x14ac:dyDescent="0.2">
      <c r="B417" s="18">
        <v>29111</v>
      </c>
      <c r="C417" s="20">
        <v>2</v>
      </c>
      <c r="D417" s="21" t="s">
        <v>47</v>
      </c>
      <c r="E417" s="18" t="s">
        <v>23</v>
      </c>
    </row>
    <row r="418" spans="2:5" x14ac:dyDescent="0.2">
      <c r="B418" s="18">
        <v>292</v>
      </c>
      <c r="C418" s="20">
        <v>2</v>
      </c>
      <c r="D418" s="21" t="s">
        <v>131</v>
      </c>
      <c r="E418" s="18" t="s">
        <v>23</v>
      </c>
    </row>
    <row r="419" spans="2:5" x14ac:dyDescent="0.2">
      <c r="B419" s="18">
        <v>2921</v>
      </c>
      <c r="C419" s="20">
        <v>2</v>
      </c>
      <c r="D419" s="21" t="s">
        <v>131</v>
      </c>
      <c r="E419" s="18" t="s">
        <v>23</v>
      </c>
    </row>
    <row r="420" spans="2:5" x14ac:dyDescent="0.2">
      <c r="B420" s="18">
        <v>29211</v>
      </c>
      <c r="C420" s="20">
        <v>2</v>
      </c>
      <c r="D420" s="21" t="s">
        <v>47</v>
      </c>
      <c r="E420" s="18" t="s">
        <v>23</v>
      </c>
    </row>
    <row r="421" spans="2:5" x14ac:dyDescent="0.2">
      <c r="B421" s="18">
        <v>29213</v>
      </c>
      <c r="C421" s="20">
        <v>2</v>
      </c>
      <c r="D421" s="21" t="s">
        <v>135</v>
      </c>
      <c r="E421" s="18" t="s">
        <v>23</v>
      </c>
    </row>
    <row r="422" spans="2:5" x14ac:dyDescent="0.2">
      <c r="B422" s="18">
        <v>2925</v>
      </c>
      <c r="C422" s="20">
        <v>2</v>
      </c>
      <c r="D422" s="21" t="s">
        <v>136</v>
      </c>
      <c r="E422" s="18" t="s">
        <v>23</v>
      </c>
    </row>
    <row r="423" spans="2:5" x14ac:dyDescent="0.2">
      <c r="B423" s="18">
        <v>29251</v>
      </c>
      <c r="C423" s="20">
        <v>2</v>
      </c>
      <c r="D423" s="21" t="s">
        <v>47</v>
      </c>
      <c r="E423" s="18" t="s">
        <v>23</v>
      </c>
    </row>
    <row r="424" spans="2:5" x14ac:dyDescent="0.2">
      <c r="B424" s="18">
        <v>293</v>
      </c>
      <c r="C424" s="20">
        <v>2</v>
      </c>
      <c r="D424" s="21" t="s">
        <v>204</v>
      </c>
      <c r="E424" s="18" t="s">
        <v>23</v>
      </c>
    </row>
    <row r="425" spans="2:5" x14ac:dyDescent="0.2">
      <c r="B425" s="18">
        <v>2931</v>
      </c>
      <c r="C425" s="20">
        <v>2</v>
      </c>
      <c r="D425" s="21" t="s">
        <v>139</v>
      </c>
      <c r="E425" s="18" t="s">
        <v>23</v>
      </c>
    </row>
    <row r="426" spans="2:5" x14ac:dyDescent="0.2">
      <c r="B426" s="18">
        <v>2932</v>
      </c>
      <c r="C426" s="20">
        <v>2</v>
      </c>
      <c r="D426" s="21" t="s">
        <v>140</v>
      </c>
      <c r="E426" s="18" t="s">
        <v>23</v>
      </c>
    </row>
    <row r="427" spans="2:5" x14ac:dyDescent="0.2">
      <c r="B427" s="18">
        <v>294</v>
      </c>
      <c r="C427" s="20">
        <v>2</v>
      </c>
      <c r="D427" s="21" t="s">
        <v>142</v>
      </c>
      <c r="E427" s="18" t="s">
        <v>23</v>
      </c>
    </row>
    <row r="428" spans="2:5" x14ac:dyDescent="0.2">
      <c r="B428" s="18">
        <v>2941</v>
      </c>
      <c r="C428" s="20">
        <v>2</v>
      </c>
      <c r="D428" s="21" t="s">
        <v>142</v>
      </c>
      <c r="E428" s="18" t="s">
        <v>23</v>
      </c>
    </row>
    <row r="429" spans="2:5" x14ac:dyDescent="0.2">
      <c r="B429" s="18">
        <v>29411</v>
      </c>
      <c r="C429" s="20">
        <v>2</v>
      </c>
      <c r="D429" s="21" t="s">
        <v>47</v>
      </c>
      <c r="E429" s="18" t="s">
        <v>23</v>
      </c>
    </row>
    <row r="430" spans="2:5" x14ac:dyDescent="0.2">
      <c r="B430" s="18">
        <v>29413</v>
      </c>
      <c r="C430" s="20">
        <v>2</v>
      </c>
      <c r="D430" s="21" t="s">
        <v>135</v>
      </c>
      <c r="E430" s="18" t="s">
        <v>23</v>
      </c>
    </row>
    <row r="431" spans="2:5" x14ac:dyDescent="0.2">
      <c r="B431" s="18">
        <v>2945</v>
      </c>
      <c r="C431" s="20">
        <v>2</v>
      </c>
      <c r="D431" s="21" t="s">
        <v>143</v>
      </c>
      <c r="E431" s="18" t="s">
        <v>23</v>
      </c>
    </row>
    <row r="432" spans="2:5" x14ac:dyDescent="0.2">
      <c r="B432" s="18">
        <v>295</v>
      </c>
      <c r="C432" s="20">
        <v>2</v>
      </c>
      <c r="D432" s="21" t="s">
        <v>146</v>
      </c>
      <c r="E432" s="18" t="s">
        <v>23</v>
      </c>
    </row>
    <row r="433" spans="2:5" x14ac:dyDescent="0.2">
      <c r="B433" s="18">
        <v>2951</v>
      </c>
      <c r="C433" s="20">
        <v>2</v>
      </c>
      <c r="D433" s="21" t="s">
        <v>146</v>
      </c>
      <c r="E433" s="18" t="s">
        <v>23</v>
      </c>
    </row>
    <row r="434" spans="2:5" x14ac:dyDescent="0.2">
      <c r="B434" s="18">
        <v>29511</v>
      </c>
      <c r="C434" s="20">
        <v>2</v>
      </c>
      <c r="D434" s="21" t="s">
        <v>47</v>
      </c>
      <c r="E434" s="18" t="s">
        <v>23</v>
      </c>
    </row>
    <row r="435" spans="2:5" x14ac:dyDescent="0.2">
      <c r="B435" s="18">
        <v>296</v>
      </c>
      <c r="C435" s="20">
        <v>2</v>
      </c>
      <c r="D435" s="21" t="s">
        <v>201</v>
      </c>
      <c r="E435" s="18" t="s">
        <v>23</v>
      </c>
    </row>
    <row r="436" spans="2:5" x14ac:dyDescent="0.2">
      <c r="B436" s="18">
        <v>2961</v>
      </c>
      <c r="C436" s="20">
        <v>2</v>
      </c>
      <c r="D436" s="21" t="s">
        <v>154</v>
      </c>
      <c r="E436" s="18" t="s">
        <v>23</v>
      </c>
    </row>
    <row r="437" spans="2:5" x14ac:dyDescent="0.2">
      <c r="B437" s="18">
        <v>2962</v>
      </c>
      <c r="C437" s="20">
        <v>2</v>
      </c>
      <c r="D437" s="21" t="s">
        <v>155</v>
      </c>
      <c r="E437" s="18" t="s">
        <v>23</v>
      </c>
    </row>
    <row r="438" spans="2:5" x14ac:dyDescent="0.2">
      <c r="B438" s="18">
        <v>2963</v>
      </c>
      <c r="C438" s="20">
        <v>2</v>
      </c>
      <c r="D438" s="21" t="s">
        <v>164</v>
      </c>
      <c r="E438" s="18" t="s">
        <v>23</v>
      </c>
    </row>
    <row r="439" spans="2:5" x14ac:dyDescent="0.2">
      <c r="B439" s="18">
        <v>297</v>
      </c>
      <c r="C439" s="20">
        <v>2</v>
      </c>
      <c r="D439" s="21" t="s">
        <v>202</v>
      </c>
      <c r="E439" s="18" t="s">
        <v>23</v>
      </c>
    </row>
    <row r="440" spans="2:5" x14ac:dyDescent="0.2">
      <c r="B440" s="18">
        <v>2971</v>
      </c>
      <c r="C440" s="20">
        <v>2</v>
      </c>
      <c r="D440" s="21" t="s">
        <v>167</v>
      </c>
      <c r="E440" s="18" t="s">
        <v>23</v>
      </c>
    </row>
    <row r="441" spans="2:5" x14ac:dyDescent="0.2">
      <c r="B441" s="18">
        <v>2972</v>
      </c>
      <c r="C441" s="20">
        <v>2</v>
      </c>
      <c r="D441" s="21" t="s">
        <v>168</v>
      </c>
      <c r="E441" s="18" t="s">
        <v>23</v>
      </c>
    </row>
    <row r="442" spans="2:5" x14ac:dyDescent="0.2">
      <c r="B442" s="18">
        <v>298</v>
      </c>
      <c r="C442" s="20">
        <v>2</v>
      </c>
      <c r="D442" s="21" t="s">
        <v>205</v>
      </c>
      <c r="E442" s="18" t="s">
        <v>23</v>
      </c>
    </row>
    <row r="443" spans="2:5" x14ac:dyDescent="0.2">
      <c r="B443" s="18">
        <v>2981</v>
      </c>
      <c r="C443" s="20">
        <v>2</v>
      </c>
      <c r="D443" s="21" t="s">
        <v>129</v>
      </c>
      <c r="E443" s="18" t="s">
        <v>23</v>
      </c>
    </row>
    <row r="444" spans="2:5" x14ac:dyDescent="0.2">
      <c r="B444" s="18">
        <v>2982</v>
      </c>
      <c r="C444" s="20">
        <v>2</v>
      </c>
      <c r="D444" s="21" t="s">
        <v>146</v>
      </c>
      <c r="E444" s="18" t="s">
        <v>23</v>
      </c>
    </row>
    <row r="445" spans="2:5" x14ac:dyDescent="0.2">
      <c r="B445" s="18">
        <v>2983</v>
      </c>
      <c r="C445" s="20">
        <v>2</v>
      </c>
      <c r="D445" s="21" t="s">
        <v>201</v>
      </c>
      <c r="E445" s="18" t="s">
        <v>23</v>
      </c>
    </row>
    <row r="446" spans="2:5" x14ac:dyDescent="0.2">
      <c r="B446" s="18">
        <v>2984</v>
      </c>
      <c r="C446" s="20">
        <v>2</v>
      </c>
      <c r="D446" s="21" t="s">
        <v>202</v>
      </c>
      <c r="E446" s="18" t="s">
        <v>23</v>
      </c>
    </row>
    <row r="447" spans="2:5" x14ac:dyDescent="0.2">
      <c r="B447" s="15">
        <v>30</v>
      </c>
      <c r="C447" s="20">
        <v>3</v>
      </c>
      <c r="D447" s="17" t="s">
        <v>3</v>
      </c>
      <c r="E447" s="18" t="s">
        <v>23</v>
      </c>
    </row>
    <row r="448" spans="2:5" x14ac:dyDescent="0.2">
      <c r="B448" s="18">
        <v>301</v>
      </c>
      <c r="C448" s="20">
        <v>3</v>
      </c>
      <c r="D448" s="21" t="s">
        <v>206</v>
      </c>
      <c r="E448" s="18" t="s">
        <v>23</v>
      </c>
    </row>
    <row r="449" spans="2:5" x14ac:dyDescent="0.2">
      <c r="B449" s="18">
        <v>3011</v>
      </c>
      <c r="C449" s="20">
        <v>3</v>
      </c>
      <c r="D449" s="21" t="s">
        <v>207</v>
      </c>
      <c r="E449" s="18" t="s">
        <v>23</v>
      </c>
    </row>
    <row r="450" spans="2:5" x14ac:dyDescent="0.2">
      <c r="B450" s="18">
        <v>30111</v>
      </c>
      <c r="C450" s="20">
        <v>3</v>
      </c>
      <c r="D450" s="21" t="s">
        <v>47</v>
      </c>
      <c r="E450" s="18" t="s">
        <v>23</v>
      </c>
    </row>
    <row r="451" spans="2:5" x14ac:dyDescent="0.2">
      <c r="B451" s="18">
        <v>30114</v>
      </c>
      <c r="C451" s="20">
        <v>3</v>
      </c>
      <c r="D451" s="21" t="s">
        <v>105</v>
      </c>
      <c r="E451" s="18" t="s">
        <v>23</v>
      </c>
    </row>
    <row r="452" spans="2:5" x14ac:dyDescent="0.2">
      <c r="B452" s="18">
        <v>302</v>
      </c>
      <c r="C452" s="20">
        <v>3</v>
      </c>
      <c r="D452" s="21" t="s">
        <v>208</v>
      </c>
      <c r="E452" s="18" t="s">
        <v>23</v>
      </c>
    </row>
    <row r="453" spans="2:5" x14ac:dyDescent="0.2">
      <c r="B453" s="18">
        <v>3021</v>
      </c>
      <c r="C453" s="20">
        <v>3</v>
      </c>
      <c r="D453" s="21" t="s">
        <v>209</v>
      </c>
      <c r="E453" s="18" t="s">
        <v>23</v>
      </c>
    </row>
    <row r="454" spans="2:5" x14ac:dyDescent="0.2">
      <c r="B454" s="18">
        <v>3022</v>
      </c>
      <c r="C454" s="20">
        <v>3</v>
      </c>
      <c r="D454" s="21" t="s">
        <v>210</v>
      </c>
      <c r="E454" s="18" t="s">
        <v>23</v>
      </c>
    </row>
    <row r="455" spans="2:5" x14ac:dyDescent="0.2">
      <c r="B455" s="18">
        <v>30221</v>
      </c>
      <c r="C455" s="20">
        <v>3</v>
      </c>
      <c r="D455" s="21" t="s">
        <v>47</v>
      </c>
      <c r="E455" s="18" t="s">
        <v>23</v>
      </c>
    </row>
    <row r="456" spans="2:5" x14ac:dyDescent="0.2">
      <c r="B456" s="18">
        <v>30224</v>
      </c>
      <c r="C456" s="20">
        <v>3</v>
      </c>
      <c r="D456" s="21" t="s">
        <v>105</v>
      </c>
      <c r="E456" s="18" t="s">
        <v>23</v>
      </c>
    </row>
    <row r="457" spans="2:5" x14ac:dyDescent="0.2">
      <c r="B457" s="18">
        <v>30225</v>
      </c>
      <c r="C457" s="20">
        <v>3</v>
      </c>
      <c r="D457" s="21" t="s">
        <v>211</v>
      </c>
      <c r="E457" s="18" t="s">
        <v>23</v>
      </c>
    </row>
    <row r="458" spans="2:5" x14ac:dyDescent="0.2">
      <c r="B458" s="18">
        <v>3023</v>
      </c>
      <c r="C458" s="20">
        <v>3</v>
      </c>
      <c r="D458" s="21" t="s">
        <v>212</v>
      </c>
      <c r="E458" s="18" t="s">
        <v>23</v>
      </c>
    </row>
    <row r="459" spans="2:5" x14ac:dyDescent="0.2">
      <c r="B459" s="18">
        <v>30231</v>
      </c>
      <c r="C459" s="20">
        <v>3</v>
      </c>
      <c r="D459" s="21" t="s">
        <v>47</v>
      </c>
      <c r="E459" s="18" t="s">
        <v>23</v>
      </c>
    </row>
    <row r="460" spans="2:5" x14ac:dyDescent="0.2">
      <c r="B460" s="18">
        <v>30234</v>
      </c>
      <c r="C460" s="20">
        <v>3</v>
      </c>
      <c r="D460" s="21" t="s">
        <v>105</v>
      </c>
      <c r="E460" s="18" t="s">
        <v>23</v>
      </c>
    </row>
    <row r="461" spans="2:5" x14ac:dyDescent="0.2">
      <c r="B461" s="18">
        <v>30235</v>
      </c>
      <c r="C461" s="20">
        <v>3</v>
      </c>
      <c r="D461" s="21" t="s">
        <v>211</v>
      </c>
      <c r="E461" s="18" t="s">
        <v>23</v>
      </c>
    </row>
    <row r="462" spans="2:5" x14ac:dyDescent="0.2">
      <c r="B462" s="18">
        <v>3024</v>
      </c>
      <c r="C462" s="20">
        <v>3</v>
      </c>
      <c r="D462" s="21" t="s">
        <v>213</v>
      </c>
      <c r="E462" s="18" t="s">
        <v>23</v>
      </c>
    </row>
    <row r="463" spans="2:5" x14ac:dyDescent="0.2">
      <c r="B463" s="18">
        <v>30241</v>
      </c>
      <c r="C463" s="20">
        <v>3</v>
      </c>
      <c r="D463" s="21" t="s">
        <v>47</v>
      </c>
      <c r="E463" s="18" t="s">
        <v>23</v>
      </c>
    </row>
    <row r="464" spans="2:5" x14ac:dyDescent="0.2">
      <c r="B464" s="18">
        <v>30244</v>
      </c>
      <c r="C464" s="20">
        <v>3</v>
      </c>
      <c r="D464" s="21" t="s">
        <v>105</v>
      </c>
      <c r="E464" s="18" t="s">
        <v>23</v>
      </c>
    </row>
    <row r="465" spans="2:5" x14ac:dyDescent="0.2">
      <c r="B465" s="18">
        <v>30245</v>
      </c>
      <c r="C465" s="20">
        <v>3</v>
      </c>
      <c r="D465" s="21" t="s">
        <v>211</v>
      </c>
      <c r="E465" s="18" t="s">
        <v>23</v>
      </c>
    </row>
    <row r="466" spans="2:5" x14ac:dyDescent="0.2">
      <c r="B466" s="18">
        <v>3028</v>
      </c>
      <c r="C466" s="20">
        <v>3</v>
      </c>
      <c r="D466" s="21" t="s">
        <v>214</v>
      </c>
      <c r="E466" s="18" t="s">
        <v>23</v>
      </c>
    </row>
    <row r="467" spans="2:5" x14ac:dyDescent="0.2">
      <c r="B467" s="18">
        <v>30281</v>
      </c>
      <c r="C467" s="20">
        <v>3</v>
      </c>
      <c r="D467" s="21" t="s">
        <v>47</v>
      </c>
      <c r="E467" s="18" t="s">
        <v>23</v>
      </c>
    </row>
    <row r="468" spans="2:5" x14ac:dyDescent="0.2">
      <c r="B468" s="18">
        <v>30284</v>
      </c>
      <c r="C468" s="20">
        <v>3</v>
      </c>
      <c r="D468" s="21" t="s">
        <v>105</v>
      </c>
      <c r="E468" s="18" t="s">
        <v>23</v>
      </c>
    </row>
    <row r="469" spans="2:5" x14ac:dyDescent="0.2">
      <c r="B469" s="18">
        <v>30285</v>
      </c>
      <c r="C469" s="20">
        <v>3</v>
      </c>
      <c r="D469" s="21" t="s">
        <v>211</v>
      </c>
      <c r="E469" s="18" t="s">
        <v>23</v>
      </c>
    </row>
    <row r="470" spans="2:5" x14ac:dyDescent="0.2">
      <c r="B470" s="18">
        <v>303</v>
      </c>
      <c r="C470" s="20">
        <v>3</v>
      </c>
      <c r="D470" s="21" t="s">
        <v>215</v>
      </c>
      <c r="E470" s="18" t="s">
        <v>23</v>
      </c>
    </row>
    <row r="471" spans="2:5" x14ac:dyDescent="0.2">
      <c r="B471" s="18">
        <v>3031</v>
      </c>
      <c r="C471" s="20">
        <v>3</v>
      </c>
      <c r="D471" s="21" t="s">
        <v>216</v>
      </c>
      <c r="E471" s="18" t="s">
        <v>23</v>
      </c>
    </row>
    <row r="472" spans="2:5" x14ac:dyDescent="0.2">
      <c r="B472" s="18">
        <v>30311</v>
      </c>
      <c r="C472" s="20">
        <v>3</v>
      </c>
      <c r="D472" s="21" t="s">
        <v>47</v>
      </c>
      <c r="E472" s="18" t="s">
        <v>23</v>
      </c>
    </row>
    <row r="473" spans="2:5" x14ac:dyDescent="0.2">
      <c r="B473" s="18">
        <v>30314</v>
      </c>
      <c r="C473" s="20">
        <v>3</v>
      </c>
      <c r="D473" s="21" t="s">
        <v>105</v>
      </c>
      <c r="E473" s="18" t="s">
        <v>23</v>
      </c>
    </row>
    <row r="474" spans="2:5" x14ac:dyDescent="0.2">
      <c r="B474" s="18">
        <v>3032</v>
      </c>
      <c r="C474" s="20">
        <v>3</v>
      </c>
      <c r="D474" s="21" t="s">
        <v>217</v>
      </c>
      <c r="E474" s="18" t="s">
        <v>23</v>
      </c>
    </row>
    <row r="475" spans="2:5" x14ac:dyDescent="0.2">
      <c r="B475" s="18">
        <v>30321</v>
      </c>
      <c r="C475" s="20">
        <v>3</v>
      </c>
      <c r="D475" s="21" t="s">
        <v>47</v>
      </c>
      <c r="E475" s="18" t="s">
        <v>23</v>
      </c>
    </row>
    <row r="476" spans="2:5" x14ac:dyDescent="0.2">
      <c r="B476" s="18">
        <v>30324</v>
      </c>
      <c r="C476" s="20">
        <v>3</v>
      </c>
      <c r="D476" s="21" t="s">
        <v>105</v>
      </c>
      <c r="E476" s="18" t="s">
        <v>23</v>
      </c>
    </row>
    <row r="477" spans="2:5" x14ac:dyDescent="0.2">
      <c r="B477" s="18">
        <v>304</v>
      </c>
      <c r="C477" s="20">
        <v>3</v>
      </c>
      <c r="D477" s="21" t="s">
        <v>218</v>
      </c>
      <c r="E477" s="18" t="s">
        <v>23</v>
      </c>
    </row>
    <row r="478" spans="2:5" x14ac:dyDescent="0.2">
      <c r="B478" s="18">
        <v>3041</v>
      </c>
      <c r="C478" s="20">
        <v>3</v>
      </c>
      <c r="D478" s="21" t="s">
        <v>219</v>
      </c>
      <c r="E478" s="18" t="s">
        <v>23</v>
      </c>
    </row>
    <row r="479" spans="2:5" x14ac:dyDescent="0.2">
      <c r="B479" s="18">
        <v>30411</v>
      </c>
      <c r="C479" s="20">
        <v>3</v>
      </c>
      <c r="D479" s="21" t="s">
        <v>47</v>
      </c>
      <c r="E479" s="18" t="s">
        <v>23</v>
      </c>
    </row>
    <row r="480" spans="2:5" x14ac:dyDescent="0.2">
      <c r="B480" s="18">
        <v>30414</v>
      </c>
      <c r="C480" s="20">
        <v>3</v>
      </c>
      <c r="D480" s="21" t="s">
        <v>105</v>
      </c>
      <c r="E480" s="18" t="s">
        <v>23</v>
      </c>
    </row>
    <row r="481" spans="2:5" x14ac:dyDescent="0.2">
      <c r="B481" s="18">
        <v>30415</v>
      </c>
      <c r="C481" s="20">
        <v>3</v>
      </c>
      <c r="D481" s="21" t="s">
        <v>211</v>
      </c>
      <c r="E481" s="18" t="s">
        <v>23</v>
      </c>
    </row>
    <row r="482" spans="2:5" x14ac:dyDescent="0.2">
      <c r="B482" s="18">
        <v>3042</v>
      </c>
      <c r="C482" s="20">
        <v>3</v>
      </c>
      <c r="D482" s="21" t="s">
        <v>220</v>
      </c>
      <c r="E482" s="18" t="s">
        <v>23</v>
      </c>
    </row>
    <row r="483" spans="2:5" x14ac:dyDescent="0.2">
      <c r="B483" s="18">
        <v>30421</v>
      </c>
      <c r="C483" s="20">
        <v>3</v>
      </c>
      <c r="D483" s="21" t="s">
        <v>47</v>
      </c>
      <c r="E483" s="18" t="s">
        <v>23</v>
      </c>
    </row>
    <row r="484" spans="2:5" x14ac:dyDescent="0.2">
      <c r="B484" s="18">
        <v>30424</v>
      </c>
      <c r="C484" s="20">
        <v>3</v>
      </c>
      <c r="D484" s="21" t="s">
        <v>105</v>
      </c>
      <c r="E484" s="18" t="s">
        <v>23</v>
      </c>
    </row>
    <row r="485" spans="2:5" x14ac:dyDescent="0.2">
      <c r="B485" s="18">
        <v>30425</v>
      </c>
      <c r="C485" s="20">
        <v>3</v>
      </c>
      <c r="D485" s="21" t="s">
        <v>211</v>
      </c>
      <c r="E485" s="18" t="s">
        <v>23</v>
      </c>
    </row>
    <row r="486" spans="2:5" x14ac:dyDescent="0.2">
      <c r="B486" s="18">
        <v>308</v>
      </c>
      <c r="C486" s="20">
        <v>3</v>
      </c>
      <c r="D486" s="21" t="s">
        <v>221</v>
      </c>
      <c r="E486" s="18" t="s">
        <v>23</v>
      </c>
    </row>
    <row r="487" spans="2:5" x14ac:dyDescent="0.2">
      <c r="B487" s="18">
        <v>3081</v>
      </c>
      <c r="C487" s="20">
        <v>3</v>
      </c>
      <c r="D487" s="21" t="s">
        <v>222</v>
      </c>
      <c r="E487" s="18" t="s">
        <v>23</v>
      </c>
    </row>
    <row r="488" spans="2:5" x14ac:dyDescent="0.2">
      <c r="B488" s="18">
        <v>30811</v>
      </c>
      <c r="C488" s="20">
        <v>3</v>
      </c>
      <c r="D488" s="21" t="s">
        <v>47</v>
      </c>
      <c r="E488" s="18" t="s">
        <v>23</v>
      </c>
    </row>
    <row r="489" spans="2:5" x14ac:dyDescent="0.2">
      <c r="B489" s="18">
        <v>30814</v>
      </c>
      <c r="C489" s="20">
        <v>3</v>
      </c>
      <c r="D489" s="21" t="s">
        <v>105</v>
      </c>
      <c r="E489" s="18" t="s">
        <v>23</v>
      </c>
    </row>
    <row r="490" spans="2:5" x14ac:dyDescent="0.2">
      <c r="B490" s="18">
        <v>3082</v>
      </c>
      <c r="C490" s="20">
        <v>3</v>
      </c>
      <c r="D490" s="21" t="s">
        <v>223</v>
      </c>
      <c r="E490" s="18" t="s">
        <v>23</v>
      </c>
    </row>
    <row r="491" spans="2:5" x14ac:dyDescent="0.2">
      <c r="B491" s="18">
        <v>30821</v>
      </c>
      <c r="C491" s="20">
        <v>3</v>
      </c>
      <c r="D491" s="21" t="s">
        <v>47</v>
      </c>
      <c r="E491" s="18" t="s">
        <v>23</v>
      </c>
    </row>
    <row r="492" spans="2:5" x14ac:dyDescent="0.2">
      <c r="B492" s="18">
        <v>30824</v>
      </c>
      <c r="C492" s="20">
        <v>3</v>
      </c>
      <c r="D492" s="21" t="s">
        <v>105</v>
      </c>
      <c r="E492" s="18" t="s">
        <v>23</v>
      </c>
    </row>
    <row r="493" spans="2:5" x14ac:dyDescent="0.2">
      <c r="B493" s="15">
        <v>31</v>
      </c>
      <c r="C493" s="20">
        <v>3</v>
      </c>
      <c r="D493" s="17" t="s">
        <v>224</v>
      </c>
      <c r="E493" s="18" t="s">
        <v>23</v>
      </c>
    </row>
    <row r="494" spans="2:5" x14ac:dyDescent="0.2">
      <c r="B494" s="18">
        <v>311</v>
      </c>
      <c r="C494" s="20">
        <v>3</v>
      </c>
      <c r="D494" s="21" t="s">
        <v>170</v>
      </c>
      <c r="E494" s="18" t="s">
        <v>23</v>
      </c>
    </row>
    <row r="495" spans="2:5" x14ac:dyDescent="0.2">
      <c r="B495" s="18">
        <v>3111</v>
      </c>
      <c r="C495" s="20">
        <v>3</v>
      </c>
      <c r="D495" s="21" t="s">
        <v>225</v>
      </c>
      <c r="E495" s="18" t="s">
        <v>23</v>
      </c>
    </row>
    <row r="496" spans="2:5" x14ac:dyDescent="0.2">
      <c r="B496" s="18">
        <v>31111</v>
      </c>
      <c r="C496" s="20">
        <v>3</v>
      </c>
      <c r="D496" s="21" t="s">
        <v>47</v>
      </c>
      <c r="E496" s="18" t="s">
        <v>23</v>
      </c>
    </row>
    <row r="497" spans="2:5" x14ac:dyDescent="0.2">
      <c r="B497" s="18">
        <v>31112</v>
      </c>
      <c r="C497" s="20">
        <v>3</v>
      </c>
      <c r="D497" s="21" t="s">
        <v>171</v>
      </c>
      <c r="E497" s="18" t="s">
        <v>23</v>
      </c>
    </row>
    <row r="498" spans="2:5" x14ac:dyDescent="0.2">
      <c r="B498" s="18">
        <v>31114</v>
      </c>
      <c r="C498" s="20">
        <v>3</v>
      </c>
      <c r="D498" s="21" t="s">
        <v>105</v>
      </c>
      <c r="E498" s="18" t="s">
        <v>23</v>
      </c>
    </row>
    <row r="499" spans="2:5" x14ac:dyDescent="0.2">
      <c r="B499" s="18">
        <v>3112</v>
      </c>
      <c r="C499" s="20">
        <v>3</v>
      </c>
      <c r="D499" s="21" t="s">
        <v>226</v>
      </c>
      <c r="E499" s="18" t="s">
        <v>23</v>
      </c>
    </row>
    <row r="500" spans="2:5" x14ac:dyDescent="0.2">
      <c r="B500" s="18">
        <v>31121</v>
      </c>
      <c r="C500" s="20">
        <v>3</v>
      </c>
      <c r="D500" s="21" t="s">
        <v>47</v>
      </c>
      <c r="E500" s="18" t="s">
        <v>23</v>
      </c>
    </row>
    <row r="501" spans="2:5" x14ac:dyDescent="0.2">
      <c r="B501" s="18">
        <v>31122</v>
      </c>
      <c r="C501" s="20">
        <v>3</v>
      </c>
      <c r="D501" s="21" t="s">
        <v>171</v>
      </c>
      <c r="E501" s="18" t="s">
        <v>23</v>
      </c>
    </row>
    <row r="502" spans="2:5" x14ac:dyDescent="0.2">
      <c r="B502" s="18">
        <v>31124</v>
      </c>
      <c r="C502" s="20">
        <v>3</v>
      </c>
      <c r="D502" s="21" t="s">
        <v>105</v>
      </c>
      <c r="E502" s="18" t="s">
        <v>23</v>
      </c>
    </row>
    <row r="503" spans="2:5" x14ac:dyDescent="0.2">
      <c r="B503" s="18">
        <v>312</v>
      </c>
      <c r="C503" s="20">
        <v>3</v>
      </c>
      <c r="D503" s="21" t="s">
        <v>172</v>
      </c>
      <c r="E503" s="18" t="s">
        <v>23</v>
      </c>
    </row>
    <row r="504" spans="2:5" x14ac:dyDescent="0.2">
      <c r="B504" s="18">
        <v>3121</v>
      </c>
      <c r="C504" s="20">
        <v>3</v>
      </c>
      <c r="D504" s="21" t="s">
        <v>172</v>
      </c>
      <c r="E504" s="18" t="s">
        <v>23</v>
      </c>
    </row>
    <row r="505" spans="2:5" x14ac:dyDescent="0.2">
      <c r="B505" s="18">
        <v>31211</v>
      </c>
      <c r="C505" s="20">
        <v>3</v>
      </c>
      <c r="D505" s="21" t="s">
        <v>47</v>
      </c>
      <c r="E505" s="18" t="s">
        <v>23</v>
      </c>
    </row>
    <row r="506" spans="2:5" x14ac:dyDescent="0.2">
      <c r="B506" s="18">
        <v>31212</v>
      </c>
      <c r="C506" s="20">
        <v>3</v>
      </c>
      <c r="D506" s="21" t="s">
        <v>171</v>
      </c>
      <c r="E506" s="18" t="s">
        <v>23</v>
      </c>
    </row>
    <row r="507" spans="2:5" x14ac:dyDescent="0.2">
      <c r="B507" s="18">
        <v>31213</v>
      </c>
      <c r="C507" s="20">
        <v>3</v>
      </c>
      <c r="D507" s="21" t="s">
        <v>173</v>
      </c>
      <c r="E507" s="18" t="s">
        <v>23</v>
      </c>
    </row>
    <row r="508" spans="2:5" x14ac:dyDescent="0.2">
      <c r="B508" s="18">
        <v>31214</v>
      </c>
      <c r="C508" s="20">
        <v>3</v>
      </c>
      <c r="D508" s="21" t="s">
        <v>105</v>
      </c>
      <c r="E508" s="18" t="s">
        <v>23</v>
      </c>
    </row>
    <row r="509" spans="2:5" x14ac:dyDescent="0.2">
      <c r="B509" s="18">
        <v>313</v>
      </c>
      <c r="C509" s="20">
        <v>3</v>
      </c>
      <c r="D509" s="21" t="s">
        <v>227</v>
      </c>
      <c r="E509" s="18" t="s">
        <v>23</v>
      </c>
    </row>
    <row r="510" spans="2:5" x14ac:dyDescent="0.2">
      <c r="B510" s="18">
        <v>3131</v>
      </c>
      <c r="C510" s="20">
        <v>3</v>
      </c>
      <c r="D510" s="21" t="s">
        <v>172</v>
      </c>
      <c r="E510" s="18" t="s">
        <v>23</v>
      </c>
    </row>
    <row r="511" spans="2:5" x14ac:dyDescent="0.2">
      <c r="B511" s="18">
        <v>31311</v>
      </c>
      <c r="C511" s="20">
        <v>3</v>
      </c>
      <c r="D511" s="21" t="s">
        <v>47</v>
      </c>
      <c r="E511" s="18" t="s">
        <v>23</v>
      </c>
    </row>
    <row r="512" spans="2:5" x14ac:dyDescent="0.2">
      <c r="B512" s="18">
        <v>31312</v>
      </c>
      <c r="C512" s="20">
        <v>3</v>
      </c>
      <c r="D512" s="21" t="s">
        <v>171</v>
      </c>
      <c r="E512" s="18" t="s">
        <v>23</v>
      </c>
    </row>
    <row r="513" spans="2:5" x14ac:dyDescent="0.2">
      <c r="B513" s="18">
        <v>31313</v>
      </c>
      <c r="C513" s="20">
        <v>3</v>
      </c>
      <c r="D513" s="21" t="s">
        <v>173</v>
      </c>
      <c r="E513" s="18" t="s">
        <v>23</v>
      </c>
    </row>
    <row r="514" spans="2:5" x14ac:dyDescent="0.2">
      <c r="B514" s="18">
        <v>31314</v>
      </c>
      <c r="C514" s="20">
        <v>3</v>
      </c>
      <c r="D514" s="21" t="s">
        <v>105</v>
      </c>
      <c r="E514" s="18" t="s">
        <v>23</v>
      </c>
    </row>
    <row r="515" spans="2:5" x14ac:dyDescent="0.2">
      <c r="B515" s="15">
        <v>32</v>
      </c>
      <c r="C515" s="20">
        <v>3</v>
      </c>
      <c r="D515" s="17" t="s">
        <v>228</v>
      </c>
      <c r="E515" s="18" t="s">
        <v>23</v>
      </c>
    </row>
    <row r="516" spans="2:5" x14ac:dyDescent="0.2">
      <c r="B516" s="18">
        <v>321</v>
      </c>
      <c r="C516" s="20">
        <v>3</v>
      </c>
      <c r="D516" s="21" t="s">
        <v>229</v>
      </c>
      <c r="E516" s="18" t="s">
        <v>23</v>
      </c>
    </row>
    <row r="517" spans="2:5" x14ac:dyDescent="0.2">
      <c r="B517" s="18">
        <v>3211</v>
      </c>
      <c r="C517" s="20">
        <v>3</v>
      </c>
      <c r="D517" s="21" t="s">
        <v>170</v>
      </c>
      <c r="E517" s="18" t="s">
        <v>23</v>
      </c>
    </row>
    <row r="518" spans="2:5" x14ac:dyDescent="0.2">
      <c r="B518" s="18">
        <v>32111</v>
      </c>
      <c r="C518" s="20">
        <v>3</v>
      </c>
      <c r="D518" s="21" t="s">
        <v>47</v>
      </c>
      <c r="E518" s="18" t="s">
        <v>23</v>
      </c>
    </row>
    <row r="519" spans="2:5" x14ac:dyDescent="0.2">
      <c r="B519" s="18">
        <v>32112</v>
      </c>
      <c r="C519" s="20">
        <v>3</v>
      </c>
      <c r="D519" s="21" t="s">
        <v>171</v>
      </c>
      <c r="E519" s="18" t="s">
        <v>23</v>
      </c>
    </row>
    <row r="520" spans="2:5" x14ac:dyDescent="0.2">
      <c r="B520" s="18">
        <v>32114</v>
      </c>
      <c r="C520" s="20">
        <v>3</v>
      </c>
      <c r="D520" s="21" t="s">
        <v>105</v>
      </c>
      <c r="E520" s="18" t="s">
        <v>23</v>
      </c>
    </row>
    <row r="521" spans="2:5" x14ac:dyDescent="0.2">
      <c r="B521" s="18">
        <v>3212</v>
      </c>
      <c r="C521" s="20">
        <v>3</v>
      </c>
      <c r="D521" s="21" t="s">
        <v>172</v>
      </c>
      <c r="E521" s="18" t="s">
        <v>23</v>
      </c>
    </row>
    <row r="522" spans="2:5" x14ac:dyDescent="0.2">
      <c r="B522" s="18">
        <v>32121</v>
      </c>
      <c r="C522" s="20">
        <v>3</v>
      </c>
      <c r="D522" s="21" t="s">
        <v>47</v>
      </c>
      <c r="E522" s="18" t="s">
        <v>23</v>
      </c>
    </row>
    <row r="523" spans="2:5" x14ac:dyDescent="0.2">
      <c r="B523" s="18">
        <v>32122</v>
      </c>
      <c r="C523" s="20">
        <v>3</v>
      </c>
      <c r="D523" s="21" t="s">
        <v>171</v>
      </c>
      <c r="E523" s="18" t="s">
        <v>23</v>
      </c>
    </row>
    <row r="524" spans="2:5" x14ac:dyDescent="0.2">
      <c r="B524" s="18">
        <v>32123</v>
      </c>
      <c r="C524" s="20">
        <v>3</v>
      </c>
      <c r="D524" s="21" t="s">
        <v>135</v>
      </c>
      <c r="E524" s="18" t="s">
        <v>23</v>
      </c>
    </row>
    <row r="525" spans="2:5" x14ac:dyDescent="0.2">
      <c r="B525" s="18">
        <v>32124</v>
      </c>
      <c r="C525" s="20">
        <v>3</v>
      </c>
      <c r="D525" s="21" t="s">
        <v>105</v>
      </c>
      <c r="E525" s="18" t="s">
        <v>23</v>
      </c>
    </row>
    <row r="526" spans="2:5" x14ac:dyDescent="0.2">
      <c r="B526" s="18">
        <v>322</v>
      </c>
      <c r="C526" s="20">
        <v>3</v>
      </c>
      <c r="D526" s="21" t="s">
        <v>230</v>
      </c>
      <c r="E526" s="18" t="s">
        <v>23</v>
      </c>
    </row>
    <row r="527" spans="2:5" x14ac:dyDescent="0.2">
      <c r="B527" s="18">
        <v>3220</v>
      </c>
      <c r="C527" s="20">
        <v>3</v>
      </c>
      <c r="D527" s="21" t="s">
        <v>174</v>
      </c>
      <c r="E527" s="18" t="s">
        <v>23</v>
      </c>
    </row>
    <row r="528" spans="2:5" x14ac:dyDescent="0.2">
      <c r="B528" s="18">
        <v>32201</v>
      </c>
      <c r="C528" s="20">
        <v>3</v>
      </c>
      <c r="D528" s="21" t="s">
        <v>47</v>
      </c>
      <c r="E528" s="18" t="s">
        <v>23</v>
      </c>
    </row>
    <row r="529" spans="2:5" x14ac:dyDescent="0.2">
      <c r="B529" s="18">
        <v>32202</v>
      </c>
      <c r="C529" s="20">
        <v>3</v>
      </c>
      <c r="D529" s="21" t="s">
        <v>171</v>
      </c>
      <c r="E529" s="18" t="s">
        <v>23</v>
      </c>
    </row>
    <row r="530" spans="2:5" x14ac:dyDescent="0.2">
      <c r="B530" s="18">
        <v>32203</v>
      </c>
      <c r="C530" s="20">
        <v>3</v>
      </c>
      <c r="D530" s="21" t="s">
        <v>135</v>
      </c>
      <c r="E530" s="18" t="s">
        <v>23</v>
      </c>
    </row>
    <row r="531" spans="2:5" x14ac:dyDescent="0.2">
      <c r="B531" s="18">
        <v>3221</v>
      </c>
      <c r="C531" s="20">
        <v>3</v>
      </c>
      <c r="D531" s="21" t="s">
        <v>175</v>
      </c>
      <c r="E531" s="18" t="s">
        <v>23</v>
      </c>
    </row>
    <row r="532" spans="2:5" x14ac:dyDescent="0.2">
      <c r="B532" s="18">
        <v>32211</v>
      </c>
      <c r="C532" s="20">
        <v>3</v>
      </c>
      <c r="D532" s="21" t="s">
        <v>47</v>
      </c>
      <c r="E532" s="18" t="s">
        <v>23</v>
      </c>
    </row>
    <row r="533" spans="2:5" x14ac:dyDescent="0.2">
      <c r="B533" s="18">
        <v>32212</v>
      </c>
      <c r="C533" s="20">
        <v>3</v>
      </c>
      <c r="D533" s="21" t="s">
        <v>171</v>
      </c>
      <c r="E533" s="18" t="s">
        <v>23</v>
      </c>
    </row>
    <row r="534" spans="2:5" x14ac:dyDescent="0.2">
      <c r="B534" s="18">
        <v>32213</v>
      </c>
      <c r="C534" s="20">
        <v>3</v>
      </c>
      <c r="D534" s="21" t="s">
        <v>135</v>
      </c>
      <c r="E534" s="18" t="s">
        <v>23</v>
      </c>
    </row>
    <row r="535" spans="2:5" x14ac:dyDescent="0.2">
      <c r="B535" s="18">
        <v>3222</v>
      </c>
      <c r="C535" s="20">
        <v>3</v>
      </c>
      <c r="D535" s="21" t="s">
        <v>170</v>
      </c>
      <c r="E535" s="18" t="s">
        <v>23</v>
      </c>
    </row>
    <row r="536" spans="2:5" x14ac:dyDescent="0.2">
      <c r="B536" s="18">
        <v>32221</v>
      </c>
      <c r="C536" s="20">
        <v>3</v>
      </c>
      <c r="D536" s="21" t="s">
        <v>47</v>
      </c>
      <c r="E536" s="18" t="s">
        <v>23</v>
      </c>
    </row>
    <row r="537" spans="2:5" x14ac:dyDescent="0.2">
      <c r="B537" s="18">
        <v>32222</v>
      </c>
      <c r="C537" s="20">
        <v>3</v>
      </c>
      <c r="D537" s="21" t="s">
        <v>171</v>
      </c>
      <c r="E537" s="18" t="s">
        <v>23</v>
      </c>
    </row>
    <row r="538" spans="2:5" x14ac:dyDescent="0.2">
      <c r="B538" s="18">
        <v>3223</v>
      </c>
      <c r="C538" s="20">
        <v>3</v>
      </c>
      <c r="D538" s="21" t="s">
        <v>172</v>
      </c>
      <c r="E538" s="18" t="s">
        <v>23</v>
      </c>
    </row>
    <row r="539" spans="2:5" x14ac:dyDescent="0.2">
      <c r="B539" s="18">
        <v>32231</v>
      </c>
      <c r="C539" s="20">
        <v>3</v>
      </c>
      <c r="D539" s="21" t="s">
        <v>47</v>
      </c>
      <c r="E539" s="18" t="s">
        <v>23</v>
      </c>
    </row>
    <row r="540" spans="2:5" x14ac:dyDescent="0.2">
      <c r="B540" s="18">
        <v>32232</v>
      </c>
      <c r="C540" s="20">
        <v>3</v>
      </c>
      <c r="D540" s="21" t="s">
        <v>171</v>
      </c>
      <c r="E540" s="18" t="s">
        <v>23</v>
      </c>
    </row>
    <row r="541" spans="2:5" x14ac:dyDescent="0.2">
      <c r="B541" s="18">
        <v>32233</v>
      </c>
      <c r="C541" s="20">
        <v>3</v>
      </c>
      <c r="D541" s="21" t="s">
        <v>135</v>
      </c>
      <c r="E541" s="18" t="s">
        <v>23</v>
      </c>
    </row>
    <row r="542" spans="2:5" x14ac:dyDescent="0.2">
      <c r="B542" s="18">
        <v>3224</v>
      </c>
      <c r="C542" s="20">
        <v>3</v>
      </c>
      <c r="D542" s="21" t="s">
        <v>231</v>
      </c>
      <c r="E542" s="18" t="s">
        <v>23</v>
      </c>
    </row>
    <row r="543" spans="2:5" x14ac:dyDescent="0.2">
      <c r="B543" s="18">
        <v>32241</v>
      </c>
      <c r="C543" s="20">
        <v>3</v>
      </c>
      <c r="D543" s="21" t="s">
        <v>47</v>
      </c>
      <c r="E543" s="18" t="s">
        <v>23</v>
      </c>
    </row>
    <row r="544" spans="2:5" x14ac:dyDescent="0.2">
      <c r="B544" s="18">
        <v>32242</v>
      </c>
      <c r="C544" s="20">
        <v>3</v>
      </c>
      <c r="D544" s="21" t="s">
        <v>171</v>
      </c>
      <c r="E544" s="18" t="s">
        <v>23</v>
      </c>
    </row>
    <row r="545" spans="2:5" x14ac:dyDescent="0.2">
      <c r="B545" s="18">
        <v>32243</v>
      </c>
      <c r="C545" s="20">
        <v>3</v>
      </c>
      <c r="D545" s="21" t="s">
        <v>135</v>
      </c>
      <c r="E545" s="18" t="s">
        <v>23</v>
      </c>
    </row>
    <row r="546" spans="2:5" x14ac:dyDescent="0.2">
      <c r="B546" s="18">
        <v>3225</v>
      </c>
      <c r="C546" s="20">
        <v>3</v>
      </c>
      <c r="D546" s="21" t="s">
        <v>177</v>
      </c>
      <c r="E546" s="18" t="s">
        <v>23</v>
      </c>
    </row>
    <row r="547" spans="2:5" x14ac:dyDescent="0.2">
      <c r="B547" s="18">
        <v>32251</v>
      </c>
      <c r="C547" s="20">
        <v>3</v>
      </c>
      <c r="D547" s="21" t="s">
        <v>47</v>
      </c>
      <c r="E547" s="18" t="s">
        <v>23</v>
      </c>
    </row>
    <row r="548" spans="2:5" x14ac:dyDescent="0.2">
      <c r="B548" s="18">
        <v>32252</v>
      </c>
      <c r="C548" s="20">
        <v>3</v>
      </c>
      <c r="D548" s="21" t="s">
        <v>171</v>
      </c>
      <c r="E548" s="18" t="s">
        <v>23</v>
      </c>
    </row>
    <row r="549" spans="2:5" x14ac:dyDescent="0.2">
      <c r="B549" s="18">
        <v>3226</v>
      </c>
      <c r="C549" s="20">
        <v>3</v>
      </c>
      <c r="D549" s="21" t="s">
        <v>178</v>
      </c>
      <c r="E549" s="18" t="s">
        <v>23</v>
      </c>
    </row>
    <row r="550" spans="2:5" x14ac:dyDescent="0.2">
      <c r="B550" s="18">
        <v>32261</v>
      </c>
      <c r="C550" s="20">
        <v>3</v>
      </c>
      <c r="D550" s="21" t="s">
        <v>47</v>
      </c>
      <c r="E550" s="18" t="s">
        <v>23</v>
      </c>
    </row>
    <row r="551" spans="2:5" x14ac:dyDescent="0.2">
      <c r="B551" s="18">
        <v>32262</v>
      </c>
      <c r="C551" s="20">
        <v>3</v>
      </c>
      <c r="D551" s="21" t="s">
        <v>171</v>
      </c>
      <c r="E551" s="18" t="s">
        <v>23</v>
      </c>
    </row>
    <row r="552" spans="2:5" x14ac:dyDescent="0.2">
      <c r="B552" s="18">
        <v>3227</v>
      </c>
      <c r="C552" s="20">
        <v>3</v>
      </c>
      <c r="D552" s="21" t="s">
        <v>179</v>
      </c>
      <c r="E552" s="18" t="s">
        <v>23</v>
      </c>
    </row>
    <row r="553" spans="2:5" x14ac:dyDescent="0.2">
      <c r="B553" s="18">
        <v>32271</v>
      </c>
      <c r="C553" s="20">
        <v>3</v>
      </c>
      <c r="D553" s="21" t="s">
        <v>47</v>
      </c>
      <c r="E553" s="18" t="s">
        <v>23</v>
      </c>
    </row>
    <row r="554" spans="2:5" x14ac:dyDescent="0.2">
      <c r="B554" s="18">
        <v>32272</v>
      </c>
      <c r="C554" s="20">
        <v>3</v>
      </c>
      <c r="D554" s="21" t="s">
        <v>171</v>
      </c>
      <c r="E554" s="18" t="s">
        <v>23</v>
      </c>
    </row>
    <row r="555" spans="2:5" x14ac:dyDescent="0.2">
      <c r="B555" s="18">
        <v>3228</v>
      </c>
      <c r="C555" s="20">
        <v>3</v>
      </c>
      <c r="D555" s="21" t="s">
        <v>180</v>
      </c>
      <c r="E555" s="18" t="s">
        <v>23</v>
      </c>
    </row>
    <row r="556" spans="2:5" x14ac:dyDescent="0.2">
      <c r="B556" s="18">
        <v>32281</v>
      </c>
      <c r="C556" s="20">
        <v>3</v>
      </c>
      <c r="D556" s="21" t="s">
        <v>47</v>
      </c>
      <c r="E556" s="18" t="s">
        <v>23</v>
      </c>
    </row>
    <row r="557" spans="2:5" x14ac:dyDescent="0.2">
      <c r="B557" s="18">
        <v>32282</v>
      </c>
      <c r="C557" s="20">
        <v>3</v>
      </c>
      <c r="D557" s="21" t="s">
        <v>171</v>
      </c>
      <c r="E557" s="18" t="s">
        <v>23</v>
      </c>
    </row>
    <row r="558" spans="2:5" x14ac:dyDescent="0.2">
      <c r="B558" s="18">
        <v>323</v>
      </c>
      <c r="C558" s="20">
        <v>3</v>
      </c>
      <c r="D558" s="21" t="s">
        <v>232</v>
      </c>
      <c r="E558" s="18" t="s">
        <v>23</v>
      </c>
    </row>
    <row r="559" spans="2:5" x14ac:dyDescent="0.2">
      <c r="B559" s="18">
        <v>3230</v>
      </c>
      <c r="C559" s="20">
        <v>3</v>
      </c>
      <c r="D559" s="21" t="s">
        <v>174</v>
      </c>
      <c r="E559" s="18" t="s">
        <v>23</v>
      </c>
    </row>
    <row r="560" spans="2:5" x14ac:dyDescent="0.2">
      <c r="B560" s="18">
        <v>32301</v>
      </c>
      <c r="C560" s="20">
        <v>3</v>
      </c>
      <c r="D560" s="21" t="s">
        <v>47</v>
      </c>
      <c r="E560" s="18" t="s">
        <v>23</v>
      </c>
    </row>
    <row r="561" spans="2:5" x14ac:dyDescent="0.2">
      <c r="B561" s="18">
        <v>32302</v>
      </c>
      <c r="C561" s="20">
        <v>3</v>
      </c>
      <c r="D561" s="21" t="s">
        <v>171</v>
      </c>
      <c r="E561" s="18" t="s">
        <v>23</v>
      </c>
    </row>
    <row r="562" spans="2:5" x14ac:dyDescent="0.2">
      <c r="B562" s="18">
        <v>3232</v>
      </c>
      <c r="C562" s="20">
        <v>3</v>
      </c>
      <c r="D562" s="21" t="s">
        <v>170</v>
      </c>
      <c r="E562" s="18" t="s">
        <v>23</v>
      </c>
    </row>
    <row r="563" spans="2:5" x14ac:dyDescent="0.2">
      <c r="B563" s="18">
        <v>32321</v>
      </c>
      <c r="C563" s="20">
        <v>3</v>
      </c>
      <c r="D563" s="21" t="s">
        <v>47</v>
      </c>
      <c r="E563" s="18" t="s">
        <v>23</v>
      </c>
    </row>
    <row r="564" spans="2:5" x14ac:dyDescent="0.2">
      <c r="B564" s="18">
        <v>3233</v>
      </c>
      <c r="C564" s="20">
        <v>3</v>
      </c>
      <c r="D564" s="21" t="s">
        <v>172</v>
      </c>
      <c r="E564" s="18" t="s">
        <v>23</v>
      </c>
    </row>
    <row r="565" spans="2:5" x14ac:dyDescent="0.2">
      <c r="B565" s="18">
        <v>32331</v>
      </c>
      <c r="C565" s="20">
        <v>3</v>
      </c>
      <c r="D565" s="21" t="s">
        <v>47</v>
      </c>
      <c r="E565" s="18" t="s">
        <v>23</v>
      </c>
    </row>
    <row r="566" spans="2:5" x14ac:dyDescent="0.2">
      <c r="B566" s="18">
        <v>32332</v>
      </c>
      <c r="C566" s="20">
        <v>3</v>
      </c>
      <c r="D566" s="21" t="s">
        <v>171</v>
      </c>
      <c r="E566" s="18" t="s">
        <v>23</v>
      </c>
    </row>
    <row r="567" spans="2:5" x14ac:dyDescent="0.2">
      <c r="B567" s="18">
        <v>3234</v>
      </c>
      <c r="C567" s="20">
        <v>3</v>
      </c>
      <c r="D567" s="21" t="s">
        <v>231</v>
      </c>
      <c r="E567" s="18" t="s">
        <v>23</v>
      </c>
    </row>
    <row r="568" spans="2:5" x14ac:dyDescent="0.2">
      <c r="B568" s="18">
        <v>32341</v>
      </c>
      <c r="C568" s="20">
        <v>3</v>
      </c>
      <c r="D568" s="21" t="s">
        <v>47</v>
      </c>
      <c r="E568" s="18" t="s">
        <v>23</v>
      </c>
    </row>
    <row r="569" spans="2:5" x14ac:dyDescent="0.2">
      <c r="B569" s="18">
        <v>32342</v>
      </c>
      <c r="C569" s="20">
        <v>3</v>
      </c>
      <c r="D569" s="21" t="s">
        <v>171</v>
      </c>
      <c r="E569" s="18" t="s">
        <v>23</v>
      </c>
    </row>
    <row r="570" spans="2:5" x14ac:dyDescent="0.2">
      <c r="B570" s="18">
        <v>3235</v>
      </c>
      <c r="C570" s="20">
        <v>3</v>
      </c>
      <c r="D570" s="21" t="s">
        <v>177</v>
      </c>
      <c r="E570" s="18" t="s">
        <v>23</v>
      </c>
    </row>
    <row r="571" spans="2:5" x14ac:dyDescent="0.2">
      <c r="B571" s="18">
        <v>32351</v>
      </c>
      <c r="C571" s="20">
        <v>3</v>
      </c>
      <c r="D571" s="21" t="s">
        <v>47</v>
      </c>
      <c r="E571" s="18" t="s">
        <v>23</v>
      </c>
    </row>
    <row r="572" spans="2:5" x14ac:dyDescent="0.2">
      <c r="B572" s="18">
        <v>32352</v>
      </c>
      <c r="C572" s="20">
        <v>3</v>
      </c>
      <c r="D572" s="21" t="s">
        <v>171</v>
      </c>
      <c r="E572" s="18" t="s">
        <v>23</v>
      </c>
    </row>
    <row r="573" spans="2:5" x14ac:dyDescent="0.2">
      <c r="B573" s="18">
        <v>3236</v>
      </c>
      <c r="C573" s="20">
        <v>3</v>
      </c>
      <c r="D573" s="21" t="s">
        <v>179</v>
      </c>
      <c r="E573" s="18" t="s">
        <v>23</v>
      </c>
    </row>
    <row r="574" spans="2:5" x14ac:dyDescent="0.2">
      <c r="B574" s="18">
        <v>32361</v>
      </c>
      <c r="C574" s="20">
        <v>3</v>
      </c>
      <c r="D574" s="21" t="s">
        <v>47</v>
      </c>
      <c r="E574" s="18" t="s">
        <v>23</v>
      </c>
    </row>
    <row r="575" spans="2:5" x14ac:dyDescent="0.2">
      <c r="B575" s="18">
        <v>32362</v>
      </c>
      <c r="C575" s="20">
        <v>3</v>
      </c>
      <c r="D575" s="21" t="s">
        <v>171</v>
      </c>
      <c r="E575" s="18" t="s">
        <v>23</v>
      </c>
    </row>
    <row r="576" spans="2:5" x14ac:dyDescent="0.2">
      <c r="B576" s="15">
        <v>33</v>
      </c>
      <c r="C576" s="20">
        <v>3</v>
      </c>
      <c r="D576" s="17" t="s">
        <v>233</v>
      </c>
      <c r="E576" s="18" t="s">
        <v>23</v>
      </c>
    </row>
    <row r="577" spans="2:6" x14ac:dyDescent="0.2">
      <c r="B577" s="76">
        <v>330</v>
      </c>
      <c r="C577" s="77">
        <v>3</v>
      </c>
      <c r="D577" s="78" t="s">
        <v>234</v>
      </c>
      <c r="E577" s="76" t="s">
        <v>23</v>
      </c>
    </row>
    <row r="578" spans="2:6" x14ac:dyDescent="0.2">
      <c r="B578" s="18">
        <v>3301</v>
      </c>
      <c r="C578" s="20">
        <v>3</v>
      </c>
      <c r="D578" s="21" t="s">
        <v>174</v>
      </c>
      <c r="E578" s="18" t="s">
        <v>23</v>
      </c>
    </row>
    <row r="579" spans="2:6" x14ac:dyDescent="0.2">
      <c r="B579" s="18">
        <v>33011</v>
      </c>
      <c r="C579" s="20">
        <v>3</v>
      </c>
      <c r="D579" s="21" t="s">
        <v>235</v>
      </c>
      <c r="E579" s="18" t="s">
        <v>23</v>
      </c>
    </row>
    <row r="580" spans="2:6" x14ac:dyDescent="0.2">
      <c r="B580" s="18">
        <v>33012</v>
      </c>
      <c r="C580" s="20">
        <v>3</v>
      </c>
      <c r="D580" s="21" t="s">
        <v>171</v>
      </c>
      <c r="E580" s="18" t="s">
        <v>23</v>
      </c>
    </row>
    <row r="581" spans="2:6" x14ac:dyDescent="0.2">
      <c r="B581" s="18">
        <v>33013</v>
      </c>
      <c r="C581" s="20">
        <v>3</v>
      </c>
      <c r="D581" s="21" t="s">
        <v>135</v>
      </c>
      <c r="E581" s="18" t="s">
        <v>23</v>
      </c>
    </row>
    <row r="582" spans="2:6" x14ac:dyDescent="0.2">
      <c r="B582" s="18">
        <v>33014</v>
      </c>
      <c r="C582" s="20">
        <v>3</v>
      </c>
      <c r="D582" s="21" t="s">
        <v>105</v>
      </c>
      <c r="E582" s="18" t="s">
        <v>23</v>
      </c>
    </row>
    <row r="583" spans="2:6" x14ac:dyDescent="0.2">
      <c r="B583" s="18">
        <v>3302</v>
      </c>
      <c r="C583" s="20">
        <v>3</v>
      </c>
      <c r="D583" s="21" t="s">
        <v>175</v>
      </c>
      <c r="E583" s="18" t="s">
        <v>23</v>
      </c>
    </row>
    <row r="584" spans="2:6" x14ac:dyDescent="0.2">
      <c r="B584" s="18">
        <v>33021</v>
      </c>
      <c r="C584" s="20">
        <v>3</v>
      </c>
      <c r="D584" s="21" t="s">
        <v>47</v>
      </c>
      <c r="E584" s="18" t="s">
        <v>23</v>
      </c>
    </row>
    <row r="585" spans="2:6" x14ac:dyDescent="0.2">
      <c r="B585" s="18">
        <v>33022</v>
      </c>
      <c r="C585" s="20">
        <v>3</v>
      </c>
      <c r="D585" s="21" t="s">
        <v>171</v>
      </c>
      <c r="E585" s="18" t="s">
        <v>23</v>
      </c>
    </row>
    <row r="586" spans="2:6" x14ac:dyDescent="0.2">
      <c r="B586" s="18">
        <v>33023</v>
      </c>
      <c r="C586" s="20">
        <v>3</v>
      </c>
      <c r="D586" s="21" t="s">
        <v>135</v>
      </c>
      <c r="E586" s="18" t="s">
        <v>23</v>
      </c>
    </row>
    <row r="587" spans="2:6" x14ac:dyDescent="0.2">
      <c r="B587" s="18">
        <v>33024</v>
      </c>
      <c r="C587" s="20">
        <v>3</v>
      </c>
      <c r="D587" s="21" t="s">
        <v>105</v>
      </c>
      <c r="E587" s="18" t="s">
        <v>23</v>
      </c>
    </row>
    <row r="588" spans="2:6" x14ac:dyDescent="0.2">
      <c r="B588" s="76">
        <v>331</v>
      </c>
      <c r="C588" s="77">
        <v>3</v>
      </c>
      <c r="D588" s="78" t="s">
        <v>170</v>
      </c>
      <c r="E588" s="76" t="s">
        <v>23</v>
      </c>
    </row>
    <row r="589" spans="2:6" x14ac:dyDescent="0.2">
      <c r="B589" s="18">
        <v>3311</v>
      </c>
      <c r="C589" s="20">
        <v>3</v>
      </c>
      <c r="D589" s="21" t="s">
        <v>170</v>
      </c>
      <c r="E589" s="18" t="s">
        <v>23</v>
      </c>
    </row>
    <row r="590" spans="2:6" x14ac:dyDescent="0.2">
      <c r="B590" s="18">
        <v>33111</v>
      </c>
      <c r="C590" s="20">
        <v>3</v>
      </c>
      <c r="D590" s="21" t="s">
        <v>236</v>
      </c>
      <c r="E590" s="18" t="s">
        <v>23</v>
      </c>
    </row>
    <row r="591" spans="2:6" x14ac:dyDescent="0.2">
      <c r="B591" s="18">
        <v>33112</v>
      </c>
      <c r="C591" s="20">
        <v>3</v>
      </c>
      <c r="D591" s="21" t="s">
        <v>171</v>
      </c>
      <c r="E591" s="18" t="s">
        <v>23</v>
      </c>
    </row>
    <row r="592" spans="2:6" s="80" customFormat="1" x14ac:dyDescent="0.2">
      <c r="B592" s="76">
        <v>332</v>
      </c>
      <c r="C592" s="77">
        <v>3</v>
      </c>
      <c r="D592" s="78" t="s">
        <v>172</v>
      </c>
      <c r="E592" s="76" t="s">
        <v>23</v>
      </c>
      <c r="F592" s="79"/>
    </row>
    <row r="593" spans="2:5" x14ac:dyDescent="0.2">
      <c r="B593" s="18">
        <v>3321</v>
      </c>
      <c r="C593" s="20">
        <v>3</v>
      </c>
      <c r="D593" s="21" t="s">
        <v>172</v>
      </c>
      <c r="E593" s="18" t="s">
        <v>23</v>
      </c>
    </row>
    <row r="594" spans="2:5" x14ac:dyDescent="0.2">
      <c r="B594" s="18">
        <v>33211</v>
      </c>
      <c r="C594" s="20">
        <v>3</v>
      </c>
      <c r="D594" s="21" t="s">
        <v>237</v>
      </c>
      <c r="E594" s="18" t="s">
        <v>23</v>
      </c>
    </row>
    <row r="595" spans="2:5" x14ac:dyDescent="0.2">
      <c r="B595" s="18">
        <v>33212</v>
      </c>
      <c r="C595" s="20">
        <v>3</v>
      </c>
      <c r="D595" s="21" t="s">
        <v>171</v>
      </c>
      <c r="E595" s="18" t="s">
        <v>23</v>
      </c>
    </row>
    <row r="596" spans="2:5" x14ac:dyDescent="0.2">
      <c r="B596" s="18">
        <v>33213</v>
      </c>
      <c r="C596" s="20">
        <v>3</v>
      </c>
      <c r="D596" s="21" t="s">
        <v>135</v>
      </c>
      <c r="E596" s="18" t="s">
        <v>23</v>
      </c>
    </row>
    <row r="597" spans="2:5" x14ac:dyDescent="0.2">
      <c r="B597" s="18">
        <v>3324</v>
      </c>
      <c r="C597" s="20">
        <v>3</v>
      </c>
      <c r="D597" s="21" t="s">
        <v>238</v>
      </c>
      <c r="E597" s="18" t="s">
        <v>23</v>
      </c>
    </row>
    <row r="598" spans="2:5" x14ac:dyDescent="0.2">
      <c r="B598" s="18">
        <v>33241</v>
      </c>
      <c r="C598" s="20">
        <v>3</v>
      </c>
      <c r="D598" s="21" t="s">
        <v>239</v>
      </c>
      <c r="E598" s="18" t="s">
        <v>23</v>
      </c>
    </row>
    <row r="599" spans="2:5" x14ac:dyDescent="0.2">
      <c r="B599" s="18">
        <v>33242</v>
      </c>
      <c r="C599" s="20">
        <v>3</v>
      </c>
      <c r="D599" s="21" t="s">
        <v>171</v>
      </c>
      <c r="E599" s="18" t="s">
        <v>23</v>
      </c>
    </row>
    <row r="600" spans="2:5" x14ac:dyDescent="0.2">
      <c r="B600" s="18">
        <v>33243</v>
      </c>
      <c r="C600" s="20">
        <v>3</v>
      </c>
      <c r="D600" s="21" t="s">
        <v>135</v>
      </c>
      <c r="E600" s="18" t="s">
        <v>23</v>
      </c>
    </row>
    <row r="601" spans="2:5" x14ac:dyDescent="0.2">
      <c r="B601" s="18">
        <v>3325</v>
      </c>
      <c r="C601" s="20">
        <v>3</v>
      </c>
      <c r="D601" s="21" t="s">
        <v>240</v>
      </c>
      <c r="E601" s="18" t="s">
        <v>23</v>
      </c>
    </row>
    <row r="602" spans="2:5" x14ac:dyDescent="0.2">
      <c r="B602" s="18">
        <v>33251</v>
      </c>
      <c r="C602" s="20">
        <v>3</v>
      </c>
      <c r="D602" s="21" t="s">
        <v>47</v>
      </c>
      <c r="E602" s="18" t="s">
        <v>23</v>
      </c>
    </row>
    <row r="603" spans="2:5" x14ac:dyDescent="0.2">
      <c r="B603" s="18">
        <v>33252</v>
      </c>
      <c r="C603" s="20">
        <v>3</v>
      </c>
      <c r="D603" s="21" t="s">
        <v>171</v>
      </c>
      <c r="E603" s="18" t="s">
        <v>23</v>
      </c>
    </row>
    <row r="604" spans="2:5" x14ac:dyDescent="0.2">
      <c r="B604" s="18">
        <v>33253</v>
      </c>
      <c r="C604" s="20">
        <v>3</v>
      </c>
      <c r="D604" s="21" t="s">
        <v>241</v>
      </c>
      <c r="E604" s="18" t="s">
        <v>23</v>
      </c>
    </row>
    <row r="605" spans="2:5" x14ac:dyDescent="0.2">
      <c r="B605" s="76">
        <v>333</v>
      </c>
      <c r="C605" s="77">
        <v>3</v>
      </c>
      <c r="D605" s="78" t="s">
        <v>231</v>
      </c>
      <c r="E605" s="76" t="s">
        <v>23</v>
      </c>
    </row>
    <row r="606" spans="2:5" x14ac:dyDescent="0.2">
      <c r="B606" s="18">
        <v>3331</v>
      </c>
      <c r="C606" s="20">
        <v>3</v>
      </c>
      <c r="D606" s="21" t="s">
        <v>231</v>
      </c>
      <c r="E606" s="18" t="s">
        <v>23</v>
      </c>
    </row>
    <row r="607" spans="2:5" x14ac:dyDescent="0.2">
      <c r="B607" s="18">
        <v>33311</v>
      </c>
      <c r="C607" s="20">
        <v>3</v>
      </c>
      <c r="D607" s="21" t="s">
        <v>242</v>
      </c>
      <c r="E607" s="18" t="s">
        <v>23</v>
      </c>
    </row>
    <row r="608" spans="2:5" x14ac:dyDescent="0.2">
      <c r="B608" s="18">
        <v>33312</v>
      </c>
      <c r="C608" s="20">
        <v>3</v>
      </c>
      <c r="D608" s="21" t="s">
        <v>171</v>
      </c>
      <c r="E608" s="18" t="s">
        <v>23</v>
      </c>
    </row>
    <row r="609" spans="2:5" x14ac:dyDescent="0.2">
      <c r="B609" s="18">
        <v>33313</v>
      </c>
      <c r="C609" s="20">
        <v>3</v>
      </c>
      <c r="D609" s="21" t="s">
        <v>135</v>
      </c>
      <c r="E609" s="18" t="s">
        <v>23</v>
      </c>
    </row>
    <row r="610" spans="2:5" x14ac:dyDescent="0.2">
      <c r="B610" s="76">
        <v>334</v>
      </c>
      <c r="C610" s="77">
        <v>3</v>
      </c>
      <c r="D610" s="78" t="s">
        <v>177</v>
      </c>
      <c r="E610" s="76" t="s">
        <v>23</v>
      </c>
    </row>
    <row r="611" spans="2:5" x14ac:dyDescent="0.2">
      <c r="B611" s="18">
        <v>3341</v>
      </c>
      <c r="C611" s="20">
        <v>3</v>
      </c>
      <c r="D611" s="21" t="s">
        <v>243</v>
      </c>
      <c r="E611" s="18" t="s">
        <v>23</v>
      </c>
    </row>
    <row r="612" spans="2:5" x14ac:dyDescent="0.2">
      <c r="B612" s="18">
        <v>33411</v>
      </c>
      <c r="C612" s="20">
        <v>3</v>
      </c>
      <c r="D612" s="21" t="s">
        <v>244</v>
      </c>
      <c r="E612" s="18" t="s">
        <v>23</v>
      </c>
    </row>
    <row r="613" spans="2:5" x14ac:dyDescent="0.2">
      <c r="B613" s="18">
        <v>33412</v>
      </c>
      <c r="C613" s="20">
        <v>3</v>
      </c>
      <c r="D613" s="21" t="s">
        <v>171</v>
      </c>
      <c r="E613" s="18" t="s">
        <v>23</v>
      </c>
    </row>
    <row r="614" spans="2:5" x14ac:dyDescent="0.2">
      <c r="B614" s="18">
        <v>3342</v>
      </c>
      <c r="C614" s="20">
        <v>3</v>
      </c>
      <c r="D614" s="21" t="s">
        <v>245</v>
      </c>
      <c r="E614" s="18" t="s">
        <v>23</v>
      </c>
    </row>
    <row r="615" spans="2:5" x14ac:dyDescent="0.2">
      <c r="B615" s="18">
        <v>33421</v>
      </c>
      <c r="C615" s="20">
        <v>3</v>
      </c>
      <c r="D615" s="21" t="s">
        <v>47</v>
      </c>
      <c r="E615" s="18" t="s">
        <v>23</v>
      </c>
    </row>
    <row r="616" spans="2:5" x14ac:dyDescent="0.2">
      <c r="B616" s="18">
        <v>33422</v>
      </c>
      <c r="C616" s="20">
        <v>3</v>
      </c>
      <c r="D616" s="21" t="s">
        <v>171</v>
      </c>
      <c r="E616" s="18" t="s">
        <v>23</v>
      </c>
    </row>
    <row r="617" spans="2:5" x14ac:dyDescent="0.2">
      <c r="B617" s="76">
        <v>335</v>
      </c>
      <c r="C617" s="77">
        <v>3</v>
      </c>
      <c r="D617" s="78" t="s">
        <v>178</v>
      </c>
      <c r="E617" s="76" t="s">
        <v>23</v>
      </c>
    </row>
    <row r="618" spans="2:5" x14ac:dyDescent="0.2">
      <c r="B618" s="18">
        <v>3351</v>
      </c>
      <c r="C618" s="20">
        <v>3</v>
      </c>
      <c r="D618" s="21" t="s">
        <v>246</v>
      </c>
      <c r="E618" s="18" t="s">
        <v>23</v>
      </c>
    </row>
    <row r="619" spans="2:5" x14ac:dyDescent="0.2">
      <c r="B619" s="18">
        <v>33511</v>
      </c>
      <c r="C619" s="20">
        <v>3</v>
      </c>
      <c r="D619" s="21" t="s">
        <v>247</v>
      </c>
      <c r="E619" s="18" t="s">
        <v>23</v>
      </c>
    </row>
    <row r="620" spans="2:5" x14ac:dyDescent="0.2">
      <c r="B620" s="18">
        <v>33512</v>
      </c>
      <c r="C620" s="20">
        <v>3</v>
      </c>
      <c r="D620" s="21" t="s">
        <v>171</v>
      </c>
      <c r="E620" s="18" t="s">
        <v>23</v>
      </c>
    </row>
    <row r="621" spans="2:5" x14ac:dyDescent="0.2">
      <c r="B621" s="18">
        <v>3352</v>
      </c>
      <c r="C621" s="20">
        <v>3</v>
      </c>
      <c r="D621" s="21" t="s">
        <v>248</v>
      </c>
      <c r="E621" s="18" t="s">
        <v>23</v>
      </c>
    </row>
    <row r="622" spans="2:5" x14ac:dyDescent="0.2">
      <c r="B622" s="18">
        <v>33521</v>
      </c>
      <c r="C622" s="20">
        <v>3</v>
      </c>
      <c r="D622" s="21" t="s">
        <v>47</v>
      </c>
      <c r="E622" s="18" t="s">
        <v>23</v>
      </c>
    </row>
    <row r="623" spans="2:5" x14ac:dyDescent="0.2">
      <c r="B623" s="18">
        <v>33522</v>
      </c>
      <c r="C623" s="20">
        <v>3</v>
      </c>
      <c r="D623" s="21" t="s">
        <v>171</v>
      </c>
      <c r="E623" s="18" t="s">
        <v>23</v>
      </c>
    </row>
    <row r="624" spans="2:5" x14ac:dyDescent="0.2">
      <c r="B624" s="76">
        <v>336</v>
      </c>
      <c r="C624" s="77">
        <v>3</v>
      </c>
      <c r="D624" s="78" t="s">
        <v>179</v>
      </c>
      <c r="E624" s="76" t="s">
        <v>23</v>
      </c>
    </row>
    <row r="625" spans="2:5" x14ac:dyDescent="0.2">
      <c r="B625" s="18">
        <v>3361</v>
      </c>
      <c r="C625" s="20">
        <v>3</v>
      </c>
      <c r="D625" s="21" t="s">
        <v>249</v>
      </c>
      <c r="E625" s="18" t="s">
        <v>23</v>
      </c>
    </row>
    <row r="626" spans="2:5" x14ac:dyDescent="0.2">
      <c r="B626" s="18">
        <v>33611</v>
      </c>
      <c r="C626" s="20">
        <v>3</v>
      </c>
      <c r="D626" s="21" t="s">
        <v>250</v>
      </c>
      <c r="E626" s="18" t="s">
        <v>23</v>
      </c>
    </row>
    <row r="627" spans="2:5" x14ac:dyDescent="0.2">
      <c r="B627" s="18">
        <v>33612</v>
      </c>
      <c r="C627" s="20">
        <v>3</v>
      </c>
      <c r="D627" s="21" t="s">
        <v>171</v>
      </c>
      <c r="E627" s="18" t="s">
        <v>23</v>
      </c>
    </row>
    <row r="628" spans="2:5" x14ac:dyDescent="0.2">
      <c r="B628" s="18">
        <v>3362</v>
      </c>
      <c r="C628" s="20">
        <v>3</v>
      </c>
      <c r="D628" s="21" t="s">
        <v>251</v>
      </c>
      <c r="E628" s="18" t="s">
        <v>23</v>
      </c>
    </row>
    <row r="629" spans="2:5" x14ac:dyDescent="0.2">
      <c r="B629" s="18">
        <v>33621</v>
      </c>
      <c r="C629" s="20">
        <v>3</v>
      </c>
      <c r="D629" s="21" t="s">
        <v>47</v>
      </c>
      <c r="E629" s="18" t="s">
        <v>23</v>
      </c>
    </row>
    <row r="630" spans="2:5" x14ac:dyDescent="0.2">
      <c r="B630" s="18">
        <v>33622</v>
      </c>
      <c r="C630" s="20">
        <v>3</v>
      </c>
      <c r="D630" s="21" t="s">
        <v>171</v>
      </c>
      <c r="E630" s="18" t="s">
        <v>23</v>
      </c>
    </row>
    <row r="631" spans="2:5" x14ac:dyDescent="0.2">
      <c r="B631" s="18">
        <v>3363</v>
      </c>
      <c r="C631" s="20">
        <v>3</v>
      </c>
      <c r="D631" s="21" t="s">
        <v>252</v>
      </c>
      <c r="E631" s="18" t="s">
        <v>23</v>
      </c>
    </row>
    <row r="632" spans="2:5" x14ac:dyDescent="0.2">
      <c r="B632" s="18">
        <v>33631</v>
      </c>
      <c r="C632" s="20">
        <v>3</v>
      </c>
      <c r="D632" s="21" t="s">
        <v>47</v>
      </c>
      <c r="E632" s="18" t="s">
        <v>23</v>
      </c>
    </row>
    <row r="633" spans="2:5" x14ac:dyDescent="0.2">
      <c r="B633" s="18">
        <v>33632</v>
      </c>
      <c r="C633" s="20">
        <v>3</v>
      </c>
      <c r="D633" s="21" t="s">
        <v>171</v>
      </c>
      <c r="E633" s="18" t="s">
        <v>23</v>
      </c>
    </row>
    <row r="634" spans="2:5" x14ac:dyDescent="0.2">
      <c r="B634" s="18">
        <v>3364</v>
      </c>
      <c r="C634" s="20">
        <v>3</v>
      </c>
      <c r="D634" s="21" t="s">
        <v>253</v>
      </c>
      <c r="E634" s="18" t="s">
        <v>23</v>
      </c>
    </row>
    <row r="635" spans="2:5" x14ac:dyDescent="0.2">
      <c r="B635" s="18">
        <v>33641</v>
      </c>
      <c r="C635" s="20">
        <v>3</v>
      </c>
      <c r="D635" s="21" t="s">
        <v>47</v>
      </c>
      <c r="E635" s="18" t="s">
        <v>23</v>
      </c>
    </row>
    <row r="636" spans="2:5" x14ac:dyDescent="0.2">
      <c r="B636" s="18">
        <v>33642</v>
      </c>
      <c r="C636" s="20">
        <v>3</v>
      </c>
      <c r="D636" s="21" t="s">
        <v>171</v>
      </c>
      <c r="E636" s="18" t="s">
        <v>23</v>
      </c>
    </row>
    <row r="637" spans="2:5" x14ac:dyDescent="0.2">
      <c r="B637" s="18">
        <v>3369</v>
      </c>
      <c r="C637" s="20">
        <v>3</v>
      </c>
      <c r="D637" s="21" t="s">
        <v>254</v>
      </c>
      <c r="E637" s="18" t="s">
        <v>23</v>
      </c>
    </row>
    <row r="638" spans="2:5" x14ac:dyDescent="0.2">
      <c r="B638" s="18">
        <v>33691</v>
      </c>
      <c r="C638" s="20">
        <v>3</v>
      </c>
      <c r="D638" s="21" t="s">
        <v>47</v>
      </c>
      <c r="E638" s="18" t="s">
        <v>23</v>
      </c>
    </row>
    <row r="639" spans="2:5" x14ac:dyDescent="0.2">
      <c r="B639" s="18">
        <v>33692</v>
      </c>
      <c r="C639" s="20">
        <v>3</v>
      </c>
      <c r="D639" s="21" t="s">
        <v>171</v>
      </c>
      <c r="E639" s="18" t="s">
        <v>23</v>
      </c>
    </row>
    <row r="640" spans="2:5" x14ac:dyDescent="0.2">
      <c r="B640" s="76">
        <v>337</v>
      </c>
      <c r="C640" s="77">
        <v>3</v>
      </c>
      <c r="D640" s="78" t="s">
        <v>180</v>
      </c>
      <c r="E640" s="76" t="s">
        <v>23</v>
      </c>
    </row>
    <row r="641" spans="2:5" x14ac:dyDescent="0.2">
      <c r="B641" s="18">
        <v>3371</v>
      </c>
      <c r="C641" s="20">
        <v>3</v>
      </c>
      <c r="D641" s="21" t="s">
        <v>255</v>
      </c>
      <c r="E641" s="18" t="s">
        <v>23</v>
      </c>
    </row>
    <row r="642" spans="2:5" x14ac:dyDescent="0.2">
      <c r="B642" s="18">
        <v>33711</v>
      </c>
      <c r="C642" s="20">
        <v>3</v>
      </c>
      <c r="D642" s="21" t="s">
        <v>256</v>
      </c>
      <c r="E642" s="18" t="s">
        <v>23</v>
      </c>
    </row>
    <row r="643" spans="2:5" x14ac:dyDescent="0.2">
      <c r="B643" s="18">
        <v>33712</v>
      </c>
      <c r="C643" s="20">
        <v>3</v>
      </c>
      <c r="D643" s="21" t="s">
        <v>171</v>
      </c>
      <c r="E643" s="18" t="s">
        <v>23</v>
      </c>
    </row>
    <row r="644" spans="2:5" x14ac:dyDescent="0.2">
      <c r="B644" s="18">
        <v>3372</v>
      </c>
      <c r="C644" s="20">
        <v>3</v>
      </c>
      <c r="D644" s="21" t="s">
        <v>257</v>
      </c>
      <c r="E644" s="18" t="s">
        <v>23</v>
      </c>
    </row>
    <row r="645" spans="2:5" x14ac:dyDescent="0.2">
      <c r="B645" s="18">
        <v>33721</v>
      </c>
      <c r="C645" s="20">
        <v>3</v>
      </c>
      <c r="D645" s="21" t="s">
        <v>47</v>
      </c>
      <c r="E645" s="18" t="s">
        <v>23</v>
      </c>
    </row>
    <row r="646" spans="2:5" x14ac:dyDescent="0.2">
      <c r="B646" s="18">
        <v>33722</v>
      </c>
      <c r="C646" s="20">
        <v>3</v>
      </c>
      <c r="D646" s="21" t="s">
        <v>171</v>
      </c>
      <c r="E646" s="18" t="s">
        <v>23</v>
      </c>
    </row>
    <row r="647" spans="2:5" x14ac:dyDescent="0.2">
      <c r="B647" s="76">
        <v>338</v>
      </c>
      <c r="C647" s="77">
        <v>3</v>
      </c>
      <c r="D647" s="78" t="s">
        <v>258</v>
      </c>
      <c r="E647" s="76" t="s">
        <v>23</v>
      </c>
    </row>
    <row r="648" spans="2:5" x14ac:dyDescent="0.2">
      <c r="B648" s="18">
        <v>3381</v>
      </c>
      <c r="C648" s="20">
        <v>3</v>
      </c>
      <c r="D648" s="21" t="s">
        <v>231</v>
      </c>
      <c r="E648" s="18" t="s">
        <v>23</v>
      </c>
    </row>
    <row r="649" spans="2:5" x14ac:dyDescent="0.2">
      <c r="B649" s="18">
        <v>3382</v>
      </c>
      <c r="C649" s="20">
        <v>3</v>
      </c>
      <c r="D649" s="21" t="s">
        <v>259</v>
      </c>
      <c r="E649" s="18" t="s">
        <v>23</v>
      </c>
    </row>
    <row r="650" spans="2:5" x14ac:dyDescent="0.2">
      <c r="B650" s="18">
        <v>3383</v>
      </c>
      <c r="C650" s="20">
        <v>3</v>
      </c>
      <c r="D650" s="21" t="s">
        <v>178</v>
      </c>
      <c r="E650" s="18" t="s">
        <v>23</v>
      </c>
    </row>
    <row r="651" spans="2:5" x14ac:dyDescent="0.2">
      <c r="B651" s="18">
        <v>3386</v>
      </c>
      <c r="C651" s="20">
        <v>3</v>
      </c>
      <c r="D651" s="21" t="s">
        <v>179</v>
      </c>
      <c r="E651" s="18" t="s">
        <v>23</v>
      </c>
    </row>
    <row r="652" spans="2:5" x14ac:dyDescent="0.2">
      <c r="B652" s="18">
        <v>3387</v>
      </c>
      <c r="C652" s="20">
        <v>3</v>
      </c>
      <c r="D652" s="21" t="s">
        <v>180</v>
      </c>
      <c r="E652" s="18" t="s">
        <v>23</v>
      </c>
    </row>
    <row r="653" spans="2:5" x14ac:dyDescent="0.2">
      <c r="B653" s="76">
        <v>339</v>
      </c>
      <c r="C653" s="77">
        <v>3</v>
      </c>
      <c r="D653" s="78" t="s">
        <v>181</v>
      </c>
      <c r="E653" s="76" t="s">
        <v>23</v>
      </c>
    </row>
    <row r="654" spans="2:5" x14ac:dyDescent="0.2">
      <c r="B654" s="18">
        <v>3391</v>
      </c>
      <c r="C654" s="20">
        <v>3</v>
      </c>
      <c r="D654" s="21" t="s">
        <v>260</v>
      </c>
      <c r="E654" s="18" t="s">
        <v>23</v>
      </c>
    </row>
    <row r="655" spans="2:5" x14ac:dyDescent="0.2">
      <c r="B655" s="18">
        <v>3392</v>
      </c>
      <c r="C655" s="20">
        <v>3</v>
      </c>
      <c r="D655" s="21" t="s">
        <v>261</v>
      </c>
      <c r="E655" s="18" t="s">
        <v>23</v>
      </c>
    </row>
    <row r="656" spans="2:5" x14ac:dyDescent="0.2">
      <c r="B656" s="18">
        <v>33921</v>
      </c>
      <c r="C656" s="20">
        <v>3</v>
      </c>
      <c r="D656" s="21" t="s">
        <v>47</v>
      </c>
      <c r="E656" s="18" t="s">
        <v>23</v>
      </c>
    </row>
    <row r="657" spans="2:5" x14ac:dyDescent="0.2">
      <c r="B657" s="18">
        <v>33922</v>
      </c>
      <c r="C657" s="20">
        <v>3</v>
      </c>
      <c r="D657" s="21" t="s">
        <v>135</v>
      </c>
      <c r="E657" s="18" t="s">
        <v>23</v>
      </c>
    </row>
    <row r="658" spans="2:5" x14ac:dyDescent="0.2">
      <c r="B658" s="18">
        <v>3393</v>
      </c>
      <c r="C658" s="20">
        <v>3</v>
      </c>
      <c r="D658" s="21" t="s">
        <v>262</v>
      </c>
      <c r="E658" s="18" t="s">
        <v>23</v>
      </c>
    </row>
    <row r="659" spans="2:5" x14ac:dyDescent="0.2">
      <c r="B659" s="18">
        <v>33931</v>
      </c>
      <c r="C659" s="20">
        <v>3</v>
      </c>
      <c r="D659" s="21" t="s">
        <v>47</v>
      </c>
      <c r="E659" s="18" t="s">
        <v>23</v>
      </c>
    </row>
    <row r="660" spans="2:5" x14ac:dyDescent="0.2">
      <c r="B660" s="18">
        <v>33932</v>
      </c>
      <c r="C660" s="20">
        <v>3</v>
      </c>
      <c r="D660" s="21" t="s">
        <v>135</v>
      </c>
      <c r="E660" s="18" t="s">
        <v>23</v>
      </c>
    </row>
    <row r="661" spans="2:5" x14ac:dyDescent="0.2">
      <c r="B661" s="15">
        <v>34</v>
      </c>
      <c r="C661" s="20">
        <v>3</v>
      </c>
      <c r="D661" s="17" t="s">
        <v>263</v>
      </c>
      <c r="E661" s="18" t="s">
        <v>23</v>
      </c>
    </row>
    <row r="662" spans="2:5" x14ac:dyDescent="0.2">
      <c r="B662" s="18">
        <v>341</v>
      </c>
      <c r="C662" s="20">
        <v>3</v>
      </c>
      <c r="D662" s="21" t="s">
        <v>199</v>
      </c>
      <c r="E662" s="18" t="s">
        <v>23</v>
      </c>
    </row>
    <row r="663" spans="2:5" x14ac:dyDescent="0.2">
      <c r="B663" s="18">
        <v>3411</v>
      </c>
      <c r="C663" s="20">
        <v>3</v>
      </c>
      <c r="D663" s="21" t="s">
        <v>264</v>
      </c>
      <c r="E663" s="18" t="s">
        <v>23</v>
      </c>
    </row>
    <row r="664" spans="2:5" x14ac:dyDescent="0.2">
      <c r="B664" s="18">
        <v>34111</v>
      </c>
      <c r="C664" s="20">
        <v>3</v>
      </c>
      <c r="D664" s="21" t="s">
        <v>47</v>
      </c>
      <c r="E664" s="18" t="s">
        <v>23</v>
      </c>
    </row>
    <row r="665" spans="2:5" x14ac:dyDescent="0.2">
      <c r="B665" s="18">
        <v>34112</v>
      </c>
      <c r="C665" s="20">
        <v>3</v>
      </c>
      <c r="D665" s="21" t="s">
        <v>171</v>
      </c>
      <c r="E665" s="18" t="s">
        <v>23</v>
      </c>
    </row>
    <row r="666" spans="2:5" x14ac:dyDescent="0.2">
      <c r="B666" s="18">
        <v>3412</v>
      </c>
      <c r="C666" s="20">
        <v>3</v>
      </c>
      <c r="D666" s="21" t="s">
        <v>265</v>
      </c>
      <c r="E666" s="18" t="s">
        <v>23</v>
      </c>
    </row>
    <row r="667" spans="2:5" x14ac:dyDescent="0.2">
      <c r="B667" s="18">
        <v>34121</v>
      </c>
      <c r="C667" s="20">
        <v>3</v>
      </c>
      <c r="D667" s="21" t="s">
        <v>47</v>
      </c>
      <c r="E667" s="18" t="s">
        <v>23</v>
      </c>
    </row>
    <row r="668" spans="2:5" x14ac:dyDescent="0.2">
      <c r="B668" s="18">
        <v>34122</v>
      </c>
      <c r="C668" s="20">
        <v>3</v>
      </c>
      <c r="D668" s="21" t="s">
        <v>171</v>
      </c>
      <c r="E668" s="18" t="s">
        <v>23</v>
      </c>
    </row>
    <row r="669" spans="2:5" x14ac:dyDescent="0.2">
      <c r="B669" s="18">
        <v>3419</v>
      </c>
      <c r="C669" s="20">
        <v>3</v>
      </c>
      <c r="D669" s="21" t="s">
        <v>266</v>
      </c>
      <c r="E669" s="18" t="s">
        <v>23</v>
      </c>
    </row>
    <row r="670" spans="2:5" x14ac:dyDescent="0.2">
      <c r="B670" s="18">
        <v>34191</v>
      </c>
      <c r="C670" s="20">
        <v>3</v>
      </c>
      <c r="D670" s="21" t="s">
        <v>47</v>
      </c>
      <c r="E670" s="18" t="s">
        <v>23</v>
      </c>
    </row>
    <row r="671" spans="2:5" x14ac:dyDescent="0.2">
      <c r="B671" s="18">
        <v>34192</v>
      </c>
      <c r="C671" s="20">
        <v>3</v>
      </c>
      <c r="D671" s="21" t="s">
        <v>171</v>
      </c>
      <c r="E671" s="18" t="s">
        <v>23</v>
      </c>
    </row>
    <row r="672" spans="2:5" x14ac:dyDescent="0.2">
      <c r="B672" s="18">
        <v>342</v>
      </c>
      <c r="C672" s="20">
        <v>3</v>
      </c>
      <c r="D672" s="21" t="s">
        <v>183</v>
      </c>
      <c r="E672" s="18" t="s">
        <v>23</v>
      </c>
    </row>
    <row r="673" spans="2:5" x14ac:dyDescent="0.2">
      <c r="B673" s="18">
        <v>3421</v>
      </c>
      <c r="C673" s="20">
        <v>3</v>
      </c>
      <c r="D673" s="21" t="s">
        <v>267</v>
      </c>
      <c r="E673" s="18" t="s">
        <v>23</v>
      </c>
    </row>
    <row r="674" spans="2:5" x14ac:dyDescent="0.2">
      <c r="B674" s="18">
        <v>34211</v>
      </c>
      <c r="C674" s="20">
        <v>3</v>
      </c>
      <c r="D674" s="21" t="s">
        <v>47</v>
      </c>
      <c r="E674" s="18" t="s">
        <v>23</v>
      </c>
    </row>
    <row r="675" spans="2:5" x14ac:dyDescent="0.2">
      <c r="B675" s="18">
        <v>34212</v>
      </c>
      <c r="C675" s="20">
        <v>3</v>
      </c>
      <c r="D675" s="21" t="s">
        <v>171</v>
      </c>
      <c r="E675" s="18" t="s">
        <v>23</v>
      </c>
    </row>
    <row r="676" spans="2:5" x14ac:dyDescent="0.2">
      <c r="B676" s="18">
        <v>3422</v>
      </c>
      <c r="C676" s="20">
        <v>3</v>
      </c>
      <c r="D676" s="21" t="s">
        <v>268</v>
      </c>
      <c r="E676" s="18" t="s">
        <v>23</v>
      </c>
    </row>
    <row r="677" spans="2:5" x14ac:dyDescent="0.2">
      <c r="B677" s="18">
        <v>34221</v>
      </c>
      <c r="C677" s="20">
        <v>3</v>
      </c>
      <c r="D677" s="21" t="s">
        <v>47</v>
      </c>
      <c r="E677" s="18" t="s">
        <v>23</v>
      </c>
    </row>
    <row r="678" spans="2:5" x14ac:dyDescent="0.2">
      <c r="B678" s="18">
        <v>34222</v>
      </c>
      <c r="C678" s="20">
        <v>3</v>
      </c>
      <c r="D678" s="21" t="s">
        <v>171</v>
      </c>
      <c r="E678" s="18" t="s">
        <v>23</v>
      </c>
    </row>
    <row r="679" spans="2:5" x14ac:dyDescent="0.2">
      <c r="B679" s="18">
        <v>343</v>
      </c>
      <c r="C679" s="20">
        <v>3</v>
      </c>
      <c r="D679" s="21" t="s">
        <v>184</v>
      </c>
      <c r="E679" s="18" t="s">
        <v>23</v>
      </c>
    </row>
    <row r="680" spans="2:5" x14ac:dyDescent="0.2">
      <c r="B680" s="18">
        <v>3431</v>
      </c>
      <c r="C680" s="20">
        <v>3</v>
      </c>
      <c r="D680" s="21" t="s">
        <v>269</v>
      </c>
      <c r="E680" s="18" t="s">
        <v>23</v>
      </c>
    </row>
    <row r="681" spans="2:5" x14ac:dyDescent="0.2">
      <c r="B681" s="18">
        <v>34311</v>
      </c>
      <c r="C681" s="20">
        <v>3</v>
      </c>
      <c r="D681" s="21" t="s">
        <v>47</v>
      </c>
      <c r="E681" s="18" t="s">
        <v>23</v>
      </c>
    </row>
    <row r="682" spans="2:5" x14ac:dyDescent="0.2">
      <c r="B682" s="18">
        <v>34312</v>
      </c>
      <c r="C682" s="20">
        <v>3</v>
      </c>
      <c r="D682" s="21" t="s">
        <v>171</v>
      </c>
      <c r="E682" s="18" t="s">
        <v>23</v>
      </c>
    </row>
    <row r="683" spans="2:5" x14ac:dyDescent="0.2">
      <c r="B683" s="18">
        <v>344</v>
      </c>
      <c r="C683" s="20">
        <v>3</v>
      </c>
      <c r="D683" s="21" t="s">
        <v>185</v>
      </c>
      <c r="E683" s="18" t="s">
        <v>23</v>
      </c>
    </row>
    <row r="684" spans="2:5" x14ac:dyDescent="0.2">
      <c r="B684" s="18">
        <v>3441</v>
      </c>
      <c r="C684" s="20">
        <v>3</v>
      </c>
      <c r="D684" s="21" t="s">
        <v>270</v>
      </c>
      <c r="E684" s="18" t="s">
        <v>23</v>
      </c>
    </row>
    <row r="685" spans="2:5" x14ac:dyDescent="0.2">
      <c r="B685" s="18">
        <v>34411</v>
      </c>
      <c r="C685" s="20">
        <v>3</v>
      </c>
      <c r="D685" s="21" t="s">
        <v>47</v>
      </c>
      <c r="E685" s="18" t="s">
        <v>23</v>
      </c>
    </row>
    <row r="686" spans="2:5" x14ac:dyDescent="0.2">
      <c r="B686" s="18">
        <v>34412</v>
      </c>
      <c r="C686" s="20">
        <v>3</v>
      </c>
      <c r="D686" s="21" t="s">
        <v>171</v>
      </c>
      <c r="E686" s="18" t="s">
        <v>23</v>
      </c>
    </row>
    <row r="687" spans="2:5" x14ac:dyDescent="0.2">
      <c r="B687" s="18">
        <v>34413</v>
      </c>
      <c r="C687" s="20">
        <v>3</v>
      </c>
      <c r="D687" s="21" t="s">
        <v>135</v>
      </c>
      <c r="E687" s="18" t="s">
        <v>23</v>
      </c>
    </row>
    <row r="688" spans="2:5" x14ac:dyDescent="0.2">
      <c r="B688" s="18">
        <v>3442</v>
      </c>
      <c r="C688" s="20">
        <v>3</v>
      </c>
      <c r="D688" s="21" t="s">
        <v>271</v>
      </c>
      <c r="E688" s="18" t="s">
        <v>23</v>
      </c>
    </row>
    <row r="689" spans="2:5" x14ac:dyDescent="0.2">
      <c r="B689" s="18">
        <v>34421</v>
      </c>
      <c r="C689" s="20">
        <v>3</v>
      </c>
      <c r="D689" s="21" t="s">
        <v>47</v>
      </c>
      <c r="E689" s="18" t="s">
        <v>23</v>
      </c>
    </row>
    <row r="690" spans="2:5" x14ac:dyDescent="0.2">
      <c r="B690" s="18">
        <v>34422</v>
      </c>
      <c r="C690" s="20">
        <v>3</v>
      </c>
      <c r="D690" s="21" t="s">
        <v>171</v>
      </c>
      <c r="E690" s="18" t="s">
        <v>23</v>
      </c>
    </row>
    <row r="691" spans="2:5" x14ac:dyDescent="0.2">
      <c r="B691" s="18">
        <v>34423</v>
      </c>
      <c r="C691" s="20">
        <v>3</v>
      </c>
      <c r="D691" s="21" t="s">
        <v>135</v>
      </c>
      <c r="E691" s="18" t="s">
        <v>23</v>
      </c>
    </row>
    <row r="692" spans="2:5" x14ac:dyDescent="0.2">
      <c r="B692" s="18">
        <v>345</v>
      </c>
      <c r="C692" s="20">
        <v>3</v>
      </c>
      <c r="D692" s="21" t="s">
        <v>186</v>
      </c>
      <c r="E692" s="18" t="s">
        <v>23</v>
      </c>
    </row>
    <row r="693" spans="2:5" x14ac:dyDescent="0.2">
      <c r="B693" s="18">
        <v>3451</v>
      </c>
      <c r="C693" s="20">
        <v>3</v>
      </c>
      <c r="D693" s="21" t="s">
        <v>272</v>
      </c>
      <c r="E693" s="18" t="s">
        <v>23</v>
      </c>
    </row>
    <row r="694" spans="2:5" x14ac:dyDescent="0.2">
      <c r="B694" s="18">
        <v>34511</v>
      </c>
      <c r="C694" s="20">
        <v>3</v>
      </c>
      <c r="D694" s="21" t="s">
        <v>47</v>
      </c>
      <c r="E694" s="18" t="s">
        <v>23</v>
      </c>
    </row>
    <row r="695" spans="2:5" x14ac:dyDescent="0.2">
      <c r="B695" s="18">
        <v>34512</v>
      </c>
      <c r="C695" s="20">
        <v>3</v>
      </c>
      <c r="D695" s="21" t="s">
        <v>171</v>
      </c>
      <c r="E695" s="18" t="s">
        <v>23</v>
      </c>
    </row>
    <row r="696" spans="2:5" x14ac:dyDescent="0.2">
      <c r="B696" s="18">
        <v>3452</v>
      </c>
      <c r="C696" s="20">
        <v>3</v>
      </c>
      <c r="D696" s="21" t="s">
        <v>273</v>
      </c>
      <c r="E696" s="18" t="s">
        <v>23</v>
      </c>
    </row>
    <row r="697" spans="2:5" x14ac:dyDescent="0.2">
      <c r="B697" s="18">
        <v>34521</v>
      </c>
      <c r="C697" s="20">
        <v>3</v>
      </c>
      <c r="D697" s="21" t="s">
        <v>47</v>
      </c>
      <c r="E697" s="18" t="s">
        <v>23</v>
      </c>
    </row>
    <row r="698" spans="2:5" x14ac:dyDescent="0.2">
      <c r="B698" s="18">
        <v>34522</v>
      </c>
      <c r="C698" s="20">
        <v>3</v>
      </c>
      <c r="D698" s="21" t="s">
        <v>171</v>
      </c>
      <c r="E698" s="18" t="s">
        <v>23</v>
      </c>
    </row>
    <row r="699" spans="2:5" x14ac:dyDescent="0.2">
      <c r="B699" s="18">
        <v>347</v>
      </c>
      <c r="C699" s="20">
        <v>3</v>
      </c>
      <c r="D699" s="21" t="s">
        <v>274</v>
      </c>
      <c r="E699" s="18" t="s">
        <v>23</v>
      </c>
    </row>
    <row r="700" spans="2:5" x14ac:dyDescent="0.2">
      <c r="B700" s="18">
        <v>3471</v>
      </c>
      <c r="C700" s="20">
        <v>3</v>
      </c>
      <c r="D700" s="21" t="s">
        <v>274</v>
      </c>
      <c r="E700" s="18" t="s">
        <v>23</v>
      </c>
    </row>
    <row r="701" spans="2:5" x14ac:dyDescent="0.2">
      <c r="B701" s="18">
        <v>349</v>
      </c>
      <c r="C701" s="20">
        <v>3</v>
      </c>
      <c r="D701" s="21" t="s">
        <v>187</v>
      </c>
      <c r="E701" s="18" t="s">
        <v>23</v>
      </c>
    </row>
    <row r="702" spans="2:5" x14ac:dyDescent="0.2">
      <c r="B702" s="18">
        <v>3491</v>
      </c>
      <c r="C702" s="20">
        <v>3</v>
      </c>
      <c r="D702" s="21" t="s">
        <v>187</v>
      </c>
      <c r="E702" s="18" t="s">
        <v>23</v>
      </c>
    </row>
    <row r="703" spans="2:5" x14ac:dyDescent="0.2">
      <c r="B703" s="18">
        <v>34911</v>
      </c>
      <c r="C703" s="20">
        <v>3</v>
      </c>
      <c r="D703" s="21" t="s">
        <v>47</v>
      </c>
      <c r="E703" s="18" t="s">
        <v>23</v>
      </c>
    </row>
    <row r="704" spans="2:5" x14ac:dyDescent="0.2">
      <c r="B704" s="18">
        <v>34912</v>
      </c>
      <c r="C704" s="20">
        <v>3</v>
      </c>
      <c r="D704" s="21" t="s">
        <v>171</v>
      </c>
      <c r="E704" s="18" t="s">
        <v>23</v>
      </c>
    </row>
    <row r="705" spans="2:5" x14ac:dyDescent="0.2">
      <c r="B705" s="15">
        <v>35</v>
      </c>
      <c r="C705" s="20">
        <v>3</v>
      </c>
      <c r="D705" s="17" t="s">
        <v>275</v>
      </c>
      <c r="E705" s="18" t="s">
        <v>23</v>
      </c>
    </row>
    <row r="706" spans="2:5" x14ac:dyDescent="0.2">
      <c r="B706" s="18">
        <v>351</v>
      </c>
      <c r="C706" s="20">
        <v>3</v>
      </c>
      <c r="D706" s="21" t="s">
        <v>188</v>
      </c>
      <c r="E706" s="18" t="s">
        <v>23</v>
      </c>
    </row>
    <row r="707" spans="2:5" x14ac:dyDescent="0.2">
      <c r="B707" s="18">
        <v>3511</v>
      </c>
      <c r="C707" s="20">
        <v>3</v>
      </c>
      <c r="D707" s="21" t="s">
        <v>276</v>
      </c>
      <c r="E707" s="18" t="s">
        <v>23</v>
      </c>
    </row>
    <row r="708" spans="2:5" x14ac:dyDescent="0.2">
      <c r="B708" s="18">
        <v>35111</v>
      </c>
      <c r="C708" s="20">
        <v>3</v>
      </c>
      <c r="D708" s="21" t="s">
        <v>47</v>
      </c>
      <c r="E708" s="18" t="s">
        <v>23</v>
      </c>
    </row>
    <row r="709" spans="2:5" x14ac:dyDescent="0.2">
      <c r="B709" s="18">
        <v>35113</v>
      </c>
      <c r="C709" s="20">
        <v>3</v>
      </c>
      <c r="D709" s="21" t="s">
        <v>135</v>
      </c>
      <c r="E709" s="18" t="s">
        <v>23</v>
      </c>
    </row>
    <row r="710" spans="2:5" x14ac:dyDescent="0.2">
      <c r="B710" s="18">
        <v>35114</v>
      </c>
      <c r="C710" s="20">
        <v>3</v>
      </c>
      <c r="D710" s="21" t="s">
        <v>105</v>
      </c>
      <c r="E710" s="18" t="s">
        <v>23</v>
      </c>
    </row>
    <row r="711" spans="2:5" x14ac:dyDescent="0.2">
      <c r="B711" s="18">
        <v>3512</v>
      </c>
      <c r="C711" s="20">
        <v>3</v>
      </c>
      <c r="D711" s="21" t="s">
        <v>277</v>
      </c>
      <c r="E711" s="18" t="s">
        <v>23</v>
      </c>
    </row>
    <row r="712" spans="2:5" x14ac:dyDescent="0.2">
      <c r="B712" s="18">
        <v>35121</v>
      </c>
      <c r="C712" s="20">
        <v>3</v>
      </c>
      <c r="D712" s="21" t="s">
        <v>47</v>
      </c>
      <c r="E712" s="18" t="s">
        <v>23</v>
      </c>
    </row>
    <row r="713" spans="2:5" x14ac:dyDescent="0.2">
      <c r="B713" s="18">
        <v>35123</v>
      </c>
      <c r="C713" s="20">
        <v>3</v>
      </c>
      <c r="D713" s="21" t="s">
        <v>135</v>
      </c>
      <c r="E713" s="18" t="s">
        <v>23</v>
      </c>
    </row>
    <row r="714" spans="2:5" x14ac:dyDescent="0.2">
      <c r="B714" s="18">
        <v>35124</v>
      </c>
      <c r="C714" s="20">
        <v>3</v>
      </c>
      <c r="D714" s="21" t="s">
        <v>105</v>
      </c>
      <c r="E714" s="18" t="s">
        <v>23</v>
      </c>
    </row>
    <row r="715" spans="2:5" x14ac:dyDescent="0.2">
      <c r="B715" s="18">
        <v>352</v>
      </c>
      <c r="C715" s="20">
        <v>3</v>
      </c>
      <c r="D715" s="21" t="s">
        <v>189</v>
      </c>
      <c r="E715" s="18" t="s">
        <v>23</v>
      </c>
    </row>
    <row r="716" spans="2:5" x14ac:dyDescent="0.2">
      <c r="B716" s="18">
        <v>3521</v>
      </c>
      <c r="C716" s="20">
        <v>3</v>
      </c>
      <c r="D716" s="21" t="s">
        <v>276</v>
      </c>
      <c r="E716" s="18" t="s">
        <v>23</v>
      </c>
    </row>
    <row r="717" spans="2:5" x14ac:dyDescent="0.2">
      <c r="B717" s="18">
        <v>35211</v>
      </c>
      <c r="C717" s="20">
        <v>3</v>
      </c>
      <c r="D717" s="21" t="s">
        <v>47</v>
      </c>
      <c r="E717" s="18" t="s">
        <v>23</v>
      </c>
    </row>
    <row r="718" spans="2:5" x14ac:dyDescent="0.2">
      <c r="B718" s="18">
        <v>35213</v>
      </c>
      <c r="C718" s="20">
        <v>3</v>
      </c>
      <c r="D718" s="21" t="s">
        <v>135</v>
      </c>
      <c r="E718" s="18" t="s">
        <v>23</v>
      </c>
    </row>
    <row r="719" spans="2:5" x14ac:dyDescent="0.2">
      <c r="B719" s="18">
        <v>35214</v>
      </c>
      <c r="C719" s="20">
        <v>3</v>
      </c>
      <c r="D719" s="21" t="s">
        <v>105</v>
      </c>
      <c r="E719" s="18" t="s">
        <v>23</v>
      </c>
    </row>
    <row r="720" spans="2:5" x14ac:dyDescent="0.2">
      <c r="B720" s="18">
        <v>3522</v>
      </c>
      <c r="C720" s="20">
        <v>3</v>
      </c>
      <c r="D720" s="21" t="s">
        <v>277</v>
      </c>
      <c r="E720" s="18" t="s">
        <v>23</v>
      </c>
    </row>
    <row r="721" spans="2:5" x14ac:dyDescent="0.2">
      <c r="B721" s="18">
        <v>35221</v>
      </c>
      <c r="C721" s="20">
        <v>3</v>
      </c>
      <c r="D721" s="21" t="s">
        <v>47</v>
      </c>
      <c r="E721" s="18" t="s">
        <v>23</v>
      </c>
    </row>
    <row r="722" spans="2:5" x14ac:dyDescent="0.2">
      <c r="B722" s="18">
        <v>35223</v>
      </c>
      <c r="C722" s="20">
        <v>3</v>
      </c>
      <c r="D722" s="21" t="s">
        <v>135</v>
      </c>
      <c r="E722" s="18" t="s">
        <v>23</v>
      </c>
    </row>
    <row r="723" spans="2:5" x14ac:dyDescent="0.2">
      <c r="B723" s="18">
        <v>35224</v>
      </c>
      <c r="C723" s="20">
        <v>3</v>
      </c>
      <c r="D723" s="21" t="s">
        <v>105</v>
      </c>
      <c r="E723" s="18" t="s">
        <v>23</v>
      </c>
    </row>
    <row r="724" spans="2:5" x14ac:dyDescent="0.2">
      <c r="B724" s="15">
        <v>36</v>
      </c>
      <c r="C724" s="20">
        <v>3</v>
      </c>
      <c r="D724" s="17" t="s">
        <v>278</v>
      </c>
      <c r="E724" s="18" t="s">
        <v>23</v>
      </c>
    </row>
    <row r="725" spans="2:5" x14ac:dyDescent="0.2">
      <c r="B725" s="18">
        <v>361</v>
      </c>
      <c r="C725" s="20">
        <v>3</v>
      </c>
      <c r="D725" s="21" t="s">
        <v>279</v>
      </c>
      <c r="E725" s="18" t="s">
        <v>23</v>
      </c>
    </row>
    <row r="726" spans="2:5" x14ac:dyDescent="0.2">
      <c r="B726" s="18">
        <v>3611</v>
      </c>
      <c r="C726" s="20">
        <v>3</v>
      </c>
      <c r="D726" s="21" t="s">
        <v>170</v>
      </c>
      <c r="E726" s="18" t="s">
        <v>23</v>
      </c>
    </row>
    <row r="727" spans="2:5" x14ac:dyDescent="0.2">
      <c r="B727" s="18">
        <v>36111</v>
      </c>
      <c r="C727" s="20">
        <v>3</v>
      </c>
      <c r="D727" s="21" t="s">
        <v>47</v>
      </c>
      <c r="E727" s="18" t="s">
        <v>23</v>
      </c>
    </row>
    <row r="728" spans="2:5" x14ac:dyDescent="0.2">
      <c r="B728" s="18">
        <v>36112</v>
      </c>
      <c r="C728" s="20">
        <v>3</v>
      </c>
      <c r="D728" s="21" t="s">
        <v>171</v>
      </c>
      <c r="E728" s="18" t="s">
        <v>23</v>
      </c>
    </row>
    <row r="729" spans="2:5" x14ac:dyDescent="0.2">
      <c r="B729" s="18">
        <v>3612</v>
      </c>
      <c r="C729" s="20">
        <v>3</v>
      </c>
      <c r="D729" s="21" t="s">
        <v>172</v>
      </c>
      <c r="E729" s="18" t="s">
        <v>23</v>
      </c>
    </row>
    <row r="730" spans="2:5" x14ac:dyDescent="0.2">
      <c r="B730" s="18">
        <v>36121</v>
      </c>
      <c r="C730" s="20">
        <v>3</v>
      </c>
      <c r="D730" s="21" t="s">
        <v>47</v>
      </c>
      <c r="E730" s="18" t="s">
        <v>23</v>
      </c>
    </row>
    <row r="731" spans="2:5" x14ac:dyDescent="0.2">
      <c r="B731" s="18">
        <v>36122</v>
      </c>
      <c r="C731" s="20">
        <v>3</v>
      </c>
      <c r="D731" s="21" t="s">
        <v>171</v>
      </c>
      <c r="E731" s="18" t="s">
        <v>23</v>
      </c>
    </row>
    <row r="732" spans="2:5" x14ac:dyDescent="0.2">
      <c r="B732" s="18">
        <v>36123</v>
      </c>
      <c r="C732" s="20">
        <v>3</v>
      </c>
      <c r="D732" s="21" t="s">
        <v>135</v>
      </c>
      <c r="E732" s="18" t="s">
        <v>23</v>
      </c>
    </row>
    <row r="733" spans="2:5" x14ac:dyDescent="0.2">
      <c r="B733" s="18">
        <v>3613</v>
      </c>
      <c r="C733" s="20">
        <v>3</v>
      </c>
      <c r="D733" s="21" t="s">
        <v>280</v>
      </c>
      <c r="E733" s="18" t="s">
        <v>23</v>
      </c>
    </row>
    <row r="734" spans="2:5" x14ac:dyDescent="0.2">
      <c r="B734" s="18">
        <v>36131</v>
      </c>
      <c r="C734" s="20">
        <v>3</v>
      </c>
      <c r="D734" s="21" t="s">
        <v>47</v>
      </c>
      <c r="E734" s="18" t="s">
        <v>23</v>
      </c>
    </row>
    <row r="735" spans="2:5" x14ac:dyDescent="0.2">
      <c r="B735" s="18">
        <v>36132</v>
      </c>
      <c r="C735" s="20">
        <v>3</v>
      </c>
      <c r="D735" s="21" t="s">
        <v>171</v>
      </c>
      <c r="E735" s="18" t="s">
        <v>23</v>
      </c>
    </row>
    <row r="736" spans="2:5" x14ac:dyDescent="0.2">
      <c r="B736" s="18">
        <v>36133</v>
      </c>
      <c r="C736" s="20">
        <v>3</v>
      </c>
      <c r="D736" s="21" t="s">
        <v>135</v>
      </c>
      <c r="E736" s="18" t="s">
        <v>23</v>
      </c>
    </row>
    <row r="737" spans="2:5" x14ac:dyDescent="0.2">
      <c r="B737" s="18">
        <v>362</v>
      </c>
      <c r="C737" s="20">
        <v>3</v>
      </c>
      <c r="D737" s="21" t="s">
        <v>281</v>
      </c>
      <c r="E737" s="18" t="s">
        <v>23</v>
      </c>
    </row>
    <row r="738" spans="2:5" x14ac:dyDescent="0.2">
      <c r="B738" s="18">
        <v>3621</v>
      </c>
      <c r="C738" s="20">
        <v>3</v>
      </c>
      <c r="D738" s="21" t="s">
        <v>170</v>
      </c>
      <c r="E738" s="18" t="s">
        <v>23</v>
      </c>
    </row>
    <row r="739" spans="2:5" x14ac:dyDescent="0.2">
      <c r="B739" s="18">
        <v>36211</v>
      </c>
      <c r="C739" s="20">
        <v>3</v>
      </c>
      <c r="D739" s="21" t="s">
        <v>47</v>
      </c>
      <c r="E739" s="18" t="s">
        <v>23</v>
      </c>
    </row>
    <row r="740" spans="2:5" x14ac:dyDescent="0.2">
      <c r="B740" s="18">
        <v>36212</v>
      </c>
      <c r="C740" s="20">
        <v>3</v>
      </c>
      <c r="D740" s="21" t="s">
        <v>171</v>
      </c>
      <c r="E740" s="18" t="s">
        <v>23</v>
      </c>
    </row>
    <row r="741" spans="2:5" x14ac:dyDescent="0.2">
      <c r="B741" s="18">
        <v>3622</v>
      </c>
      <c r="C741" s="20">
        <v>3</v>
      </c>
      <c r="D741" s="21" t="s">
        <v>172</v>
      </c>
      <c r="E741" s="18" t="s">
        <v>23</v>
      </c>
    </row>
    <row r="742" spans="2:5" x14ac:dyDescent="0.2">
      <c r="B742" s="18">
        <v>36221</v>
      </c>
      <c r="C742" s="20">
        <v>3</v>
      </c>
      <c r="D742" s="21" t="s">
        <v>47</v>
      </c>
      <c r="E742" s="18" t="s">
        <v>23</v>
      </c>
    </row>
    <row r="743" spans="2:5" x14ac:dyDescent="0.2">
      <c r="B743" s="18">
        <v>36222</v>
      </c>
      <c r="C743" s="20">
        <v>3</v>
      </c>
      <c r="D743" s="21" t="s">
        <v>171</v>
      </c>
      <c r="E743" s="18" t="s">
        <v>23</v>
      </c>
    </row>
    <row r="744" spans="2:5" x14ac:dyDescent="0.2">
      <c r="B744" s="18">
        <v>36223</v>
      </c>
      <c r="C744" s="20">
        <v>3</v>
      </c>
      <c r="D744" s="21" t="s">
        <v>135</v>
      </c>
      <c r="E744" s="18" t="s">
        <v>23</v>
      </c>
    </row>
    <row r="745" spans="2:5" x14ac:dyDescent="0.2">
      <c r="B745" s="18">
        <v>363</v>
      </c>
      <c r="C745" s="20">
        <v>3</v>
      </c>
      <c r="D745" s="21" t="s">
        <v>282</v>
      </c>
      <c r="E745" s="18" t="s">
        <v>23</v>
      </c>
    </row>
    <row r="746" spans="2:5" x14ac:dyDescent="0.2">
      <c r="B746" s="18">
        <v>3631</v>
      </c>
      <c r="C746" s="20">
        <v>3</v>
      </c>
      <c r="D746" s="21" t="s">
        <v>170</v>
      </c>
      <c r="E746" s="18" t="s">
        <v>23</v>
      </c>
    </row>
    <row r="747" spans="2:5" x14ac:dyDescent="0.2">
      <c r="B747" s="18">
        <v>36311</v>
      </c>
      <c r="C747" s="20">
        <v>3</v>
      </c>
      <c r="D747" s="21" t="s">
        <v>47</v>
      </c>
      <c r="E747" s="18" t="s">
        <v>23</v>
      </c>
    </row>
    <row r="748" spans="2:5" x14ac:dyDescent="0.2">
      <c r="B748" s="18">
        <v>36312</v>
      </c>
      <c r="C748" s="20">
        <v>3</v>
      </c>
      <c r="D748" s="21" t="s">
        <v>171</v>
      </c>
      <c r="E748" s="18" t="s">
        <v>23</v>
      </c>
    </row>
    <row r="749" spans="2:5" x14ac:dyDescent="0.2">
      <c r="B749" s="18">
        <v>3632</v>
      </c>
      <c r="C749" s="20">
        <v>3</v>
      </c>
      <c r="D749" s="21" t="s">
        <v>172</v>
      </c>
      <c r="E749" s="18" t="s">
        <v>23</v>
      </c>
    </row>
    <row r="750" spans="2:5" x14ac:dyDescent="0.2">
      <c r="B750" s="18">
        <v>36321</v>
      </c>
      <c r="C750" s="20">
        <v>3</v>
      </c>
      <c r="D750" s="21" t="s">
        <v>47</v>
      </c>
      <c r="E750" s="18" t="s">
        <v>23</v>
      </c>
    </row>
    <row r="751" spans="2:5" x14ac:dyDescent="0.2">
      <c r="B751" s="18">
        <v>36322</v>
      </c>
      <c r="C751" s="20">
        <v>3</v>
      </c>
      <c r="D751" s="21" t="s">
        <v>171</v>
      </c>
      <c r="E751" s="18" t="s">
        <v>23</v>
      </c>
    </row>
    <row r="752" spans="2:5" x14ac:dyDescent="0.2">
      <c r="B752" s="18">
        <v>36323</v>
      </c>
      <c r="C752" s="20">
        <v>3</v>
      </c>
      <c r="D752" s="21" t="s">
        <v>135</v>
      </c>
      <c r="E752" s="18" t="s">
        <v>23</v>
      </c>
    </row>
    <row r="753" spans="2:5" x14ac:dyDescent="0.2">
      <c r="B753" s="18">
        <v>3633</v>
      </c>
      <c r="C753" s="20">
        <v>3</v>
      </c>
      <c r="D753" s="21" t="s">
        <v>231</v>
      </c>
      <c r="E753" s="18" t="s">
        <v>23</v>
      </c>
    </row>
    <row r="754" spans="2:5" x14ac:dyDescent="0.2">
      <c r="B754" s="18">
        <v>36331</v>
      </c>
      <c r="C754" s="20">
        <v>3</v>
      </c>
      <c r="D754" s="21" t="s">
        <v>47</v>
      </c>
      <c r="E754" s="18" t="s">
        <v>23</v>
      </c>
    </row>
    <row r="755" spans="2:5" x14ac:dyDescent="0.2">
      <c r="B755" s="18">
        <v>36332</v>
      </c>
      <c r="C755" s="20">
        <v>3</v>
      </c>
      <c r="D755" s="21" t="s">
        <v>171</v>
      </c>
      <c r="E755" s="18" t="s">
        <v>23</v>
      </c>
    </row>
    <row r="756" spans="2:5" x14ac:dyDescent="0.2">
      <c r="B756" s="18">
        <v>36333</v>
      </c>
      <c r="C756" s="20">
        <v>3</v>
      </c>
      <c r="D756" s="21" t="s">
        <v>135</v>
      </c>
      <c r="E756" s="18" t="s">
        <v>23</v>
      </c>
    </row>
    <row r="757" spans="2:5" x14ac:dyDescent="0.2">
      <c r="B757" s="18">
        <v>3634</v>
      </c>
      <c r="C757" s="20">
        <v>3</v>
      </c>
      <c r="D757" s="21" t="s">
        <v>177</v>
      </c>
      <c r="E757" s="18" t="s">
        <v>23</v>
      </c>
    </row>
    <row r="758" spans="2:5" x14ac:dyDescent="0.2">
      <c r="B758" s="18">
        <v>36341</v>
      </c>
      <c r="C758" s="20">
        <v>3</v>
      </c>
      <c r="D758" s="21" t="s">
        <v>47</v>
      </c>
      <c r="E758" s="18" t="s">
        <v>23</v>
      </c>
    </row>
    <row r="759" spans="2:5" x14ac:dyDescent="0.2">
      <c r="B759" s="18">
        <v>36342</v>
      </c>
      <c r="C759" s="20">
        <v>3</v>
      </c>
      <c r="D759" s="21" t="s">
        <v>171</v>
      </c>
      <c r="E759" s="18" t="s">
        <v>23</v>
      </c>
    </row>
    <row r="760" spans="2:5" x14ac:dyDescent="0.2">
      <c r="B760" s="18">
        <v>3635</v>
      </c>
      <c r="C760" s="20">
        <v>3</v>
      </c>
      <c r="D760" s="21" t="s">
        <v>178</v>
      </c>
      <c r="E760" s="18" t="s">
        <v>23</v>
      </c>
    </row>
    <row r="761" spans="2:5" x14ac:dyDescent="0.2">
      <c r="B761" s="18">
        <v>36351</v>
      </c>
      <c r="C761" s="20">
        <v>3</v>
      </c>
      <c r="D761" s="21" t="s">
        <v>47</v>
      </c>
      <c r="E761" s="18" t="s">
        <v>23</v>
      </c>
    </row>
    <row r="762" spans="2:5" x14ac:dyDescent="0.2">
      <c r="B762" s="18">
        <v>36352</v>
      </c>
      <c r="C762" s="20">
        <v>3</v>
      </c>
      <c r="D762" s="21" t="s">
        <v>171</v>
      </c>
      <c r="E762" s="18" t="s">
        <v>23</v>
      </c>
    </row>
    <row r="763" spans="2:5" x14ac:dyDescent="0.2">
      <c r="B763" s="18">
        <v>3636</v>
      </c>
      <c r="C763" s="20">
        <v>3</v>
      </c>
      <c r="D763" s="21" t="s">
        <v>179</v>
      </c>
      <c r="E763" s="18" t="s">
        <v>23</v>
      </c>
    </row>
    <row r="764" spans="2:5" x14ac:dyDescent="0.2">
      <c r="B764" s="18">
        <v>36361</v>
      </c>
      <c r="C764" s="20">
        <v>3</v>
      </c>
      <c r="D764" s="21" t="s">
        <v>47</v>
      </c>
      <c r="E764" s="18" t="s">
        <v>23</v>
      </c>
    </row>
    <row r="765" spans="2:5" x14ac:dyDescent="0.2">
      <c r="B765" s="18">
        <v>36362</v>
      </c>
      <c r="C765" s="20">
        <v>3</v>
      </c>
      <c r="D765" s="21" t="s">
        <v>171</v>
      </c>
      <c r="E765" s="18" t="s">
        <v>23</v>
      </c>
    </row>
    <row r="766" spans="2:5" x14ac:dyDescent="0.2">
      <c r="B766" s="18">
        <v>364</v>
      </c>
      <c r="C766" s="20">
        <v>3</v>
      </c>
      <c r="D766" s="21" t="s">
        <v>283</v>
      </c>
      <c r="E766" s="18" t="s">
        <v>23</v>
      </c>
    </row>
    <row r="767" spans="2:5" x14ac:dyDescent="0.2">
      <c r="B767" s="18">
        <v>3640</v>
      </c>
      <c r="C767" s="20">
        <v>3</v>
      </c>
      <c r="D767" s="21" t="s">
        <v>174</v>
      </c>
      <c r="E767" s="18" t="s">
        <v>23</v>
      </c>
    </row>
    <row r="768" spans="2:5" x14ac:dyDescent="0.2">
      <c r="B768" s="18">
        <v>36401</v>
      </c>
      <c r="C768" s="20">
        <v>3</v>
      </c>
      <c r="D768" s="21" t="s">
        <v>47</v>
      </c>
      <c r="E768" s="18" t="s">
        <v>23</v>
      </c>
    </row>
    <row r="769" spans="2:5" x14ac:dyDescent="0.2">
      <c r="B769" s="18">
        <v>36402</v>
      </c>
      <c r="C769" s="20">
        <v>3</v>
      </c>
      <c r="D769" s="21" t="s">
        <v>284</v>
      </c>
      <c r="E769" s="18" t="s">
        <v>23</v>
      </c>
    </row>
    <row r="770" spans="2:5" x14ac:dyDescent="0.2">
      <c r="B770" s="18">
        <v>36403</v>
      </c>
      <c r="C770" s="20">
        <v>3</v>
      </c>
      <c r="D770" s="21" t="s">
        <v>285</v>
      </c>
      <c r="E770" s="18" t="s">
        <v>23</v>
      </c>
    </row>
    <row r="771" spans="2:5" x14ac:dyDescent="0.2">
      <c r="B771" s="18">
        <v>33404</v>
      </c>
      <c r="C771" s="20">
        <v>3</v>
      </c>
      <c r="D771" s="21" t="s">
        <v>286</v>
      </c>
      <c r="E771" s="18" t="s">
        <v>23</v>
      </c>
    </row>
    <row r="772" spans="2:5" x14ac:dyDescent="0.2">
      <c r="B772" s="18">
        <v>36405</v>
      </c>
      <c r="C772" s="20">
        <v>3</v>
      </c>
      <c r="D772" s="21" t="s">
        <v>287</v>
      </c>
      <c r="E772" s="18" t="s">
        <v>23</v>
      </c>
    </row>
    <row r="773" spans="2:5" x14ac:dyDescent="0.2">
      <c r="B773" s="18">
        <v>36406</v>
      </c>
      <c r="C773" s="20">
        <v>3</v>
      </c>
      <c r="D773" s="21" t="s">
        <v>288</v>
      </c>
      <c r="E773" s="18" t="s">
        <v>23</v>
      </c>
    </row>
    <row r="774" spans="2:5" x14ac:dyDescent="0.2">
      <c r="B774" s="18">
        <v>36407</v>
      </c>
      <c r="C774" s="20">
        <v>3</v>
      </c>
      <c r="D774" s="21" t="s">
        <v>289</v>
      </c>
      <c r="E774" s="18" t="s">
        <v>23</v>
      </c>
    </row>
    <row r="775" spans="2:5" x14ac:dyDescent="0.2">
      <c r="B775" s="18">
        <v>36408</v>
      </c>
      <c r="C775" s="20">
        <v>3</v>
      </c>
      <c r="D775" s="21" t="s">
        <v>290</v>
      </c>
      <c r="E775" s="18" t="s">
        <v>23</v>
      </c>
    </row>
    <row r="776" spans="2:5" x14ac:dyDescent="0.2">
      <c r="B776" s="18">
        <v>3641</v>
      </c>
      <c r="C776" s="20">
        <v>3</v>
      </c>
      <c r="D776" s="21" t="s">
        <v>170</v>
      </c>
      <c r="E776" s="18" t="s">
        <v>23</v>
      </c>
    </row>
    <row r="777" spans="2:5" x14ac:dyDescent="0.2">
      <c r="B777" s="18">
        <v>36411</v>
      </c>
      <c r="C777" s="20">
        <v>3</v>
      </c>
      <c r="D777" s="21" t="s">
        <v>47</v>
      </c>
      <c r="E777" s="18" t="s">
        <v>23</v>
      </c>
    </row>
    <row r="778" spans="2:5" x14ac:dyDescent="0.2">
      <c r="B778" s="18">
        <v>36412</v>
      </c>
      <c r="C778" s="20">
        <v>3</v>
      </c>
      <c r="D778" s="21" t="s">
        <v>171</v>
      </c>
      <c r="E778" s="18" t="s">
        <v>23</v>
      </c>
    </row>
    <row r="779" spans="2:5" x14ac:dyDescent="0.2">
      <c r="B779" s="18">
        <v>3642</v>
      </c>
      <c r="C779" s="20">
        <v>3</v>
      </c>
      <c r="D779" s="21" t="s">
        <v>172</v>
      </c>
      <c r="E779" s="18" t="s">
        <v>23</v>
      </c>
    </row>
    <row r="780" spans="2:5" x14ac:dyDescent="0.2">
      <c r="B780" s="18">
        <v>36421</v>
      </c>
      <c r="C780" s="20">
        <v>3</v>
      </c>
      <c r="D780" s="21" t="s">
        <v>291</v>
      </c>
      <c r="E780" s="18" t="s">
        <v>23</v>
      </c>
    </row>
    <row r="781" spans="2:5" x14ac:dyDescent="0.2">
      <c r="B781" s="18">
        <v>36422</v>
      </c>
      <c r="C781" s="20">
        <v>3</v>
      </c>
      <c r="D781" s="21" t="s">
        <v>292</v>
      </c>
      <c r="E781" s="18" t="s">
        <v>23</v>
      </c>
    </row>
    <row r="782" spans="2:5" x14ac:dyDescent="0.2">
      <c r="B782" s="18">
        <v>36423</v>
      </c>
      <c r="C782" s="20">
        <v>3</v>
      </c>
      <c r="D782" s="21" t="s">
        <v>293</v>
      </c>
      <c r="E782" s="18" t="s">
        <v>23</v>
      </c>
    </row>
    <row r="783" spans="2:5" x14ac:dyDescent="0.2">
      <c r="B783" s="18">
        <v>36424</v>
      </c>
      <c r="C783" s="20">
        <v>3</v>
      </c>
      <c r="D783" s="21" t="s">
        <v>294</v>
      </c>
      <c r="E783" s="18" t="s">
        <v>23</v>
      </c>
    </row>
    <row r="784" spans="2:5" x14ac:dyDescent="0.2">
      <c r="B784" s="18">
        <v>36425</v>
      </c>
      <c r="C784" s="20">
        <v>3</v>
      </c>
      <c r="D784" s="21" t="s">
        <v>295</v>
      </c>
      <c r="E784" s="18" t="s">
        <v>23</v>
      </c>
    </row>
    <row r="785" spans="2:5" x14ac:dyDescent="0.2">
      <c r="B785" s="18">
        <v>36426</v>
      </c>
      <c r="C785" s="20">
        <v>3</v>
      </c>
      <c r="D785" s="21" t="s">
        <v>296</v>
      </c>
      <c r="E785" s="18" t="s">
        <v>23</v>
      </c>
    </row>
    <row r="786" spans="2:5" x14ac:dyDescent="0.2">
      <c r="B786" s="18">
        <v>36427</v>
      </c>
      <c r="C786" s="20">
        <v>3</v>
      </c>
      <c r="D786" s="21" t="s">
        <v>297</v>
      </c>
      <c r="E786" s="18" t="s">
        <v>23</v>
      </c>
    </row>
    <row r="787" spans="2:5" x14ac:dyDescent="0.2">
      <c r="B787" s="18">
        <v>36428</v>
      </c>
      <c r="C787" s="20">
        <v>3</v>
      </c>
      <c r="D787" s="21" t="s">
        <v>298</v>
      </c>
      <c r="E787" s="18" t="s">
        <v>23</v>
      </c>
    </row>
    <row r="788" spans="2:5" x14ac:dyDescent="0.2">
      <c r="B788" s="18">
        <v>36429</v>
      </c>
      <c r="C788" s="20">
        <v>3</v>
      </c>
      <c r="D788" s="21" t="s">
        <v>299</v>
      </c>
      <c r="E788" s="18" t="s">
        <v>23</v>
      </c>
    </row>
    <row r="789" spans="2:5" x14ac:dyDescent="0.2">
      <c r="B789" s="18">
        <v>3643</v>
      </c>
      <c r="C789" s="20">
        <v>3</v>
      </c>
      <c r="D789" s="21" t="s">
        <v>231</v>
      </c>
      <c r="E789" s="18" t="s">
        <v>23</v>
      </c>
    </row>
    <row r="790" spans="2:5" x14ac:dyDescent="0.2">
      <c r="B790" s="18">
        <v>36431</v>
      </c>
      <c r="C790" s="20">
        <v>3</v>
      </c>
      <c r="D790" s="21" t="s">
        <v>47</v>
      </c>
      <c r="E790" s="18" t="s">
        <v>23</v>
      </c>
    </row>
    <row r="791" spans="2:5" x14ac:dyDescent="0.2">
      <c r="B791" s="18">
        <v>36432</v>
      </c>
      <c r="C791" s="20">
        <v>3</v>
      </c>
      <c r="D791" s="21" t="s">
        <v>171</v>
      </c>
      <c r="E791" s="18" t="s">
        <v>23</v>
      </c>
    </row>
    <row r="792" spans="2:5" x14ac:dyDescent="0.2">
      <c r="B792" s="18">
        <v>36433</v>
      </c>
      <c r="C792" s="20">
        <v>3</v>
      </c>
      <c r="D792" s="21" t="s">
        <v>135</v>
      </c>
      <c r="E792" s="18" t="s">
        <v>23</v>
      </c>
    </row>
    <row r="793" spans="2:5" x14ac:dyDescent="0.2">
      <c r="B793" s="18">
        <v>3644</v>
      </c>
      <c r="C793" s="20">
        <v>3</v>
      </c>
      <c r="D793" s="21" t="s">
        <v>177</v>
      </c>
      <c r="E793" s="18" t="s">
        <v>23</v>
      </c>
    </row>
    <row r="794" spans="2:5" x14ac:dyDescent="0.2">
      <c r="B794" s="18">
        <v>36441</v>
      </c>
      <c r="C794" s="20">
        <v>3</v>
      </c>
      <c r="D794" s="21" t="s">
        <v>47</v>
      </c>
      <c r="E794" s="18" t="s">
        <v>23</v>
      </c>
    </row>
    <row r="795" spans="2:5" x14ac:dyDescent="0.2">
      <c r="B795" s="18">
        <v>36442</v>
      </c>
      <c r="C795" s="20">
        <v>3</v>
      </c>
      <c r="D795" s="21" t="s">
        <v>171</v>
      </c>
      <c r="E795" s="18" t="s">
        <v>23</v>
      </c>
    </row>
    <row r="796" spans="2:5" x14ac:dyDescent="0.2">
      <c r="B796" s="18">
        <v>3645</v>
      </c>
      <c r="C796" s="20">
        <v>3</v>
      </c>
      <c r="D796" s="21" t="s">
        <v>178</v>
      </c>
      <c r="E796" s="18" t="s">
        <v>23</v>
      </c>
    </row>
    <row r="797" spans="2:5" x14ac:dyDescent="0.2">
      <c r="B797" s="18">
        <v>36451</v>
      </c>
      <c r="C797" s="20">
        <v>3</v>
      </c>
      <c r="D797" s="21" t="s">
        <v>47</v>
      </c>
      <c r="E797" s="18" t="s">
        <v>23</v>
      </c>
    </row>
    <row r="798" spans="2:5" x14ac:dyDescent="0.2">
      <c r="B798" s="18">
        <v>36452</v>
      </c>
      <c r="C798" s="20">
        <v>3</v>
      </c>
      <c r="D798" s="21" t="s">
        <v>171</v>
      </c>
      <c r="E798" s="18" t="s">
        <v>23</v>
      </c>
    </row>
    <row r="799" spans="2:5" x14ac:dyDescent="0.2">
      <c r="B799" s="18">
        <v>3646</v>
      </c>
      <c r="C799" s="20">
        <v>3</v>
      </c>
      <c r="D799" s="21" t="s">
        <v>179</v>
      </c>
      <c r="E799" s="18" t="s">
        <v>23</v>
      </c>
    </row>
    <row r="800" spans="2:5" x14ac:dyDescent="0.2">
      <c r="B800" s="18">
        <v>36461</v>
      </c>
      <c r="C800" s="20">
        <v>3</v>
      </c>
      <c r="D800" s="21" t="s">
        <v>47</v>
      </c>
      <c r="E800" s="18" t="s">
        <v>23</v>
      </c>
    </row>
    <row r="801" spans="2:5" x14ac:dyDescent="0.2">
      <c r="B801" s="18">
        <v>36462</v>
      </c>
      <c r="C801" s="20">
        <v>3</v>
      </c>
      <c r="D801" s="21" t="s">
        <v>171</v>
      </c>
      <c r="E801" s="18" t="s">
        <v>23</v>
      </c>
    </row>
    <row r="802" spans="2:5" x14ac:dyDescent="0.2">
      <c r="B802" s="18">
        <v>3647</v>
      </c>
      <c r="C802" s="20">
        <v>3</v>
      </c>
      <c r="D802" s="21" t="s">
        <v>180</v>
      </c>
      <c r="E802" s="18" t="s">
        <v>23</v>
      </c>
    </row>
    <row r="803" spans="2:5" x14ac:dyDescent="0.2">
      <c r="B803" s="18">
        <v>36471</v>
      </c>
      <c r="C803" s="20">
        <v>3</v>
      </c>
      <c r="D803" s="21" t="s">
        <v>300</v>
      </c>
      <c r="E803" s="18" t="s">
        <v>23</v>
      </c>
    </row>
    <row r="804" spans="2:5" x14ac:dyDescent="0.2">
      <c r="B804" s="18">
        <v>38472</v>
      </c>
      <c r="C804" s="20">
        <v>3</v>
      </c>
      <c r="D804" s="21" t="s">
        <v>301</v>
      </c>
      <c r="E804" s="18" t="s">
        <v>23</v>
      </c>
    </row>
    <row r="805" spans="2:5" x14ac:dyDescent="0.2">
      <c r="B805" s="18">
        <v>38473</v>
      </c>
      <c r="C805" s="20">
        <v>3</v>
      </c>
      <c r="D805" s="21" t="s">
        <v>302</v>
      </c>
      <c r="E805" s="18" t="s">
        <v>23</v>
      </c>
    </row>
    <row r="806" spans="2:5" x14ac:dyDescent="0.2">
      <c r="B806" s="18">
        <v>38474</v>
      </c>
      <c r="C806" s="20">
        <v>3</v>
      </c>
      <c r="D806" s="21" t="s">
        <v>303</v>
      </c>
      <c r="E806" s="18" t="s">
        <v>23</v>
      </c>
    </row>
    <row r="807" spans="2:5" x14ac:dyDescent="0.2">
      <c r="B807" s="18">
        <v>3649</v>
      </c>
      <c r="C807" s="20">
        <v>3</v>
      </c>
      <c r="D807" s="21" t="s">
        <v>181</v>
      </c>
      <c r="E807" s="18" t="s">
        <v>23</v>
      </c>
    </row>
    <row r="808" spans="2:5" x14ac:dyDescent="0.2">
      <c r="B808" s="18">
        <v>36491</v>
      </c>
      <c r="C808" s="20">
        <v>3</v>
      </c>
      <c r="D808" s="21" t="s">
        <v>47</v>
      </c>
      <c r="E808" s="18" t="s">
        <v>23</v>
      </c>
    </row>
    <row r="809" spans="2:5" x14ac:dyDescent="0.2">
      <c r="B809" s="18">
        <v>36492</v>
      </c>
      <c r="C809" s="20">
        <v>3</v>
      </c>
      <c r="D809" s="21" t="s">
        <v>171</v>
      </c>
      <c r="E809" s="18" t="s">
        <v>23</v>
      </c>
    </row>
    <row r="810" spans="2:5" x14ac:dyDescent="0.2">
      <c r="B810" s="18">
        <v>365</v>
      </c>
      <c r="C810" s="20">
        <v>3</v>
      </c>
      <c r="D810" s="21" t="s">
        <v>304</v>
      </c>
      <c r="E810" s="18" t="s">
        <v>23</v>
      </c>
    </row>
    <row r="811" spans="2:5" x14ac:dyDescent="0.2">
      <c r="B811" s="18">
        <v>3651</v>
      </c>
      <c r="C811" s="20">
        <v>3</v>
      </c>
      <c r="D811" s="21" t="s">
        <v>199</v>
      </c>
      <c r="E811" s="18" t="s">
        <v>23</v>
      </c>
    </row>
    <row r="812" spans="2:5" x14ac:dyDescent="0.2">
      <c r="B812" s="18">
        <v>36511</v>
      </c>
      <c r="C812" s="20">
        <v>3</v>
      </c>
      <c r="D812" s="21" t="s">
        <v>47</v>
      </c>
      <c r="E812" s="18" t="s">
        <v>23</v>
      </c>
    </row>
    <row r="813" spans="2:5" x14ac:dyDescent="0.2">
      <c r="B813" s="18">
        <v>36512</v>
      </c>
      <c r="C813" s="20">
        <v>3</v>
      </c>
      <c r="D813" s="21" t="s">
        <v>171</v>
      </c>
      <c r="E813" s="18" t="s">
        <v>23</v>
      </c>
    </row>
    <row r="814" spans="2:5" x14ac:dyDescent="0.2">
      <c r="B814" s="18">
        <v>3652</v>
      </c>
      <c r="C814" s="20">
        <v>3</v>
      </c>
      <c r="D814" s="21" t="s">
        <v>183</v>
      </c>
      <c r="E814" s="18" t="s">
        <v>23</v>
      </c>
    </row>
    <row r="815" spans="2:5" x14ac:dyDescent="0.2">
      <c r="B815" s="18">
        <v>36521</v>
      </c>
      <c r="C815" s="20">
        <v>3</v>
      </c>
      <c r="D815" s="21" t="s">
        <v>47</v>
      </c>
      <c r="E815" s="18" t="s">
        <v>23</v>
      </c>
    </row>
    <row r="816" spans="2:5" x14ac:dyDescent="0.2">
      <c r="B816" s="18">
        <v>36522</v>
      </c>
      <c r="C816" s="20">
        <v>3</v>
      </c>
      <c r="D816" s="21" t="s">
        <v>171</v>
      </c>
      <c r="E816" s="18" t="s">
        <v>23</v>
      </c>
    </row>
    <row r="817" spans="2:5" x14ac:dyDescent="0.2">
      <c r="B817" s="18">
        <v>3653</v>
      </c>
      <c r="C817" s="20">
        <v>3</v>
      </c>
      <c r="D817" s="21" t="s">
        <v>184</v>
      </c>
      <c r="E817" s="18" t="s">
        <v>23</v>
      </c>
    </row>
    <row r="818" spans="2:5" x14ac:dyDescent="0.2">
      <c r="B818" s="18">
        <v>36531</v>
      </c>
      <c r="C818" s="20">
        <v>3</v>
      </c>
      <c r="D818" s="21" t="s">
        <v>47</v>
      </c>
      <c r="E818" s="18" t="s">
        <v>23</v>
      </c>
    </row>
    <row r="819" spans="2:5" x14ac:dyDescent="0.2">
      <c r="B819" s="18">
        <v>36532</v>
      </c>
      <c r="C819" s="20">
        <v>3</v>
      </c>
      <c r="D819" s="21" t="s">
        <v>171</v>
      </c>
      <c r="E819" s="18" t="s">
        <v>23</v>
      </c>
    </row>
    <row r="820" spans="2:5" x14ac:dyDescent="0.2">
      <c r="B820" s="18">
        <v>3654</v>
      </c>
      <c r="C820" s="20">
        <v>3</v>
      </c>
      <c r="D820" s="21" t="s">
        <v>185</v>
      </c>
      <c r="E820" s="18" t="s">
        <v>23</v>
      </c>
    </row>
    <row r="821" spans="2:5" x14ac:dyDescent="0.2">
      <c r="B821" s="18">
        <v>36541</v>
      </c>
      <c r="C821" s="20">
        <v>3</v>
      </c>
      <c r="D821" s="21" t="s">
        <v>47</v>
      </c>
      <c r="E821" s="18" t="s">
        <v>23</v>
      </c>
    </row>
    <row r="822" spans="2:5" x14ac:dyDescent="0.2">
      <c r="B822" s="18">
        <v>36542</v>
      </c>
      <c r="C822" s="20">
        <v>3</v>
      </c>
      <c r="D822" s="21" t="s">
        <v>171</v>
      </c>
      <c r="E822" s="18" t="s">
        <v>23</v>
      </c>
    </row>
    <row r="823" spans="2:5" x14ac:dyDescent="0.2">
      <c r="B823" s="18">
        <v>36543</v>
      </c>
      <c r="C823" s="20">
        <v>3</v>
      </c>
      <c r="D823" s="21" t="s">
        <v>135</v>
      </c>
      <c r="E823" s="18" t="s">
        <v>23</v>
      </c>
    </row>
    <row r="824" spans="2:5" x14ac:dyDescent="0.2">
      <c r="B824" s="18">
        <v>3655</v>
      </c>
      <c r="C824" s="20">
        <v>3</v>
      </c>
      <c r="D824" s="21" t="s">
        <v>186</v>
      </c>
      <c r="E824" s="18" t="s">
        <v>23</v>
      </c>
    </row>
    <row r="825" spans="2:5" x14ac:dyDescent="0.2">
      <c r="B825" s="18">
        <v>36551</v>
      </c>
      <c r="C825" s="20">
        <v>3</v>
      </c>
      <c r="D825" s="21" t="s">
        <v>47</v>
      </c>
      <c r="E825" s="18" t="s">
        <v>23</v>
      </c>
    </row>
    <row r="826" spans="2:5" x14ac:dyDescent="0.2">
      <c r="B826" s="18">
        <v>36552</v>
      </c>
      <c r="C826" s="20">
        <v>3</v>
      </c>
      <c r="D826" s="21" t="s">
        <v>171</v>
      </c>
      <c r="E826" s="18" t="s">
        <v>23</v>
      </c>
    </row>
    <row r="827" spans="2:5" x14ac:dyDescent="0.2">
      <c r="B827" s="18">
        <v>3657</v>
      </c>
      <c r="C827" s="20">
        <v>3</v>
      </c>
      <c r="D827" s="21" t="s">
        <v>274</v>
      </c>
      <c r="E827" s="18" t="s">
        <v>23</v>
      </c>
    </row>
    <row r="828" spans="2:5" x14ac:dyDescent="0.2">
      <c r="B828" s="18">
        <v>3659</v>
      </c>
      <c r="C828" s="20">
        <v>3</v>
      </c>
      <c r="D828" s="21" t="s">
        <v>187</v>
      </c>
      <c r="E828" s="18" t="s">
        <v>23</v>
      </c>
    </row>
    <row r="829" spans="2:5" x14ac:dyDescent="0.2">
      <c r="B829" s="18">
        <v>36591</v>
      </c>
      <c r="C829" s="20">
        <v>3</v>
      </c>
      <c r="D829" s="21" t="s">
        <v>47</v>
      </c>
      <c r="E829" s="18" t="s">
        <v>23</v>
      </c>
    </row>
    <row r="830" spans="2:5" x14ac:dyDescent="0.2">
      <c r="B830" s="18">
        <v>36592</v>
      </c>
      <c r="C830" s="20">
        <v>3</v>
      </c>
      <c r="D830" s="21" t="s">
        <v>171</v>
      </c>
      <c r="E830" s="18" t="s">
        <v>23</v>
      </c>
    </row>
    <row r="831" spans="2:5" x14ac:dyDescent="0.2">
      <c r="B831" s="18">
        <v>366</v>
      </c>
      <c r="C831" s="20">
        <v>3</v>
      </c>
      <c r="D831" s="21" t="s">
        <v>305</v>
      </c>
      <c r="E831" s="18" t="s">
        <v>23</v>
      </c>
    </row>
    <row r="832" spans="2:5" x14ac:dyDescent="0.2">
      <c r="B832" s="18">
        <v>3661</v>
      </c>
      <c r="C832" s="20">
        <v>3</v>
      </c>
      <c r="D832" s="21" t="s">
        <v>188</v>
      </c>
      <c r="E832" s="18" t="s">
        <v>23</v>
      </c>
    </row>
    <row r="833" spans="2:5" x14ac:dyDescent="0.2">
      <c r="B833" s="18">
        <v>36611</v>
      </c>
      <c r="C833" s="20">
        <v>3</v>
      </c>
      <c r="D833" s="21" t="s">
        <v>47</v>
      </c>
      <c r="E833" s="18" t="s">
        <v>23</v>
      </c>
    </row>
    <row r="834" spans="2:5" x14ac:dyDescent="0.2">
      <c r="B834" s="18">
        <v>36613</v>
      </c>
      <c r="C834" s="20">
        <v>3</v>
      </c>
      <c r="D834" s="21" t="s">
        <v>135</v>
      </c>
      <c r="E834" s="18" t="s">
        <v>23</v>
      </c>
    </row>
    <row r="835" spans="2:5" x14ac:dyDescent="0.2">
      <c r="B835" s="18">
        <v>3662</v>
      </c>
      <c r="C835" s="20">
        <v>3</v>
      </c>
      <c r="D835" s="21" t="s">
        <v>189</v>
      </c>
      <c r="E835" s="18" t="s">
        <v>23</v>
      </c>
    </row>
    <row r="836" spans="2:5" x14ac:dyDescent="0.2">
      <c r="B836" s="18">
        <v>36621</v>
      </c>
      <c r="C836" s="20">
        <v>3</v>
      </c>
      <c r="D836" s="21" t="s">
        <v>47</v>
      </c>
      <c r="E836" s="18" t="s">
        <v>23</v>
      </c>
    </row>
    <row r="837" spans="2:5" x14ac:dyDescent="0.2">
      <c r="B837" s="18">
        <v>36622</v>
      </c>
      <c r="C837" s="20">
        <v>3</v>
      </c>
      <c r="D837" s="21" t="s">
        <v>135</v>
      </c>
      <c r="E837" s="18" t="s">
        <v>23</v>
      </c>
    </row>
    <row r="838" spans="2:5" x14ac:dyDescent="0.2">
      <c r="B838" s="18">
        <v>367</v>
      </c>
      <c r="C838" s="20">
        <v>3</v>
      </c>
      <c r="D838" s="21" t="s">
        <v>306</v>
      </c>
      <c r="E838" s="18" t="s">
        <v>23</v>
      </c>
    </row>
    <row r="839" spans="2:5" x14ac:dyDescent="0.2">
      <c r="B839" s="18">
        <v>3671</v>
      </c>
      <c r="C839" s="20">
        <v>3</v>
      </c>
      <c r="D839" s="21" t="s">
        <v>206</v>
      </c>
      <c r="E839" s="18" t="s">
        <v>23</v>
      </c>
    </row>
    <row r="840" spans="2:5" x14ac:dyDescent="0.2">
      <c r="B840" s="18">
        <v>36711</v>
      </c>
      <c r="C840" s="20">
        <v>3</v>
      </c>
      <c r="D840" s="21" t="s">
        <v>47</v>
      </c>
      <c r="E840" s="18" t="s">
        <v>23</v>
      </c>
    </row>
    <row r="841" spans="2:5" x14ac:dyDescent="0.2">
      <c r="B841" s="18">
        <v>3672</v>
      </c>
      <c r="C841" s="20">
        <v>3</v>
      </c>
      <c r="D841" s="21" t="s">
        <v>307</v>
      </c>
      <c r="E841" s="18" t="s">
        <v>23</v>
      </c>
    </row>
    <row r="842" spans="2:5" x14ac:dyDescent="0.2">
      <c r="B842" s="18">
        <v>36721</v>
      </c>
      <c r="C842" s="20">
        <v>3</v>
      </c>
      <c r="D842" s="21" t="s">
        <v>47</v>
      </c>
      <c r="E842" s="18" t="s">
        <v>23</v>
      </c>
    </row>
    <row r="843" spans="2:5" x14ac:dyDescent="0.2">
      <c r="B843" s="18">
        <v>3673</v>
      </c>
      <c r="C843" s="20">
        <v>3</v>
      </c>
      <c r="D843" s="21" t="s">
        <v>53</v>
      </c>
      <c r="E843" s="18" t="s">
        <v>23</v>
      </c>
    </row>
    <row r="844" spans="2:5" x14ac:dyDescent="0.2">
      <c r="B844" s="18">
        <v>36731</v>
      </c>
      <c r="C844" s="20">
        <v>3</v>
      </c>
      <c r="D844" s="21" t="s">
        <v>47</v>
      </c>
      <c r="E844" s="18" t="s">
        <v>23</v>
      </c>
    </row>
    <row r="845" spans="2:5" x14ac:dyDescent="0.2">
      <c r="B845" s="15">
        <v>37</v>
      </c>
      <c r="C845" s="20">
        <v>3</v>
      </c>
      <c r="D845" s="17" t="s">
        <v>308</v>
      </c>
      <c r="E845" s="18" t="s">
        <v>23</v>
      </c>
    </row>
    <row r="846" spans="2:5" x14ac:dyDescent="0.2">
      <c r="B846" s="18">
        <v>371</v>
      </c>
      <c r="C846" s="20">
        <v>3</v>
      </c>
      <c r="D846" s="21" t="s">
        <v>309</v>
      </c>
      <c r="E846" s="18" t="s">
        <v>23</v>
      </c>
    </row>
    <row r="847" spans="2:5" x14ac:dyDescent="0.2">
      <c r="B847" s="18">
        <v>3711</v>
      </c>
      <c r="C847" s="20">
        <v>3</v>
      </c>
      <c r="D847" s="21" t="s">
        <v>310</v>
      </c>
      <c r="E847" s="18" t="s">
        <v>23</v>
      </c>
    </row>
    <row r="848" spans="2:5" x14ac:dyDescent="0.2">
      <c r="B848" s="18">
        <v>3712</v>
      </c>
      <c r="C848" s="20">
        <v>3</v>
      </c>
      <c r="D848" s="21" t="s">
        <v>311</v>
      </c>
      <c r="E848" s="18" t="s">
        <v>23</v>
      </c>
    </row>
    <row r="849" spans="2:5" x14ac:dyDescent="0.2">
      <c r="B849" s="18">
        <v>372</v>
      </c>
      <c r="C849" s="20">
        <v>3</v>
      </c>
      <c r="D849" s="21" t="s">
        <v>312</v>
      </c>
      <c r="E849" s="18" t="s">
        <v>23</v>
      </c>
    </row>
    <row r="850" spans="2:5" x14ac:dyDescent="0.2">
      <c r="B850" s="18">
        <v>3721</v>
      </c>
      <c r="C850" s="20">
        <v>3</v>
      </c>
      <c r="D850" s="21" t="s">
        <v>313</v>
      </c>
      <c r="E850" s="18" t="s">
        <v>23</v>
      </c>
    </row>
    <row r="851" spans="2:5" x14ac:dyDescent="0.2">
      <c r="B851" s="18">
        <v>3722</v>
      </c>
      <c r="C851" s="20">
        <v>3</v>
      </c>
      <c r="D851" s="21" t="s">
        <v>314</v>
      </c>
      <c r="E851" s="18" t="s">
        <v>23</v>
      </c>
    </row>
    <row r="852" spans="2:5" x14ac:dyDescent="0.2">
      <c r="B852" s="18">
        <v>373</v>
      </c>
      <c r="C852" s="20">
        <v>3</v>
      </c>
      <c r="D852" s="21" t="s">
        <v>315</v>
      </c>
      <c r="E852" s="18" t="s">
        <v>23</v>
      </c>
    </row>
    <row r="853" spans="2:5" x14ac:dyDescent="0.2">
      <c r="B853" s="18">
        <v>3731</v>
      </c>
      <c r="C853" s="20">
        <v>3</v>
      </c>
      <c r="D853" s="21" t="s">
        <v>316</v>
      </c>
      <c r="E853" s="18" t="s">
        <v>23</v>
      </c>
    </row>
    <row r="854" spans="2:5" x14ac:dyDescent="0.2">
      <c r="B854" s="18">
        <v>3731.01</v>
      </c>
      <c r="C854" s="20">
        <v>3</v>
      </c>
      <c r="D854" s="21" t="s">
        <v>317</v>
      </c>
      <c r="E854" s="18" t="s">
        <v>23</v>
      </c>
    </row>
    <row r="855" spans="2:5" x14ac:dyDescent="0.2">
      <c r="B855" s="18">
        <v>3732</v>
      </c>
      <c r="C855" s="20">
        <v>3</v>
      </c>
      <c r="D855" s="21" t="s">
        <v>318</v>
      </c>
      <c r="E855" s="18" t="s">
        <v>23</v>
      </c>
    </row>
    <row r="856" spans="2:5" x14ac:dyDescent="0.2">
      <c r="B856" s="15">
        <v>38</v>
      </c>
      <c r="C856" s="20">
        <v>3</v>
      </c>
      <c r="D856" s="17" t="s">
        <v>319</v>
      </c>
      <c r="E856" s="18" t="s">
        <v>23</v>
      </c>
    </row>
    <row r="857" spans="2:5" x14ac:dyDescent="0.2">
      <c r="B857" s="18">
        <v>381</v>
      </c>
      <c r="C857" s="20">
        <v>3</v>
      </c>
      <c r="D857" s="21" t="s">
        <v>320</v>
      </c>
      <c r="E857" s="18" t="s">
        <v>23</v>
      </c>
    </row>
    <row r="858" spans="2:5" x14ac:dyDescent="0.2">
      <c r="B858" s="18">
        <v>3811</v>
      </c>
      <c r="C858" s="20">
        <v>3</v>
      </c>
      <c r="D858" s="21" t="s">
        <v>321</v>
      </c>
      <c r="E858" s="18" t="s">
        <v>23</v>
      </c>
    </row>
    <row r="859" spans="2:5" x14ac:dyDescent="0.2">
      <c r="B859" s="18">
        <v>3812</v>
      </c>
      <c r="C859" s="20">
        <v>3</v>
      </c>
      <c r="D859" s="21" t="s">
        <v>322</v>
      </c>
      <c r="E859" s="18" t="s">
        <v>23</v>
      </c>
    </row>
    <row r="860" spans="2:5" x14ac:dyDescent="0.2">
      <c r="B860" s="18">
        <v>3813</v>
      </c>
      <c r="C860" s="20">
        <v>3</v>
      </c>
      <c r="D860" s="21" t="s">
        <v>323</v>
      </c>
      <c r="E860" s="18" t="s">
        <v>23</v>
      </c>
    </row>
    <row r="861" spans="2:5" x14ac:dyDescent="0.2">
      <c r="B861" s="18">
        <v>382</v>
      </c>
      <c r="C861" s="20">
        <v>3</v>
      </c>
      <c r="D861" s="21" t="s">
        <v>324</v>
      </c>
      <c r="E861" s="18" t="s">
        <v>23</v>
      </c>
    </row>
    <row r="862" spans="2:5" x14ac:dyDescent="0.2">
      <c r="B862" s="18">
        <v>3821</v>
      </c>
      <c r="C862" s="20">
        <v>3</v>
      </c>
      <c r="D862" s="21" t="s">
        <v>325</v>
      </c>
      <c r="E862" s="18" t="s">
        <v>23</v>
      </c>
    </row>
    <row r="863" spans="2:5" x14ac:dyDescent="0.2">
      <c r="B863" s="18">
        <v>3822</v>
      </c>
      <c r="C863" s="20">
        <v>3</v>
      </c>
      <c r="D863" s="21" t="s">
        <v>326</v>
      </c>
      <c r="E863" s="18" t="s">
        <v>23</v>
      </c>
    </row>
    <row r="864" spans="2:5" x14ac:dyDescent="0.2">
      <c r="B864" s="18">
        <v>3823</v>
      </c>
      <c r="C864" s="20">
        <v>3</v>
      </c>
      <c r="D864" s="21" t="s">
        <v>327</v>
      </c>
      <c r="E864" s="18" t="s">
        <v>23</v>
      </c>
    </row>
    <row r="865" spans="2:5" x14ac:dyDescent="0.2">
      <c r="B865" s="18">
        <v>3829</v>
      </c>
      <c r="C865" s="20">
        <v>3</v>
      </c>
      <c r="D865" s="21" t="s">
        <v>323</v>
      </c>
      <c r="E865" s="18" t="s">
        <v>23</v>
      </c>
    </row>
    <row r="866" spans="2:5" x14ac:dyDescent="0.2">
      <c r="B866" s="15">
        <v>39</v>
      </c>
      <c r="C866" s="20">
        <v>3</v>
      </c>
      <c r="D866" s="17" t="s">
        <v>328</v>
      </c>
      <c r="E866" s="18" t="s">
        <v>23</v>
      </c>
    </row>
    <row r="867" spans="2:5" x14ac:dyDescent="0.2">
      <c r="B867" s="51">
        <v>391</v>
      </c>
      <c r="C867" s="52">
        <v>3</v>
      </c>
      <c r="D867" s="53" t="s">
        <v>329</v>
      </c>
      <c r="E867" s="18" t="s">
        <v>23</v>
      </c>
    </row>
    <row r="868" spans="2:5" x14ac:dyDescent="0.2">
      <c r="B868" s="18">
        <v>3911</v>
      </c>
      <c r="C868" s="20">
        <v>3</v>
      </c>
      <c r="D868" s="21" t="s">
        <v>172</v>
      </c>
      <c r="E868" s="18" t="s">
        <v>23</v>
      </c>
    </row>
    <row r="869" spans="2:5" x14ac:dyDescent="0.2">
      <c r="B869" s="18">
        <v>39111</v>
      </c>
      <c r="C869" s="20">
        <v>3</v>
      </c>
      <c r="D869" s="21" t="s">
        <v>47</v>
      </c>
      <c r="E869" s="18" t="s">
        <v>23</v>
      </c>
    </row>
    <row r="870" spans="2:5" x14ac:dyDescent="0.2">
      <c r="B870" s="18">
        <v>39112</v>
      </c>
      <c r="C870" s="20">
        <v>3</v>
      </c>
      <c r="D870" s="21" t="s">
        <v>171</v>
      </c>
      <c r="E870" s="18" t="s">
        <v>23</v>
      </c>
    </row>
    <row r="871" spans="2:5" x14ac:dyDescent="0.2">
      <c r="B871" s="18">
        <v>39113</v>
      </c>
      <c r="C871" s="20">
        <v>3</v>
      </c>
      <c r="D871" s="21" t="s">
        <v>135</v>
      </c>
      <c r="E871" s="18" t="s">
        <v>23</v>
      </c>
    </row>
    <row r="872" spans="2:5" x14ac:dyDescent="0.2">
      <c r="B872" s="51">
        <v>392</v>
      </c>
      <c r="C872" s="52">
        <v>3</v>
      </c>
      <c r="D872" s="53" t="s">
        <v>330</v>
      </c>
      <c r="E872" s="18" t="s">
        <v>23</v>
      </c>
    </row>
    <row r="873" spans="2:5" x14ac:dyDescent="0.2">
      <c r="B873" s="18">
        <v>3921</v>
      </c>
      <c r="C873" s="20">
        <v>3</v>
      </c>
      <c r="D873" s="21" t="s">
        <v>172</v>
      </c>
      <c r="E873" s="18" t="s">
        <v>23</v>
      </c>
    </row>
    <row r="874" spans="2:5" x14ac:dyDescent="0.2">
      <c r="B874" s="18">
        <v>39211</v>
      </c>
      <c r="C874" s="20">
        <v>3</v>
      </c>
      <c r="D874" s="21" t="s">
        <v>47</v>
      </c>
      <c r="E874" s="18" t="s">
        <v>23</v>
      </c>
    </row>
    <row r="875" spans="2:5" x14ac:dyDescent="0.2">
      <c r="B875" s="18">
        <v>39212</v>
      </c>
      <c r="C875" s="20">
        <v>3</v>
      </c>
      <c r="D875" s="21" t="s">
        <v>171</v>
      </c>
      <c r="E875" s="18" t="s">
        <v>23</v>
      </c>
    </row>
    <row r="876" spans="2:5" x14ac:dyDescent="0.2">
      <c r="B876" s="18">
        <v>39213</v>
      </c>
      <c r="C876" s="20">
        <v>3</v>
      </c>
      <c r="D876" s="21" t="s">
        <v>135</v>
      </c>
      <c r="E876" s="18" t="s">
        <v>23</v>
      </c>
    </row>
    <row r="877" spans="2:5" x14ac:dyDescent="0.2">
      <c r="B877" s="51">
        <v>393</v>
      </c>
      <c r="C877" s="52">
        <v>3</v>
      </c>
      <c r="D877" s="53" t="s">
        <v>331</v>
      </c>
      <c r="E877" s="18" t="s">
        <v>23</v>
      </c>
    </row>
    <row r="878" spans="2:5" x14ac:dyDescent="0.2">
      <c r="B878" s="18">
        <v>3932</v>
      </c>
      <c r="C878" s="20">
        <v>3</v>
      </c>
      <c r="D878" s="21" t="s">
        <v>172</v>
      </c>
      <c r="E878" s="18" t="s">
        <v>23</v>
      </c>
    </row>
    <row r="879" spans="2:5" x14ac:dyDescent="0.2">
      <c r="B879" s="18">
        <v>39321</v>
      </c>
      <c r="C879" s="20">
        <v>3</v>
      </c>
      <c r="D879" s="21" t="s">
        <v>47</v>
      </c>
      <c r="E879" s="18" t="s">
        <v>23</v>
      </c>
    </row>
    <row r="880" spans="2:5" x14ac:dyDescent="0.2">
      <c r="B880" s="18">
        <v>39322</v>
      </c>
      <c r="C880" s="20">
        <v>3</v>
      </c>
      <c r="D880" s="21" t="s">
        <v>171</v>
      </c>
      <c r="E880" s="18" t="s">
        <v>23</v>
      </c>
    </row>
    <row r="881" spans="2:5" x14ac:dyDescent="0.2">
      <c r="B881" s="18">
        <v>39323</v>
      </c>
      <c r="C881" s="20">
        <v>3</v>
      </c>
      <c r="D881" s="21" t="s">
        <v>135</v>
      </c>
      <c r="E881" s="18" t="s">
        <v>23</v>
      </c>
    </row>
    <row r="882" spans="2:5" x14ac:dyDescent="0.2">
      <c r="B882" s="18">
        <v>3933</v>
      </c>
      <c r="C882" s="20">
        <v>3</v>
      </c>
      <c r="D882" s="21" t="s">
        <v>176</v>
      </c>
      <c r="E882" s="18" t="s">
        <v>23</v>
      </c>
    </row>
    <row r="883" spans="2:5" x14ac:dyDescent="0.2">
      <c r="B883" s="18">
        <v>39331</v>
      </c>
      <c r="C883" s="20">
        <v>3</v>
      </c>
      <c r="D883" s="21" t="s">
        <v>47</v>
      </c>
      <c r="E883" s="18" t="s">
        <v>23</v>
      </c>
    </row>
    <row r="884" spans="2:5" x14ac:dyDescent="0.2">
      <c r="B884" s="18">
        <v>39332</v>
      </c>
      <c r="C884" s="20">
        <v>3</v>
      </c>
      <c r="D884" s="21" t="s">
        <v>171</v>
      </c>
      <c r="E884" s="18" t="s">
        <v>23</v>
      </c>
    </row>
    <row r="885" spans="2:5" x14ac:dyDescent="0.2">
      <c r="B885" s="18">
        <v>39333</v>
      </c>
      <c r="C885" s="20">
        <v>3</v>
      </c>
      <c r="D885" s="21" t="s">
        <v>135</v>
      </c>
      <c r="E885" s="18" t="s">
        <v>23</v>
      </c>
    </row>
    <row r="886" spans="2:5" x14ac:dyDescent="0.2">
      <c r="B886" s="18">
        <v>3934</v>
      </c>
      <c r="C886" s="20">
        <v>3</v>
      </c>
      <c r="D886" s="21" t="s">
        <v>177</v>
      </c>
      <c r="E886" s="18" t="s">
        <v>23</v>
      </c>
    </row>
    <row r="887" spans="2:5" x14ac:dyDescent="0.2">
      <c r="B887" s="18">
        <v>39341</v>
      </c>
      <c r="C887" s="20">
        <v>3</v>
      </c>
      <c r="D887" s="21" t="s">
        <v>47</v>
      </c>
      <c r="E887" s="18" t="s">
        <v>23</v>
      </c>
    </row>
    <row r="888" spans="2:5" x14ac:dyDescent="0.2">
      <c r="B888" s="18">
        <v>39342</v>
      </c>
      <c r="C888" s="20">
        <v>3</v>
      </c>
      <c r="D888" s="21" t="s">
        <v>171</v>
      </c>
      <c r="E888" s="18" t="s">
        <v>23</v>
      </c>
    </row>
    <row r="889" spans="2:5" x14ac:dyDescent="0.2">
      <c r="B889" s="18">
        <v>3935</v>
      </c>
      <c r="C889" s="20">
        <v>3</v>
      </c>
      <c r="D889" s="21" t="s">
        <v>178</v>
      </c>
      <c r="E889" s="18" t="s">
        <v>23</v>
      </c>
    </row>
    <row r="890" spans="2:5" x14ac:dyDescent="0.2">
      <c r="B890" s="18">
        <v>39351</v>
      </c>
      <c r="C890" s="20">
        <v>3</v>
      </c>
      <c r="D890" s="21" t="s">
        <v>47</v>
      </c>
      <c r="E890" s="18" t="s">
        <v>23</v>
      </c>
    </row>
    <row r="891" spans="2:5" x14ac:dyDescent="0.2">
      <c r="B891" s="18">
        <v>38352</v>
      </c>
      <c r="C891" s="20">
        <v>3</v>
      </c>
      <c r="D891" s="21" t="s">
        <v>171</v>
      </c>
      <c r="E891" s="18" t="s">
        <v>23</v>
      </c>
    </row>
    <row r="892" spans="2:5" x14ac:dyDescent="0.2">
      <c r="B892" s="18">
        <v>3936</v>
      </c>
      <c r="C892" s="20">
        <v>3</v>
      </c>
      <c r="D892" s="21" t="s">
        <v>179</v>
      </c>
      <c r="E892" s="18" t="s">
        <v>23</v>
      </c>
    </row>
    <row r="893" spans="2:5" x14ac:dyDescent="0.2">
      <c r="B893" s="18">
        <v>39361</v>
      </c>
      <c r="C893" s="20">
        <v>3</v>
      </c>
      <c r="D893" s="21" t="s">
        <v>47</v>
      </c>
      <c r="E893" s="18" t="s">
        <v>23</v>
      </c>
    </row>
    <row r="894" spans="2:5" x14ac:dyDescent="0.2">
      <c r="B894" s="18">
        <v>39362</v>
      </c>
      <c r="C894" s="20">
        <v>3</v>
      </c>
      <c r="D894" s="21" t="s">
        <v>171</v>
      </c>
      <c r="E894" s="18" t="s">
        <v>23</v>
      </c>
    </row>
    <row r="895" spans="2:5" x14ac:dyDescent="0.2">
      <c r="B895" s="51">
        <v>394</v>
      </c>
      <c r="C895" s="52">
        <v>3</v>
      </c>
      <c r="D895" s="53" t="s">
        <v>332</v>
      </c>
      <c r="E895" s="18" t="s">
        <v>23</v>
      </c>
    </row>
    <row r="896" spans="2:5" x14ac:dyDescent="0.2">
      <c r="B896" s="18">
        <v>3941</v>
      </c>
      <c r="C896" s="20">
        <v>3</v>
      </c>
      <c r="D896" s="21" t="s">
        <v>333</v>
      </c>
      <c r="E896" s="18" t="s">
        <v>23</v>
      </c>
    </row>
    <row r="897" spans="2:5" x14ac:dyDescent="0.2">
      <c r="B897" s="18">
        <v>39410</v>
      </c>
      <c r="C897" s="20">
        <v>3</v>
      </c>
      <c r="D897" s="21" t="s">
        <v>334</v>
      </c>
      <c r="E897" s="18" t="s">
        <v>23</v>
      </c>
    </row>
    <row r="898" spans="2:5" x14ac:dyDescent="0.2">
      <c r="B898" s="18">
        <v>39411</v>
      </c>
      <c r="C898" s="20">
        <v>3</v>
      </c>
      <c r="D898" s="21" t="s">
        <v>170</v>
      </c>
      <c r="E898" s="18" t="s">
        <v>23</v>
      </c>
    </row>
    <row r="899" spans="2:5" x14ac:dyDescent="0.2">
      <c r="B899" s="18">
        <v>39412</v>
      </c>
      <c r="C899" s="20">
        <v>3</v>
      </c>
      <c r="D899" s="21" t="s">
        <v>172</v>
      </c>
      <c r="E899" s="18" t="s">
        <v>23</v>
      </c>
    </row>
    <row r="900" spans="2:5" x14ac:dyDescent="0.2">
      <c r="B900" s="18">
        <v>39413</v>
      </c>
      <c r="C900" s="20">
        <v>3</v>
      </c>
      <c r="D900" s="21" t="s">
        <v>176</v>
      </c>
      <c r="E900" s="18" t="s">
        <v>23</v>
      </c>
    </row>
    <row r="901" spans="2:5" x14ac:dyDescent="0.2">
      <c r="B901" s="18">
        <v>39414</v>
      </c>
      <c r="C901" s="20">
        <v>3</v>
      </c>
      <c r="D901" s="21" t="s">
        <v>177</v>
      </c>
      <c r="E901" s="18" t="s">
        <v>23</v>
      </c>
    </row>
    <row r="902" spans="2:5" x14ac:dyDescent="0.2">
      <c r="B902" s="18">
        <v>39415</v>
      </c>
      <c r="C902" s="20">
        <v>3</v>
      </c>
      <c r="D902" s="21" t="s">
        <v>179</v>
      </c>
      <c r="E902" s="18" t="s">
        <v>23</v>
      </c>
    </row>
    <row r="903" spans="2:5" x14ac:dyDescent="0.2">
      <c r="B903" s="51">
        <v>395</v>
      </c>
      <c r="C903" s="52">
        <v>3</v>
      </c>
      <c r="D903" s="53" t="s">
        <v>335</v>
      </c>
      <c r="E903" s="18" t="s">
        <v>23</v>
      </c>
    </row>
    <row r="904" spans="2:5" x14ac:dyDescent="0.2">
      <c r="B904" s="18">
        <v>3952</v>
      </c>
      <c r="C904" s="20">
        <v>3</v>
      </c>
      <c r="D904" s="21" t="s">
        <v>336</v>
      </c>
      <c r="E904" s="18" t="s">
        <v>23</v>
      </c>
    </row>
    <row r="905" spans="2:5" x14ac:dyDescent="0.2">
      <c r="B905" s="18">
        <v>39520</v>
      </c>
      <c r="C905" s="20">
        <v>3</v>
      </c>
      <c r="D905" s="21" t="s">
        <v>334</v>
      </c>
      <c r="E905" s="18" t="s">
        <v>23</v>
      </c>
    </row>
    <row r="906" spans="2:5" x14ac:dyDescent="0.2">
      <c r="B906" s="18">
        <v>39521</v>
      </c>
      <c r="C906" s="20">
        <v>3</v>
      </c>
      <c r="D906" s="21" t="s">
        <v>172</v>
      </c>
      <c r="E906" s="18" t="s">
        <v>23</v>
      </c>
    </row>
    <row r="907" spans="2:5" x14ac:dyDescent="0.2">
      <c r="B907" s="18">
        <v>39522</v>
      </c>
      <c r="C907" s="20">
        <v>3</v>
      </c>
      <c r="D907" s="21" t="s">
        <v>238</v>
      </c>
      <c r="E907" s="18" t="s">
        <v>23</v>
      </c>
    </row>
    <row r="908" spans="2:5" x14ac:dyDescent="0.2">
      <c r="B908" s="18">
        <v>39523</v>
      </c>
      <c r="C908" s="20">
        <v>3</v>
      </c>
      <c r="D908" s="21" t="s">
        <v>337</v>
      </c>
      <c r="E908" s="18" t="s">
        <v>23</v>
      </c>
    </row>
    <row r="909" spans="2:5" x14ac:dyDescent="0.2">
      <c r="B909" s="18">
        <v>39524</v>
      </c>
      <c r="C909" s="20">
        <v>3</v>
      </c>
      <c r="D909" s="21" t="s">
        <v>176</v>
      </c>
      <c r="E909" s="18" t="s">
        <v>23</v>
      </c>
    </row>
    <row r="910" spans="2:5" x14ac:dyDescent="0.2">
      <c r="B910" s="18">
        <v>39525</v>
      </c>
      <c r="C910" s="20">
        <v>3</v>
      </c>
      <c r="D910" s="21" t="s">
        <v>177</v>
      </c>
      <c r="E910" s="18" t="s">
        <v>23</v>
      </c>
    </row>
    <row r="911" spans="2:5" x14ac:dyDescent="0.2">
      <c r="B911" s="18">
        <v>39526</v>
      </c>
      <c r="C911" s="20">
        <v>3</v>
      </c>
      <c r="D911" s="21" t="s">
        <v>178</v>
      </c>
      <c r="E911" s="18" t="s">
        <v>23</v>
      </c>
    </row>
    <row r="912" spans="2:5" x14ac:dyDescent="0.2">
      <c r="B912" s="18">
        <v>39527</v>
      </c>
      <c r="C912" s="20">
        <v>3</v>
      </c>
      <c r="D912" s="21" t="s">
        <v>179</v>
      </c>
      <c r="E912" s="18" t="s">
        <v>23</v>
      </c>
    </row>
    <row r="913" spans="2:5" x14ac:dyDescent="0.2">
      <c r="B913" s="18">
        <v>39528</v>
      </c>
      <c r="C913" s="20">
        <v>3</v>
      </c>
      <c r="D913" s="21" t="s">
        <v>255</v>
      </c>
      <c r="E913" s="18" t="s">
        <v>23</v>
      </c>
    </row>
    <row r="914" spans="2:5" x14ac:dyDescent="0.2">
      <c r="B914" s="18">
        <v>39529</v>
      </c>
      <c r="C914" s="20">
        <v>3</v>
      </c>
      <c r="D914" s="21" t="s">
        <v>257</v>
      </c>
      <c r="E914" s="18" t="s">
        <v>23</v>
      </c>
    </row>
    <row r="915" spans="2:5" x14ac:dyDescent="0.2">
      <c r="B915" s="18">
        <v>3953</v>
      </c>
      <c r="C915" s="20">
        <v>3</v>
      </c>
      <c r="D915" s="21" t="s">
        <v>338</v>
      </c>
      <c r="E915" s="18" t="s">
        <v>23</v>
      </c>
    </row>
    <row r="916" spans="2:5" x14ac:dyDescent="0.2">
      <c r="B916" s="18">
        <v>39530</v>
      </c>
      <c r="C916" s="20">
        <v>3</v>
      </c>
      <c r="D916" s="21" t="s">
        <v>334</v>
      </c>
      <c r="E916" s="18" t="s">
        <v>23</v>
      </c>
    </row>
    <row r="917" spans="2:5" x14ac:dyDescent="0.2">
      <c r="B917" s="18">
        <v>39531</v>
      </c>
      <c r="C917" s="20">
        <v>3</v>
      </c>
      <c r="D917" s="21" t="s">
        <v>172</v>
      </c>
      <c r="E917" s="18" t="s">
        <v>23</v>
      </c>
    </row>
    <row r="918" spans="2:5" x14ac:dyDescent="0.2">
      <c r="B918" s="18">
        <v>39532</v>
      </c>
      <c r="C918" s="20">
        <v>3</v>
      </c>
      <c r="D918" s="21" t="s">
        <v>238</v>
      </c>
      <c r="E918" s="18" t="s">
        <v>23</v>
      </c>
    </row>
    <row r="919" spans="2:5" x14ac:dyDescent="0.2">
      <c r="B919" s="18">
        <v>39533</v>
      </c>
      <c r="C919" s="20">
        <v>3</v>
      </c>
      <c r="D919" s="21" t="s">
        <v>337</v>
      </c>
      <c r="E919" s="18" t="s">
        <v>23</v>
      </c>
    </row>
    <row r="920" spans="2:5" x14ac:dyDescent="0.2">
      <c r="B920" s="18">
        <v>39534</v>
      </c>
      <c r="C920" s="20">
        <v>3</v>
      </c>
      <c r="D920" s="21" t="s">
        <v>176</v>
      </c>
      <c r="E920" s="18" t="s">
        <v>23</v>
      </c>
    </row>
    <row r="921" spans="2:5" x14ac:dyDescent="0.2">
      <c r="B921" s="18">
        <v>39535</v>
      </c>
      <c r="C921" s="20">
        <v>3</v>
      </c>
      <c r="D921" s="21" t="s">
        <v>177</v>
      </c>
      <c r="E921" s="18" t="s">
        <v>23</v>
      </c>
    </row>
    <row r="922" spans="2:5" x14ac:dyDescent="0.2">
      <c r="B922" s="18">
        <v>39536</v>
      </c>
      <c r="C922" s="20">
        <v>3</v>
      </c>
      <c r="D922" s="21" t="s">
        <v>178</v>
      </c>
      <c r="E922" s="18" t="s">
        <v>23</v>
      </c>
    </row>
    <row r="923" spans="2:5" x14ac:dyDescent="0.2">
      <c r="B923" s="18">
        <v>39537</v>
      </c>
      <c r="C923" s="20">
        <v>3</v>
      </c>
      <c r="D923" s="21" t="s">
        <v>179</v>
      </c>
      <c r="E923" s="18" t="s">
        <v>23</v>
      </c>
    </row>
    <row r="924" spans="2:5" x14ac:dyDescent="0.2">
      <c r="B924" s="18">
        <v>39538</v>
      </c>
      <c r="C924" s="20">
        <v>3</v>
      </c>
      <c r="D924" s="21" t="s">
        <v>180</v>
      </c>
      <c r="E924" s="18" t="s">
        <v>23</v>
      </c>
    </row>
    <row r="925" spans="2:5" x14ac:dyDescent="0.2">
      <c r="B925" s="18">
        <v>3954</v>
      </c>
      <c r="C925" s="20">
        <v>3</v>
      </c>
      <c r="D925" s="21" t="s">
        <v>339</v>
      </c>
      <c r="E925" s="18" t="s">
        <v>23</v>
      </c>
    </row>
    <row r="926" spans="2:5" x14ac:dyDescent="0.2">
      <c r="B926" s="18">
        <v>39540</v>
      </c>
      <c r="C926" s="20">
        <v>3</v>
      </c>
      <c r="D926" s="21" t="s">
        <v>334</v>
      </c>
      <c r="E926" s="18" t="s">
        <v>23</v>
      </c>
    </row>
    <row r="927" spans="2:5" x14ac:dyDescent="0.2">
      <c r="B927" s="18">
        <v>39541</v>
      </c>
      <c r="C927" s="20">
        <v>3</v>
      </c>
      <c r="D927" s="21" t="s">
        <v>172</v>
      </c>
      <c r="E927" s="18" t="s">
        <v>23</v>
      </c>
    </row>
    <row r="928" spans="2:5" x14ac:dyDescent="0.2">
      <c r="B928" s="18">
        <v>39542</v>
      </c>
      <c r="C928" s="20">
        <v>3</v>
      </c>
      <c r="D928" s="21" t="s">
        <v>176</v>
      </c>
      <c r="E928" s="18" t="s">
        <v>23</v>
      </c>
    </row>
    <row r="929" spans="2:5" x14ac:dyDescent="0.2">
      <c r="B929" s="18">
        <v>3955</v>
      </c>
      <c r="C929" s="20">
        <v>3</v>
      </c>
      <c r="D929" s="21" t="s">
        <v>340</v>
      </c>
      <c r="E929" s="18" t="s">
        <v>23</v>
      </c>
    </row>
    <row r="930" spans="2:5" x14ac:dyDescent="0.2">
      <c r="B930" s="18">
        <v>39550</v>
      </c>
      <c r="C930" s="20">
        <v>3</v>
      </c>
      <c r="D930" s="21" t="s">
        <v>334</v>
      </c>
      <c r="E930" s="18" t="s">
        <v>23</v>
      </c>
    </row>
    <row r="931" spans="2:5" x14ac:dyDescent="0.2">
      <c r="B931" s="18">
        <v>396</v>
      </c>
      <c r="C931" s="20">
        <v>3</v>
      </c>
      <c r="D931" s="21" t="s">
        <v>341</v>
      </c>
      <c r="E931" s="18" t="s">
        <v>23</v>
      </c>
    </row>
    <row r="932" spans="2:5" x14ac:dyDescent="0.2">
      <c r="B932" s="18">
        <v>3961</v>
      </c>
      <c r="C932" s="20">
        <v>3</v>
      </c>
      <c r="D932" s="21" t="s">
        <v>342</v>
      </c>
      <c r="E932" s="18" t="s">
        <v>23</v>
      </c>
    </row>
    <row r="933" spans="2:5" x14ac:dyDescent="0.2">
      <c r="B933" s="18">
        <v>39611</v>
      </c>
      <c r="C933" s="20">
        <v>3</v>
      </c>
      <c r="D933" s="21" t="s">
        <v>199</v>
      </c>
      <c r="E933" s="18" t="s">
        <v>23</v>
      </c>
    </row>
    <row r="934" spans="2:5" x14ac:dyDescent="0.2">
      <c r="B934" s="18">
        <v>39612</v>
      </c>
      <c r="C934" s="20">
        <v>3</v>
      </c>
      <c r="D934" s="21" t="s">
        <v>183</v>
      </c>
      <c r="E934" s="18" t="s">
        <v>23</v>
      </c>
    </row>
    <row r="935" spans="2:5" x14ac:dyDescent="0.2">
      <c r="B935" s="18">
        <v>39613</v>
      </c>
      <c r="C935" s="20">
        <v>3</v>
      </c>
      <c r="D935" s="21" t="s">
        <v>184</v>
      </c>
      <c r="E935" s="18" t="s">
        <v>23</v>
      </c>
    </row>
    <row r="936" spans="2:5" x14ac:dyDescent="0.2">
      <c r="B936" s="18">
        <v>39614</v>
      </c>
      <c r="C936" s="20">
        <v>3</v>
      </c>
      <c r="D936" s="21" t="s">
        <v>185</v>
      </c>
      <c r="E936" s="18" t="s">
        <v>23</v>
      </c>
    </row>
    <row r="937" spans="2:5" x14ac:dyDescent="0.2">
      <c r="B937" s="18">
        <v>39615</v>
      </c>
      <c r="C937" s="20">
        <v>3</v>
      </c>
      <c r="D937" s="21" t="s">
        <v>186</v>
      </c>
      <c r="E937" s="18" t="s">
        <v>23</v>
      </c>
    </row>
    <row r="938" spans="2:5" x14ac:dyDescent="0.2">
      <c r="B938" s="18">
        <v>39619</v>
      </c>
      <c r="C938" s="20">
        <v>3</v>
      </c>
      <c r="D938" s="21" t="s">
        <v>187</v>
      </c>
      <c r="E938" s="18" t="s">
        <v>23</v>
      </c>
    </row>
    <row r="939" spans="2:5" x14ac:dyDescent="0.2">
      <c r="B939" s="18">
        <v>3962</v>
      </c>
      <c r="C939" s="20">
        <v>3</v>
      </c>
      <c r="D939" s="21" t="s">
        <v>343</v>
      </c>
      <c r="E939" s="18" t="s">
        <v>23</v>
      </c>
    </row>
    <row r="940" spans="2:5" x14ac:dyDescent="0.2">
      <c r="B940" s="18">
        <v>39621</v>
      </c>
      <c r="C940" s="20">
        <v>3</v>
      </c>
      <c r="D940" s="21" t="s">
        <v>199</v>
      </c>
      <c r="E940" s="18" t="s">
        <v>23</v>
      </c>
    </row>
    <row r="941" spans="2:5" x14ac:dyDescent="0.2">
      <c r="B941" s="18">
        <v>39622</v>
      </c>
      <c r="C941" s="20">
        <v>3</v>
      </c>
      <c r="D941" s="21" t="s">
        <v>183</v>
      </c>
      <c r="E941" s="18" t="s">
        <v>23</v>
      </c>
    </row>
    <row r="942" spans="2:5" x14ac:dyDescent="0.2">
      <c r="B942" s="18">
        <v>39623</v>
      </c>
      <c r="C942" s="20">
        <v>3</v>
      </c>
      <c r="D942" s="21" t="s">
        <v>184</v>
      </c>
      <c r="E942" s="18" t="s">
        <v>23</v>
      </c>
    </row>
    <row r="943" spans="2:5" x14ac:dyDescent="0.2">
      <c r="B943" s="18">
        <v>39624</v>
      </c>
      <c r="C943" s="20">
        <v>3</v>
      </c>
      <c r="D943" s="21" t="s">
        <v>185</v>
      </c>
      <c r="E943" s="18" t="s">
        <v>23</v>
      </c>
    </row>
    <row r="944" spans="2:5" x14ac:dyDescent="0.2">
      <c r="B944" s="18">
        <v>39625</v>
      </c>
      <c r="C944" s="20">
        <v>3</v>
      </c>
      <c r="D944" s="21" t="s">
        <v>186</v>
      </c>
      <c r="E944" s="18" t="s">
        <v>23</v>
      </c>
    </row>
    <row r="945" spans="2:6" x14ac:dyDescent="0.2">
      <c r="B945" s="18">
        <v>39629</v>
      </c>
      <c r="C945" s="20">
        <v>3</v>
      </c>
      <c r="D945" s="21" t="s">
        <v>187</v>
      </c>
      <c r="E945" s="18" t="s">
        <v>23</v>
      </c>
    </row>
    <row r="946" spans="2:6" x14ac:dyDescent="0.2">
      <c r="B946" s="18">
        <v>3963</v>
      </c>
      <c r="C946" s="20">
        <v>3</v>
      </c>
      <c r="D946" s="21" t="s">
        <v>344</v>
      </c>
      <c r="E946" s="18" t="s">
        <v>23</v>
      </c>
    </row>
    <row r="947" spans="2:6" x14ac:dyDescent="0.2">
      <c r="B947" s="18">
        <v>39633</v>
      </c>
      <c r="C947" s="20">
        <v>3</v>
      </c>
      <c r="D947" s="21" t="s">
        <v>345</v>
      </c>
      <c r="E947" s="18" t="s">
        <v>23</v>
      </c>
    </row>
    <row r="948" spans="2:6" x14ac:dyDescent="0.2">
      <c r="B948" s="18">
        <v>39634</v>
      </c>
      <c r="C948" s="20">
        <v>3</v>
      </c>
      <c r="D948" s="21" t="s">
        <v>270</v>
      </c>
      <c r="E948" s="18" t="s">
        <v>23</v>
      </c>
    </row>
    <row r="949" spans="2:6" x14ac:dyDescent="0.2">
      <c r="B949" s="18">
        <v>39635</v>
      </c>
      <c r="C949" s="20">
        <v>3</v>
      </c>
      <c r="D949" s="21" t="s">
        <v>271</v>
      </c>
      <c r="E949" s="18" t="s">
        <v>23</v>
      </c>
    </row>
    <row r="950" spans="2:6" x14ac:dyDescent="0.2">
      <c r="B950" s="18">
        <v>398</v>
      </c>
      <c r="C950" s="20">
        <v>3</v>
      </c>
      <c r="D950" s="21" t="s">
        <v>346</v>
      </c>
      <c r="E950" s="18" t="s">
        <v>23</v>
      </c>
    </row>
    <row r="951" spans="2:6" x14ac:dyDescent="0.2">
      <c r="B951" s="18">
        <v>3981</v>
      </c>
      <c r="C951" s="20">
        <v>3</v>
      </c>
      <c r="D951" s="21" t="s">
        <v>347</v>
      </c>
      <c r="E951" s="18" t="s">
        <v>23</v>
      </c>
    </row>
    <row r="952" spans="2:6" x14ac:dyDescent="0.2">
      <c r="B952" s="18">
        <v>39811</v>
      </c>
      <c r="C952" s="20">
        <v>3</v>
      </c>
      <c r="D952" s="21" t="s">
        <v>188</v>
      </c>
      <c r="E952" s="18" t="s">
        <v>23</v>
      </c>
    </row>
    <row r="953" spans="2:6" ht="20.25" x14ac:dyDescent="0.15">
      <c r="B953" s="15">
        <v>40</v>
      </c>
      <c r="C953" s="20">
        <v>4</v>
      </c>
      <c r="D953" s="46" t="s">
        <v>348</v>
      </c>
      <c r="E953" s="18" t="s">
        <v>349</v>
      </c>
    </row>
    <row r="954" spans="2:6" x14ac:dyDescent="0.2">
      <c r="B954" s="18">
        <v>401</v>
      </c>
      <c r="C954" s="20">
        <v>4</v>
      </c>
      <c r="D954" s="21" t="s">
        <v>350</v>
      </c>
      <c r="E954" s="18" t="s">
        <v>349</v>
      </c>
    </row>
    <row r="955" spans="2:6" x14ac:dyDescent="0.2">
      <c r="B955" s="18">
        <v>4011</v>
      </c>
      <c r="C955" s="20">
        <v>4</v>
      </c>
      <c r="D955" s="21" t="s">
        <v>351</v>
      </c>
      <c r="E955" s="18" t="s">
        <v>349</v>
      </c>
    </row>
    <row r="956" spans="2:6" x14ac:dyDescent="0.2">
      <c r="B956" s="18">
        <v>40111</v>
      </c>
      <c r="C956" s="20">
        <v>4</v>
      </c>
      <c r="D956" s="21" t="s">
        <v>352</v>
      </c>
      <c r="E956" s="18" t="s">
        <v>349</v>
      </c>
    </row>
    <row r="957" spans="2:6" x14ac:dyDescent="0.2">
      <c r="B957" s="18">
        <v>40112</v>
      </c>
      <c r="C957" s="20">
        <v>4</v>
      </c>
      <c r="D957" s="21" t="s">
        <v>353</v>
      </c>
      <c r="E957" s="18" t="s">
        <v>349</v>
      </c>
    </row>
    <row r="958" spans="2:6" x14ac:dyDescent="0.2">
      <c r="B958" s="18">
        <v>40113</v>
      </c>
      <c r="C958" s="20">
        <v>4</v>
      </c>
      <c r="D958" s="21" t="s">
        <v>354</v>
      </c>
      <c r="E958" s="18" t="s">
        <v>349</v>
      </c>
    </row>
    <row r="959" spans="2:6" x14ac:dyDescent="0.2">
      <c r="B959" s="18">
        <v>40114</v>
      </c>
      <c r="C959" s="20">
        <v>4</v>
      </c>
      <c r="D959" s="21" t="s">
        <v>1321</v>
      </c>
      <c r="E959" s="18" t="s">
        <v>349</v>
      </c>
    </row>
    <row r="960" spans="2:6" x14ac:dyDescent="0.2">
      <c r="B960" s="18">
        <v>40115</v>
      </c>
      <c r="C960" s="20">
        <v>4</v>
      </c>
      <c r="D960" s="21" t="s">
        <v>1318</v>
      </c>
      <c r="E960" s="18" t="s">
        <v>349</v>
      </c>
      <c r="F960" s="65"/>
    </row>
    <row r="961" spans="2:6" x14ac:dyDescent="0.2">
      <c r="B961" s="18">
        <v>40116</v>
      </c>
      <c r="C961" s="20">
        <v>4</v>
      </c>
      <c r="D961" s="21" t="s">
        <v>1319</v>
      </c>
      <c r="E961" s="18" t="s">
        <v>349</v>
      </c>
      <c r="F961" s="65"/>
    </row>
    <row r="962" spans="2:6" x14ac:dyDescent="0.2">
      <c r="B962" s="18">
        <v>40117</v>
      </c>
      <c r="C962" s="20">
        <v>4</v>
      </c>
      <c r="D962" s="21" t="s">
        <v>1320</v>
      </c>
      <c r="E962" s="18" t="s">
        <v>349</v>
      </c>
      <c r="F962" s="65"/>
    </row>
    <row r="963" spans="2:6" x14ac:dyDescent="0.2">
      <c r="B963" s="18">
        <v>4012</v>
      </c>
      <c r="C963" s="20">
        <v>4</v>
      </c>
      <c r="D963" s="21" t="s">
        <v>355</v>
      </c>
      <c r="E963" s="18" t="s">
        <v>349</v>
      </c>
    </row>
    <row r="964" spans="2:6" x14ac:dyDescent="0.2">
      <c r="B964" s="18">
        <v>4015</v>
      </c>
      <c r="C964" s="20">
        <v>4</v>
      </c>
      <c r="D964" s="21" t="s">
        <v>356</v>
      </c>
      <c r="E964" s="18" t="s">
        <v>349</v>
      </c>
    </row>
    <row r="965" spans="2:6" x14ac:dyDescent="0.2">
      <c r="B965" s="18">
        <v>40151</v>
      </c>
      <c r="C965" s="20">
        <v>4</v>
      </c>
      <c r="D965" s="21" t="s">
        <v>357</v>
      </c>
      <c r="E965" s="18" t="s">
        <v>349</v>
      </c>
    </row>
    <row r="966" spans="2:6" x14ac:dyDescent="0.2">
      <c r="B966" s="18">
        <v>40152</v>
      </c>
      <c r="C966" s="20">
        <v>4</v>
      </c>
      <c r="D966" s="21" t="s">
        <v>358</v>
      </c>
      <c r="E966" s="18" t="s">
        <v>349</v>
      </c>
    </row>
    <row r="967" spans="2:6" x14ac:dyDescent="0.2">
      <c r="B967" s="18">
        <v>4017</v>
      </c>
      <c r="C967" s="20">
        <v>4</v>
      </c>
      <c r="D967" s="21" t="s">
        <v>359</v>
      </c>
      <c r="E967" s="18" t="s">
        <v>349</v>
      </c>
    </row>
    <row r="968" spans="2:6" x14ac:dyDescent="0.2">
      <c r="B968" s="18">
        <v>40171</v>
      </c>
      <c r="C968" s="20">
        <v>4</v>
      </c>
      <c r="D968" s="21" t="s">
        <v>360</v>
      </c>
      <c r="E968" s="18" t="s">
        <v>349</v>
      </c>
    </row>
    <row r="969" spans="2:6" x14ac:dyDescent="0.2">
      <c r="B969" s="18">
        <v>40172</v>
      </c>
      <c r="C969" s="20">
        <v>4</v>
      </c>
      <c r="D969" s="21" t="s">
        <v>361</v>
      </c>
      <c r="E969" s="18" t="s">
        <v>349</v>
      </c>
    </row>
    <row r="970" spans="2:6" x14ac:dyDescent="0.2">
      <c r="B970" s="18">
        <v>40173</v>
      </c>
      <c r="C970" s="20">
        <v>4</v>
      </c>
      <c r="D970" s="21" t="s">
        <v>362</v>
      </c>
      <c r="E970" s="18" t="s">
        <v>349</v>
      </c>
    </row>
    <row r="971" spans="2:6" x14ac:dyDescent="0.2">
      <c r="B971" s="18">
        <v>40174</v>
      </c>
      <c r="C971" s="20">
        <v>4</v>
      </c>
      <c r="D971" s="21" t="s">
        <v>363</v>
      </c>
      <c r="E971" s="18" t="s">
        <v>349</v>
      </c>
    </row>
    <row r="972" spans="2:6" x14ac:dyDescent="0.2">
      <c r="B972" s="18">
        <v>40175</v>
      </c>
      <c r="C972" s="20">
        <v>4</v>
      </c>
      <c r="D972" s="21" t="s">
        <v>364</v>
      </c>
      <c r="E972" s="18" t="s">
        <v>349</v>
      </c>
    </row>
    <row r="973" spans="2:6" x14ac:dyDescent="0.2">
      <c r="B973" s="18">
        <v>4018</v>
      </c>
      <c r="C973" s="20">
        <v>4</v>
      </c>
      <c r="D973" s="21" t="s">
        <v>365</v>
      </c>
      <c r="E973" s="18" t="s">
        <v>349</v>
      </c>
    </row>
    <row r="974" spans="2:6" x14ac:dyDescent="0.2">
      <c r="B974" s="18">
        <v>40181</v>
      </c>
      <c r="C974" s="20">
        <v>4</v>
      </c>
      <c r="D974" s="21" t="s">
        <v>366</v>
      </c>
      <c r="E974" s="18" t="s">
        <v>349</v>
      </c>
    </row>
    <row r="975" spans="2:6" x14ac:dyDescent="0.2">
      <c r="B975" s="18">
        <v>40182</v>
      </c>
      <c r="C975" s="20">
        <v>4</v>
      </c>
      <c r="D975" s="21" t="s">
        <v>367</v>
      </c>
      <c r="E975" s="18" t="s">
        <v>349</v>
      </c>
    </row>
    <row r="976" spans="2:6" x14ac:dyDescent="0.2">
      <c r="B976" s="18">
        <v>40183</v>
      </c>
      <c r="C976" s="20">
        <v>4</v>
      </c>
      <c r="D976" s="21" t="s">
        <v>368</v>
      </c>
      <c r="E976" s="18" t="s">
        <v>349</v>
      </c>
    </row>
    <row r="977" spans="2:5" x14ac:dyDescent="0.2">
      <c r="B977" s="18">
        <v>40184</v>
      </c>
      <c r="C977" s="20">
        <v>4</v>
      </c>
      <c r="D977" s="21" t="s">
        <v>89</v>
      </c>
      <c r="E977" s="18" t="s">
        <v>349</v>
      </c>
    </row>
    <row r="978" spans="2:5" x14ac:dyDescent="0.2">
      <c r="B978" s="18">
        <v>40185</v>
      </c>
      <c r="C978" s="20">
        <v>4</v>
      </c>
      <c r="D978" s="21" t="s">
        <v>369</v>
      </c>
      <c r="E978" s="18" t="s">
        <v>349</v>
      </c>
    </row>
    <row r="979" spans="2:5" x14ac:dyDescent="0.2">
      <c r="B979" s="18">
        <v>40186</v>
      </c>
      <c r="C979" s="20">
        <v>4</v>
      </c>
      <c r="D979" s="21" t="s">
        <v>370</v>
      </c>
      <c r="E979" s="18" t="s">
        <v>349</v>
      </c>
    </row>
    <row r="980" spans="2:5" x14ac:dyDescent="0.2">
      <c r="B980" s="18">
        <v>40189</v>
      </c>
      <c r="C980" s="20">
        <v>4</v>
      </c>
      <c r="D980" s="21" t="s">
        <v>371</v>
      </c>
      <c r="E980" s="18" t="s">
        <v>349</v>
      </c>
    </row>
    <row r="981" spans="2:5" x14ac:dyDescent="0.2">
      <c r="B981" s="18">
        <v>402</v>
      </c>
      <c r="C981" s="20">
        <v>4</v>
      </c>
      <c r="D981" s="21" t="s">
        <v>372</v>
      </c>
      <c r="E981" s="18" t="s">
        <v>349</v>
      </c>
    </row>
    <row r="982" spans="2:5" x14ac:dyDescent="0.2">
      <c r="B982" s="18">
        <v>403</v>
      </c>
      <c r="C982" s="20">
        <v>4</v>
      </c>
      <c r="D982" s="21" t="s">
        <v>373</v>
      </c>
      <c r="E982" s="18" t="s">
        <v>349</v>
      </c>
    </row>
    <row r="983" spans="2:5" x14ac:dyDescent="0.2">
      <c r="B983" s="18">
        <v>4031</v>
      </c>
      <c r="C983" s="20">
        <v>4</v>
      </c>
      <c r="D983" s="21" t="s">
        <v>12</v>
      </c>
      <c r="E983" s="18" t="s">
        <v>349</v>
      </c>
    </row>
    <row r="984" spans="2:5" x14ac:dyDescent="0.2">
      <c r="B984" s="18">
        <v>4032</v>
      </c>
      <c r="C984" s="20">
        <v>4</v>
      </c>
      <c r="D984" s="21" t="s">
        <v>14</v>
      </c>
      <c r="E984" s="18" t="s">
        <v>349</v>
      </c>
    </row>
    <row r="985" spans="2:5" x14ac:dyDescent="0.2">
      <c r="B985" s="18">
        <v>4033</v>
      </c>
      <c r="C985" s="20">
        <v>4</v>
      </c>
      <c r="D985" s="21" t="s">
        <v>374</v>
      </c>
      <c r="E985" s="18" t="s">
        <v>349</v>
      </c>
    </row>
    <row r="986" spans="2:5" x14ac:dyDescent="0.2">
      <c r="B986" s="18">
        <v>4034</v>
      </c>
      <c r="C986" s="20">
        <v>4</v>
      </c>
      <c r="D986" s="21" t="s">
        <v>375</v>
      </c>
      <c r="E986" s="18" t="s">
        <v>349</v>
      </c>
    </row>
    <row r="987" spans="2:5" x14ac:dyDescent="0.2">
      <c r="B987" s="18">
        <v>4039</v>
      </c>
      <c r="C987" s="20">
        <v>4</v>
      </c>
      <c r="D987" s="21" t="s">
        <v>376</v>
      </c>
      <c r="E987" s="18" t="s">
        <v>349</v>
      </c>
    </row>
    <row r="988" spans="2:5" x14ac:dyDescent="0.2">
      <c r="B988" s="18">
        <v>405</v>
      </c>
      <c r="C988" s="20">
        <v>4</v>
      </c>
      <c r="D988" s="21" t="s">
        <v>377</v>
      </c>
      <c r="E988" s="18" t="s">
        <v>349</v>
      </c>
    </row>
    <row r="989" spans="2:5" x14ac:dyDescent="0.2">
      <c r="B989" s="18">
        <v>406</v>
      </c>
      <c r="C989" s="20">
        <v>4</v>
      </c>
      <c r="D989" s="21" t="s">
        <v>378</v>
      </c>
      <c r="E989" s="18" t="s">
        <v>349</v>
      </c>
    </row>
    <row r="990" spans="2:5" x14ac:dyDescent="0.2">
      <c r="B990" s="18">
        <v>4061</v>
      </c>
      <c r="C990" s="20">
        <v>4</v>
      </c>
      <c r="D990" s="21" t="s">
        <v>379</v>
      </c>
      <c r="E990" s="18" t="s">
        <v>349</v>
      </c>
    </row>
    <row r="991" spans="2:5" x14ac:dyDescent="0.2">
      <c r="B991" s="18">
        <v>40611</v>
      </c>
      <c r="C991" s="20">
        <v>4</v>
      </c>
      <c r="D991" s="21" t="s">
        <v>380</v>
      </c>
      <c r="E991" s="18" t="s">
        <v>349</v>
      </c>
    </row>
    <row r="992" spans="2:5" x14ac:dyDescent="0.2">
      <c r="B992" s="18">
        <v>40612</v>
      </c>
      <c r="C992" s="20">
        <v>4</v>
      </c>
      <c r="D992" s="21" t="s">
        <v>381</v>
      </c>
      <c r="E992" s="18" t="s">
        <v>349</v>
      </c>
    </row>
    <row r="993" spans="2:5" x14ac:dyDescent="0.2">
      <c r="B993" s="18">
        <v>40613</v>
      </c>
      <c r="C993" s="20">
        <v>4</v>
      </c>
      <c r="D993" s="21" t="s">
        <v>382</v>
      </c>
      <c r="E993" s="18" t="s">
        <v>349</v>
      </c>
    </row>
    <row r="994" spans="2:5" x14ac:dyDescent="0.2">
      <c r="B994" s="18">
        <v>40614</v>
      </c>
      <c r="C994" s="20">
        <v>4</v>
      </c>
      <c r="D994" s="21" t="s">
        <v>383</v>
      </c>
      <c r="E994" s="18" t="s">
        <v>349</v>
      </c>
    </row>
    <row r="995" spans="2:5" x14ac:dyDescent="0.2">
      <c r="B995" s="18">
        <v>40615</v>
      </c>
      <c r="C995" s="20">
        <v>4</v>
      </c>
      <c r="D995" s="21" t="s">
        <v>384</v>
      </c>
      <c r="E995" s="18" t="s">
        <v>349</v>
      </c>
    </row>
    <row r="996" spans="2:5" x14ac:dyDescent="0.2">
      <c r="B996" s="18">
        <v>40616</v>
      </c>
      <c r="C996" s="20">
        <v>4</v>
      </c>
      <c r="D996" s="21" t="s">
        <v>385</v>
      </c>
      <c r="E996" s="18" t="s">
        <v>349</v>
      </c>
    </row>
    <row r="997" spans="2:5" x14ac:dyDescent="0.2">
      <c r="B997" s="18">
        <v>4062</v>
      </c>
      <c r="C997" s="20">
        <v>4</v>
      </c>
      <c r="D997" s="21" t="s">
        <v>386</v>
      </c>
      <c r="E997" s="18" t="s">
        <v>349</v>
      </c>
    </row>
    <row r="998" spans="2:5" x14ac:dyDescent="0.2">
      <c r="B998" s="18">
        <v>4063</v>
      </c>
      <c r="C998" s="20">
        <v>4</v>
      </c>
      <c r="D998" s="21" t="s">
        <v>387</v>
      </c>
      <c r="E998" s="18" t="s">
        <v>349</v>
      </c>
    </row>
    <row r="999" spans="2:5" x14ac:dyDescent="0.2">
      <c r="B999" s="18">
        <v>40631</v>
      </c>
      <c r="C999" s="20">
        <v>4</v>
      </c>
      <c r="D999" s="21" t="s">
        <v>388</v>
      </c>
      <c r="E999" s="18" t="s">
        <v>349</v>
      </c>
    </row>
    <row r="1000" spans="2:5" x14ac:dyDescent="0.2">
      <c r="B1000" s="18">
        <v>40632</v>
      </c>
      <c r="C1000" s="20">
        <v>4</v>
      </c>
      <c r="D1000" s="21" t="s">
        <v>389</v>
      </c>
      <c r="E1000" s="18" t="s">
        <v>349</v>
      </c>
    </row>
    <row r="1001" spans="2:5" x14ac:dyDescent="0.2">
      <c r="B1001" s="18">
        <v>40633</v>
      </c>
      <c r="C1001" s="20">
        <v>4</v>
      </c>
      <c r="D1001" s="21" t="s">
        <v>390</v>
      </c>
      <c r="E1001" s="18" t="s">
        <v>349</v>
      </c>
    </row>
    <row r="1002" spans="2:5" x14ac:dyDescent="0.2">
      <c r="B1002" s="18">
        <v>40634</v>
      </c>
      <c r="C1002" s="20">
        <v>4</v>
      </c>
      <c r="D1002" s="21" t="s">
        <v>391</v>
      </c>
      <c r="E1002" s="18" t="s">
        <v>349</v>
      </c>
    </row>
    <row r="1003" spans="2:5" x14ac:dyDescent="0.2">
      <c r="B1003" s="18">
        <v>40635</v>
      </c>
      <c r="C1003" s="20">
        <v>4</v>
      </c>
      <c r="D1003" s="21" t="s">
        <v>392</v>
      </c>
      <c r="E1003" s="18" t="s">
        <v>349</v>
      </c>
    </row>
    <row r="1004" spans="2:5" x14ac:dyDescent="0.2">
      <c r="B1004" s="18">
        <v>409</v>
      </c>
      <c r="C1004" s="20">
        <v>4</v>
      </c>
      <c r="D1004" s="21" t="s">
        <v>393</v>
      </c>
      <c r="E1004" s="18" t="s">
        <v>349</v>
      </c>
    </row>
    <row r="1005" spans="2:5" x14ac:dyDescent="0.2">
      <c r="B1005" s="15">
        <v>41</v>
      </c>
      <c r="C1005" s="20">
        <v>4</v>
      </c>
      <c r="D1005" s="17" t="s">
        <v>5</v>
      </c>
      <c r="E1005" s="18" t="s">
        <v>349</v>
      </c>
    </row>
    <row r="1006" spans="2:5" x14ac:dyDescent="0.2">
      <c r="B1006" s="18">
        <v>411</v>
      </c>
      <c r="C1006" s="20">
        <v>4</v>
      </c>
      <c r="D1006" s="21" t="s">
        <v>394</v>
      </c>
      <c r="E1006" s="18" t="s">
        <v>349</v>
      </c>
    </row>
    <row r="1007" spans="2:5" x14ac:dyDescent="0.2">
      <c r="B1007" s="18">
        <v>4111</v>
      </c>
      <c r="C1007" s="20">
        <v>4</v>
      </c>
      <c r="D1007" s="21" t="s">
        <v>395</v>
      </c>
      <c r="E1007" s="18" t="s">
        <v>349</v>
      </c>
    </row>
    <row r="1008" spans="2:5" x14ac:dyDescent="0.2">
      <c r="B1008" s="18">
        <v>4112</v>
      </c>
      <c r="C1008" s="20">
        <v>4</v>
      </c>
      <c r="D1008" s="21" t="s">
        <v>396</v>
      </c>
      <c r="E1008" s="18" t="s">
        <v>349</v>
      </c>
    </row>
    <row r="1009" spans="2:6" x14ac:dyDescent="0.2">
      <c r="B1009" s="18">
        <v>4113</v>
      </c>
      <c r="C1009" s="20">
        <v>4</v>
      </c>
      <c r="D1009" s="21" t="s">
        <v>397</v>
      </c>
      <c r="E1009" s="18" t="s">
        <v>349</v>
      </c>
    </row>
    <row r="1010" spans="2:6" x14ac:dyDescent="0.2">
      <c r="B1010" s="18">
        <v>4114</v>
      </c>
      <c r="C1010" s="20">
        <v>4</v>
      </c>
      <c r="D1010" s="21" t="s">
        <v>398</v>
      </c>
      <c r="E1010" s="18" t="s">
        <v>349</v>
      </c>
    </row>
    <row r="1011" spans="2:6" x14ac:dyDescent="0.2">
      <c r="B1011" s="18">
        <v>4115</v>
      </c>
      <c r="C1011" s="20">
        <v>4</v>
      </c>
      <c r="D1011" s="21" t="s">
        <v>399</v>
      </c>
      <c r="E1011" s="18" t="s">
        <v>349</v>
      </c>
    </row>
    <row r="1012" spans="2:6" x14ac:dyDescent="0.2">
      <c r="B1012" s="18">
        <v>413</v>
      </c>
      <c r="C1012" s="20">
        <v>4</v>
      </c>
      <c r="D1012" s="21" t="s">
        <v>400</v>
      </c>
      <c r="E1012" s="18" t="s">
        <v>349</v>
      </c>
    </row>
    <row r="1013" spans="2:6" x14ac:dyDescent="0.2">
      <c r="B1013" s="18">
        <v>415</v>
      </c>
      <c r="C1013" s="20">
        <v>4</v>
      </c>
      <c r="D1013" s="21" t="s">
        <v>401</v>
      </c>
      <c r="E1013" s="18" t="s">
        <v>349</v>
      </c>
    </row>
    <row r="1014" spans="2:6" x14ac:dyDescent="0.2">
      <c r="B1014" s="18">
        <v>4151</v>
      </c>
      <c r="C1014" s="20">
        <v>4</v>
      </c>
      <c r="D1014" s="21" t="s">
        <v>402</v>
      </c>
      <c r="E1014" s="18" t="s">
        <v>349</v>
      </c>
    </row>
    <row r="1015" spans="2:6" x14ac:dyDescent="0.2">
      <c r="B1015" s="51">
        <v>4151.1000000000004</v>
      </c>
      <c r="C1015" s="52">
        <v>4</v>
      </c>
      <c r="D1015" s="53" t="s">
        <v>403</v>
      </c>
      <c r="E1015" s="51" t="s">
        <v>349</v>
      </c>
      <c r="F1015" s="54"/>
    </row>
    <row r="1016" spans="2:6" x14ac:dyDescent="0.2">
      <c r="B1016" s="51">
        <v>4151.2</v>
      </c>
      <c r="C1016" s="52">
        <v>4</v>
      </c>
      <c r="D1016" s="53" t="s">
        <v>404</v>
      </c>
      <c r="E1016" s="51" t="s">
        <v>349</v>
      </c>
      <c r="F1016" s="54"/>
    </row>
    <row r="1017" spans="2:6" x14ac:dyDescent="0.2">
      <c r="B1017" s="18">
        <v>4152</v>
      </c>
      <c r="C1017" s="20">
        <v>4</v>
      </c>
      <c r="D1017" s="21" t="s">
        <v>405</v>
      </c>
      <c r="E1017" s="18" t="s">
        <v>349</v>
      </c>
    </row>
    <row r="1018" spans="2:6" x14ac:dyDescent="0.2">
      <c r="B1018" s="18">
        <v>4153</v>
      </c>
      <c r="C1018" s="20">
        <v>4</v>
      </c>
      <c r="D1018" s="21" t="s">
        <v>406</v>
      </c>
      <c r="E1018" s="18" t="s">
        <v>349</v>
      </c>
    </row>
    <row r="1019" spans="2:6" x14ac:dyDescent="0.2">
      <c r="B1019" s="18">
        <v>417</v>
      </c>
      <c r="C1019" s="20">
        <v>4</v>
      </c>
      <c r="D1019" s="21" t="s">
        <v>407</v>
      </c>
      <c r="E1019" s="18" t="s">
        <v>349</v>
      </c>
    </row>
    <row r="1020" spans="2:6" x14ac:dyDescent="0.2">
      <c r="B1020" s="22">
        <v>4171</v>
      </c>
      <c r="C1020" s="23">
        <v>4</v>
      </c>
      <c r="D1020" s="27" t="s">
        <v>408</v>
      </c>
      <c r="E1020" s="22" t="s">
        <v>349</v>
      </c>
      <c r="F1020" s="25" t="s">
        <v>409</v>
      </c>
    </row>
    <row r="1021" spans="2:6" x14ac:dyDescent="0.2">
      <c r="B1021" s="22">
        <v>4172</v>
      </c>
      <c r="C1021" s="23">
        <v>4</v>
      </c>
      <c r="D1021" s="27" t="s">
        <v>410</v>
      </c>
      <c r="E1021" s="22" t="s">
        <v>349</v>
      </c>
      <c r="F1021" s="25" t="s">
        <v>409</v>
      </c>
    </row>
    <row r="1022" spans="2:6" x14ac:dyDescent="0.2">
      <c r="B1022" s="22">
        <v>4173</v>
      </c>
      <c r="C1022" s="23">
        <v>4</v>
      </c>
      <c r="D1022" s="27" t="s">
        <v>411</v>
      </c>
      <c r="E1022" s="22" t="s">
        <v>349</v>
      </c>
      <c r="F1022" s="25" t="s">
        <v>409</v>
      </c>
    </row>
    <row r="1023" spans="2:6" x14ac:dyDescent="0.2">
      <c r="B1023" s="22">
        <v>4174</v>
      </c>
      <c r="C1023" s="23">
        <v>4</v>
      </c>
      <c r="D1023" s="27" t="s">
        <v>412</v>
      </c>
      <c r="E1023" s="22" t="s">
        <v>349</v>
      </c>
      <c r="F1023" s="25" t="s">
        <v>409</v>
      </c>
    </row>
    <row r="1024" spans="2:6" x14ac:dyDescent="0.2">
      <c r="B1024" s="18">
        <v>419</v>
      </c>
      <c r="C1024" s="20">
        <v>4</v>
      </c>
      <c r="D1024" s="21" t="s">
        <v>413</v>
      </c>
      <c r="E1024" s="18" t="s">
        <v>349</v>
      </c>
    </row>
    <row r="1025" spans="2:5" x14ac:dyDescent="0.2">
      <c r="B1025" s="15">
        <v>42</v>
      </c>
      <c r="C1025" s="20">
        <v>4</v>
      </c>
      <c r="D1025" s="17" t="s">
        <v>6</v>
      </c>
      <c r="E1025" s="18" t="s">
        <v>349</v>
      </c>
    </row>
    <row r="1026" spans="2:5" x14ac:dyDescent="0.2">
      <c r="B1026" s="18">
        <v>421</v>
      </c>
      <c r="C1026" s="20">
        <v>4</v>
      </c>
      <c r="D1026" s="21" t="s">
        <v>414</v>
      </c>
      <c r="E1026" s="18" t="s">
        <v>349</v>
      </c>
    </row>
    <row r="1027" spans="2:5" x14ac:dyDescent="0.2">
      <c r="B1027" s="18">
        <v>4211</v>
      </c>
      <c r="C1027" s="20">
        <v>4</v>
      </c>
      <c r="D1027" s="21" t="s">
        <v>58</v>
      </c>
      <c r="E1027" s="18" t="s">
        <v>349</v>
      </c>
    </row>
    <row r="1028" spans="2:5" x14ac:dyDescent="0.2">
      <c r="B1028" s="18">
        <v>4212</v>
      </c>
      <c r="C1028" s="20">
        <v>4</v>
      </c>
      <c r="D1028" s="21" t="s">
        <v>415</v>
      </c>
      <c r="E1028" s="18" t="s">
        <v>349</v>
      </c>
    </row>
    <row r="1029" spans="2:5" x14ac:dyDescent="0.2">
      <c r="B1029" s="18">
        <v>422</v>
      </c>
      <c r="C1029" s="20">
        <v>4</v>
      </c>
      <c r="D1029" s="21" t="s">
        <v>416</v>
      </c>
      <c r="E1029" s="18" t="s">
        <v>349</v>
      </c>
    </row>
    <row r="1030" spans="2:5" x14ac:dyDescent="0.2">
      <c r="B1030" s="18">
        <v>423</v>
      </c>
      <c r="C1030" s="20">
        <v>4</v>
      </c>
      <c r="D1030" s="21" t="s">
        <v>417</v>
      </c>
      <c r="E1030" s="18" t="s">
        <v>349</v>
      </c>
    </row>
    <row r="1031" spans="2:5" x14ac:dyDescent="0.2">
      <c r="B1031" s="18">
        <v>424</v>
      </c>
      <c r="C1031" s="20">
        <v>4</v>
      </c>
      <c r="D1031" s="21" t="s">
        <v>418</v>
      </c>
      <c r="E1031" s="18" t="s">
        <v>349</v>
      </c>
    </row>
    <row r="1032" spans="2:5" x14ac:dyDescent="0.2">
      <c r="B1032" s="15">
        <v>43</v>
      </c>
      <c r="C1032" s="20">
        <v>4</v>
      </c>
      <c r="D1032" s="17" t="s">
        <v>419</v>
      </c>
      <c r="E1032" s="18" t="s">
        <v>349</v>
      </c>
    </row>
    <row r="1033" spans="2:5" x14ac:dyDescent="0.2">
      <c r="B1033" s="18">
        <v>431</v>
      </c>
      <c r="C1033" s="20">
        <v>4</v>
      </c>
      <c r="D1033" s="21" t="s">
        <v>414</v>
      </c>
      <c r="E1033" s="18" t="s">
        <v>349</v>
      </c>
    </row>
    <row r="1034" spans="2:5" x14ac:dyDescent="0.2">
      <c r="B1034" s="18">
        <v>4311</v>
      </c>
      <c r="C1034" s="20">
        <v>4</v>
      </c>
      <c r="D1034" s="21" t="s">
        <v>58</v>
      </c>
      <c r="E1034" s="18" t="s">
        <v>349</v>
      </c>
    </row>
    <row r="1035" spans="2:5" x14ac:dyDescent="0.2">
      <c r="B1035" s="18">
        <v>4312</v>
      </c>
      <c r="C1035" s="20">
        <v>4</v>
      </c>
      <c r="D1035" s="21" t="s">
        <v>415</v>
      </c>
      <c r="E1035" s="18" t="s">
        <v>349</v>
      </c>
    </row>
    <row r="1036" spans="2:5" x14ac:dyDescent="0.2">
      <c r="B1036" s="18">
        <v>432</v>
      </c>
      <c r="C1036" s="20">
        <v>4</v>
      </c>
      <c r="D1036" s="21" t="s">
        <v>420</v>
      </c>
      <c r="E1036" s="18" t="s">
        <v>349</v>
      </c>
    </row>
    <row r="1037" spans="2:5" x14ac:dyDescent="0.2">
      <c r="B1037" s="18">
        <v>4321</v>
      </c>
      <c r="C1037" s="20">
        <v>4</v>
      </c>
      <c r="D1037" s="21" t="s">
        <v>420</v>
      </c>
      <c r="E1037" s="18" t="s">
        <v>349</v>
      </c>
    </row>
    <row r="1038" spans="2:5" x14ac:dyDescent="0.2">
      <c r="B1038" s="18">
        <v>433</v>
      </c>
      <c r="C1038" s="20">
        <v>4</v>
      </c>
      <c r="D1038" s="21" t="s">
        <v>417</v>
      </c>
      <c r="E1038" s="18" t="s">
        <v>349</v>
      </c>
    </row>
    <row r="1039" spans="2:5" x14ac:dyDescent="0.2">
      <c r="B1039" s="18">
        <v>4331</v>
      </c>
      <c r="C1039" s="20">
        <v>4</v>
      </c>
      <c r="D1039" s="21" t="s">
        <v>417</v>
      </c>
      <c r="E1039" s="18" t="s">
        <v>349</v>
      </c>
    </row>
    <row r="1040" spans="2:5" x14ac:dyDescent="0.2">
      <c r="B1040" s="18">
        <v>434</v>
      </c>
      <c r="C1040" s="20">
        <v>4</v>
      </c>
      <c r="D1040" s="21" t="s">
        <v>418</v>
      </c>
      <c r="E1040" s="18" t="s">
        <v>349</v>
      </c>
    </row>
    <row r="1041" spans="2:5" x14ac:dyDescent="0.2">
      <c r="B1041" s="18">
        <v>4341</v>
      </c>
      <c r="C1041" s="20">
        <v>4</v>
      </c>
      <c r="D1041" s="21" t="s">
        <v>418</v>
      </c>
      <c r="E1041" s="18" t="s">
        <v>349</v>
      </c>
    </row>
    <row r="1042" spans="2:5" ht="20.25" x14ac:dyDescent="0.15">
      <c r="B1042" s="15">
        <v>44</v>
      </c>
      <c r="C1042" s="20">
        <v>4</v>
      </c>
      <c r="D1042" s="46" t="s">
        <v>421</v>
      </c>
      <c r="E1042" s="18" t="s">
        <v>349</v>
      </c>
    </row>
    <row r="1043" spans="2:5" x14ac:dyDescent="0.2">
      <c r="B1043" s="18">
        <v>441</v>
      </c>
      <c r="C1043" s="20">
        <v>4</v>
      </c>
      <c r="D1043" s="21" t="s">
        <v>422</v>
      </c>
      <c r="E1043" s="18" t="s">
        <v>349</v>
      </c>
    </row>
    <row r="1044" spans="2:5" x14ac:dyDescent="0.2">
      <c r="B1044" s="18">
        <v>4411</v>
      </c>
      <c r="C1044" s="20">
        <v>4</v>
      </c>
      <c r="D1044" s="21" t="s">
        <v>69</v>
      </c>
      <c r="E1044" s="18" t="s">
        <v>349</v>
      </c>
    </row>
    <row r="1045" spans="2:5" x14ac:dyDescent="0.2">
      <c r="B1045" s="18">
        <v>4412</v>
      </c>
      <c r="C1045" s="20">
        <v>4</v>
      </c>
      <c r="D1045" s="21" t="s">
        <v>90</v>
      </c>
      <c r="E1045" s="18" t="s">
        <v>349</v>
      </c>
    </row>
    <row r="1046" spans="2:5" x14ac:dyDescent="0.2">
      <c r="B1046" s="18">
        <v>4419</v>
      </c>
      <c r="C1046" s="20">
        <v>4</v>
      </c>
      <c r="D1046" s="21" t="s">
        <v>423</v>
      </c>
      <c r="E1046" s="18" t="s">
        <v>349</v>
      </c>
    </row>
    <row r="1047" spans="2:5" x14ac:dyDescent="0.2">
      <c r="B1047" s="18">
        <v>442</v>
      </c>
      <c r="C1047" s="20">
        <v>4</v>
      </c>
      <c r="D1047" s="21" t="s">
        <v>75</v>
      </c>
      <c r="E1047" s="18" t="s">
        <v>349</v>
      </c>
    </row>
    <row r="1048" spans="2:5" x14ac:dyDescent="0.2">
      <c r="B1048" s="18">
        <v>4421</v>
      </c>
      <c r="C1048" s="20">
        <v>4</v>
      </c>
      <c r="D1048" s="21" t="s">
        <v>424</v>
      </c>
      <c r="E1048" s="18" t="s">
        <v>349</v>
      </c>
    </row>
    <row r="1049" spans="2:5" x14ac:dyDescent="0.2">
      <c r="B1049" s="18">
        <v>4429</v>
      </c>
      <c r="C1049" s="20">
        <v>4</v>
      </c>
      <c r="D1049" s="21" t="s">
        <v>423</v>
      </c>
      <c r="E1049" s="18" t="s">
        <v>349</v>
      </c>
    </row>
    <row r="1050" spans="2:5" x14ac:dyDescent="0.2">
      <c r="B1050" s="15">
        <v>45</v>
      </c>
      <c r="C1050" s="20">
        <v>4</v>
      </c>
      <c r="D1050" s="17" t="s">
        <v>425</v>
      </c>
      <c r="E1050" s="18" t="s">
        <v>349</v>
      </c>
    </row>
    <row r="1051" spans="2:5" x14ac:dyDescent="0.2">
      <c r="B1051" s="18">
        <v>451</v>
      </c>
      <c r="C1051" s="20">
        <v>4</v>
      </c>
      <c r="D1051" s="21" t="s">
        <v>426</v>
      </c>
      <c r="E1051" s="18" t="s">
        <v>349</v>
      </c>
    </row>
    <row r="1052" spans="2:5" x14ac:dyDescent="0.2">
      <c r="B1052" s="18">
        <v>4511</v>
      </c>
      <c r="C1052" s="20">
        <v>4</v>
      </c>
      <c r="D1052" s="21" t="s">
        <v>427</v>
      </c>
      <c r="E1052" s="18" t="s">
        <v>349</v>
      </c>
    </row>
    <row r="1053" spans="2:5" x14ac:dyDescent="0.2">
      <c r="B1053" s="18">
        <v>4512</v>
      </c>
      <c r="C1053" s="20">
        <v>4</v>
      </c>
      <c r="D1053" s="21" t="s">
        <v>428</v>
      </c>
      <c r="E1053" s="18" t="s">
        <v>349</v>
      </c>
    </row>
    <row r="1054" spans="2:5" x14ac:dyDescent="0.2">
      <c r="B1054" s="18">
        <v>452</v>
      </c>
      <c r="C1054" s="20">
        <v>4</v>
      </c>
      <c r="D1054" s="21" t="s">
        <v>429</v>
      </c>
      <c r="E1054" s="18" t="s">
        <v>349</v>
      </c>
    </row>
    <row r="1055" spans="2:5" x14ac:dyDescent="0.2">
      <c r="B1055" s="18">
        <v>453</v>
      </c>
      <c r="C1055" s="20">
        <v>4</v>
      </c>
      <c r="D1055" s="21" t="s">
        <v>430</v>
      </c>
      <c r="E1055" s="18" t="s">
        <v>349</v>
      </c>
    </row>
    <row r="1056" spans="2:5" x14ac:dyDescent="0.2">
      <c r="B1056" s="18">
        <v>4531</v>
      </c>
      <c r="C1056" s="20">
        <v>4</v>
      </c>
      <c r="D1056" s="21" t="s">
        <v>431</v>
      </c>
      <c r="E1056" s="18" t="s">
        <v>349</v>
      </c>
    </row>
    <row r="1057" spans="2:5" x14ac:dyDescent="0.2">
      <c r="B1057" s="18">
        <v>4532</v>
      </c>
      <c r="C1057" s="20">
        <v>4</v>
      </c>
      <c r="D1057" s="21" t="s">
        <v>432</v>
      </c>
      <c r="E1057" s="18" t="s">
        <v>349</v>
      </c>
    </row>
    <row r="1058" spans="2:5" x14ac:dyDescent="0.2">
      <c r="B1058" s="18">
        <v>4533</v>
      </c>
      <c r="C1058" s="20">
        <v>4</v>
      </c>
      <c r="D1058" s="21" t="s">
        <v>433</v>
      </c>
      <c r="E1058" s="18" t="s">
        <v>349</v>
      </c>
    </row>
    <row r="1059" spans="2:5" x14ac:dyDescent="0.2">
      <c r="B1059" s="18">
        <v>4539</v>
      </c>
      <c r="C1059" s="20">
        <v>4</v>
      </c>
      <c r="D1059" s="21" t="s">
        <v>434</v>
      </c>
      <c r="E1059" s="18" t="s">
        <v>349</v>
      </c>
    </row>
    <row r="1060" spans="2:5" x14ac:dyDescent="0.2">
      <c r="B1060" s="18">
        <v>454</v>
      </c>
      <c r="C1060" s="20">
        <v>4</v>
      </c>
      <c r="D1060" s="21" t="s">
        <v>435</v>
      </c>
      <c r="E1060" s="18" t="s">
        <v>349</v>
      </c>
    </row>
    <row r="1061" spans="2:5" x14ac:dyDescent="0.2">
      <c r="B1061" s="18">
        <v>4541</v>
      </c>
      <c r="C1061" s="20">
        <v>4</v>
      </c>
      <c r="D1061" s="21" t="s">
        <v>436</v>
      </c>
      <c r="E1061" s="18" t="s">
        <v>349</v>
      </c>
    </row>
    <row r="1062" spans="2:5" x14ac:dyDescent="0.2">
      <c r="B1062" s="18">
        <v>4542</v>
      </c>
      <c r="C1062" s="20">
        <v>4</v>
      </c>
      <c r="D1062" s="21" t="s">
        <v>433</v>
      </c>
      <c r="E1062" s="18" t="s">
        <v>349</v>
      </c>
    </row>
    <row r="1063" spans="2:5" x14ac:dyDescent="0.2">
      <c r="B1063" s="18">
        <v>4543</v>
      </c>
      <c r="C1063" s="20">
        <v>4</v>
      </c>
      <c r="D1063" s="21" t="s">
        <v>437</v>
      </c>
      <c r="E1063" s="18" t="s">
        <v>349</v>
      </c>
    </row>
    <row r="1064" spans="2:5" x14ac:dyDescent="0.2">
      <c r="B1064" s="18">
        <v>4544</v>
      </c>
      <c r="C1064" s="20">
        <v>4</v>
      </c>
      <c r="D1064" s="21" t="s">
        <v>438</v>
      </c>
      <c r="E1064" s="18" t="s">
        <v>349</v>
      </c>
    </row>
    <row r="1065" spans="2:5" x14ac:dyDescent="0.2">
      <c r="B1065" s="18">
        <v>4545</v>
      </c>
      <c r="C1065" s="20">
        <v>4</v>
      </c>
      <c r="D1065" s="21" t="s">
        <v>439</v>
      </c>
      <c r="E1065" s="18" t="s">
        <v>349</v>
      </c>
    </row>
    <row r="1066" spans="2:5" x14ac:dyDescent="0.2">
      <c r="B1066" s="18">
        <v>4549</v>
      </c>
      <c r="C1066" s="20">
        <v>4</v>
      </c>
      <c r="D1066" s="21" t="s">
        <v>440</v>
      </c>
      <c r="E1066" s="18" t="s">
        <v>349</v>
      </c>
    </row>
    <row r="1067" spans="2:5" x14ac:dyDescent="0.2">
      <c r="B1067" s="18">
        <v>455</v>
      </c>
      <c r="C1067" s="20">
        <v>4</v>
      </c>
      <c r="D1067" s="21" t="s">
        <v>441</v>
      </c>
      <c r="E1067" s="18" t="s">
        <v>349</v>
      </c>
    </row>
    <row r="1068" spans="2:5" x14ac:dyDescent="0.2">
      <c r="B1068" s="18">
        <v>4551</v>
      </c>
      <c r="C1068" s="20">
        <v>4</v>
      </c>
      <c r="D1068" s="21" t="s">
        <v>426</v>
      </c>
      <c r="E1068" s="18" t="s">
        <v>349</v>
      </c>
    </row>
    <row r="1069" spans="2:5" x14ac:dyDescent="0.2">
      <c r="B1069" s="18">
        <v>45511</v>
      </c>
      <c r="C1069" s="20">
        <v>4</v>
      </c>
      <c r="D1069" s="21" t="s">
        <v>427</v>
      </c>
      <c r="E1069" s="18" t="s">
        <v>349</v>
      </c>
    </row>
    <row r="1070" spans="2:5" x14ac:dyDescent="0.2">
      <c r="B1070" s="18">
        <v>45512</v>
      </c>
      <c r="C1070" s="20">
        <v>4</v>
      </c>
      <c r="D1070" s="21" t="s">
        <v>428</v>
      </c>
      <c r="E1070" s="18" t="s">
        <v>349</v>
      </c>
    </row>
    <row r="1071" spans="2:5" x14ac:dyDescent="0.2">
      <c r="B1071" s="18">
        <v>4552</v>
      </c>
      <c r="C1071" s="20">
        <v>4</v>
      </c>
      <c r="D1071" s="21" t="s">
        <v>429</v>
      </c>
      <c r="E1071" s="18" t="s">
        <v>349</v>
      </c>
    </row>
    <row r="1072" spans="2:5" x14ac:dyDescent="0.2">
      <c r="B1072" s="18">
        <v>4553</v>
      </c>
      <c r="C1072" s="20">
        <v>4</v>
      </c>
      <c r="D1072" s="21" t="s">
        <v>430</v>
      </c>
      <c r="E1072" s="18" t="s">
        <v>349</v>
      </c>
    </row>
    <row r="1073" spans="2:6" x14ac:dyDescent="0.2">
      <c r="B1073" s="18">
        <v>45531</v>
      </c>
      <c r="C1073" s="20">
        <v>4</v>
      </c>
      <c r="D1073" s="21" t="s">
        <v>431</v>
      </c>
      <c r="E1073" s="18" t="s">
        <v>349</v>
      </c>
    </row>
    <row r="1074" spans="2:6" x14ac:dyDescent="0.2">
      <c r="B1074" s="18">
        <v>45532</v>
      </c>
      <c r="C1074" s="20">
        <v>4</v>
      </c>
      <c r="D1074" s="21" t="s">
        <v>432</v>
      </c>
      <c r="E1074" s="18" t="s">
        <v>349</v>
      </c>
    </row>
    <row r="1075" spans="2:6" x14ac:dyDescent="0.2">
      <c r="B1075" s="18">
        <v>45533</v>
      </c>
      <c r="C1075" s="20">
        <v>4</v>
      </c>
      <c r="D1075" s="21" t="s">
        <v>433</v>
      </c>
      <c r="E1075" s="18" t="s">
        <v>349</v>
      </c>
    </row>
    <row r="1076" spans="2:6" x14ac:dyDescent="0.2">
      <c r="B1076" s="18">
        <v>45539</v>
      </c>
      <c r="C1076" s="20">
        <v>4</v>
      </c>
      <c r="D1076" s="21" t="s">
        <v>434</v>
      </c>
      <c r="E1076" s="18" t="s">
        <v>349</v>
      </c>
    </row>
    <row r="1077" spans="2:6" x14ac:dyDescent="0.2">
      <c r="B1077" s="18">
        <v>4554</v>
      </c>
      <c r="C1077" s="20">
        <v>4</v>
      </c>
      <c r="D1077" s="21" t="s">
        <v>442</v>
      </c>
      <c r="E1077" s="18" t="s">
        <v>349</v>
      </c>
    </row>
    <row r="1078" spans="2:6" x14ac:dyDescent="0.2">
      <c r="B1078" s="18">
        <v>45541</v>
      </c>
      <c r="C1078" s="20">
        <v>4</v>
      </c>
      <c r="D1078" s="21" t="s">
        <v>436</v>
      </c>
      <c r="E1078" s="18" t="s">
        <v>349</v>
      </c>
    </row>
    <row r="1079" spans="2:6" x14ac:dyDescent="0.2">
      <c r="B1079" s="18">
        <v>45542</v>
      </c>
      <c r="C1079" s="20">
        <v>4</v>
      </c>
      <c r="D1079" s="21" t="s">
        <v>433</v>
      </c>
      <c r="E1079" s="18" t="s">
        <v>349</v>
      </c>
    </row>
    <row r="1080" spans="2:6" x14ac:dyDescent="0.2">
      <c r="B1080" s="18">
        <v>45543</v>
      </c>
      <c r="C1080" s="20">
        <v>4</v>
      </c>
      <c r="D1080" s="21" t="s">
        <v>437</v>
      </c>
      <c r="E1080" s="18" t="s">
        <v>349</v>
      </c>
    </row>
    <row r="1081" spans="2:6" x14ac:dyDescent="0.2">
      <c r="B1081" s="18">
        <v>45544</v>
      </c>
      <c r="C1081" s="20">
        <v>4</v>
      </c>
      <c r="D1081" s="21" t="s">
        <v>438</v>
      </c>
      <c r="E1081" s="18" t="s">
        <v>349</v>
      </c>
    </row>
    <row r="1082" spans="2:6" x14ac:dyDescent="0.2">
      <c r="B1082" s="18">
        <v>45545</v>
      </c>
      <c r="C1082" s="20">
        <v>4</v>
      </c>
      <c r="D1082" s="21" t="s">
        <v>439</v>
      </c>
      <c r="E1082" s="18" t="s">
        <v>349</v>
      </c>
    </row>
    <row r="1083" spans="2:6" x14ac:dyDescent="0.2">
      <c r="B1083" s="18">
        <v>45549</v>
      </c>
      <c r="C1083" s="20">
        <v>4</v>
      </c>
      <c r="D1083" s="21" t="s">
        <v>440</v>
      </c>
      <c r="E1083" s="18" t="s">
        <v>349</v>
      </c>
    </row>
    <row r="1084" spans="2:6" x14ac:dyDescent="0.2">
      <c r="B1084" s="18">
        <v>456</v>
      </c>
      <c r="C1084" s="20">
        <v>4</v>
      </c>
      <c r="D1084" s="21" t="s">
        <v>443</v>
      </c>
      <c r="E1084" s="18" t="s">
        <v>349</v>
      </c>
    </row>
    <row r="1085" spans="2:6" x14ac:dyDescent="0.2">
      <c r="B1085" s="15">
        <v>46</v>
      </c>
      <c r="C1085" s="20">
        <v>4</v>
      </c>
      <c r="D1085" s="17" t="s">
        <v>444</v>
      </c>
      <c r="E1085" s="18" t="s">
        <v>349</v>
      </c>
    </row>
    <row r="1086" spans="2:6" x14ac:dyDescent="0.2">
      <c r="B1086" s="18">
        <v>461</v>
      </c>
      <c r="C1086" s="20">
        <v>4</v>
      </c>
      <c r="D1086" s="21" t="s">
        <v>445</v>
      </c>
      <c r="E1086" s="18" t="s">
        <v>349</v>
      </c>
    </row>
    <row r="1087" spans="2:6" x14ac:dyDescent="0.2">
      <c r="B1087" s="184">
        <v>4611</v>
      </c>
      <c r="C1087" s="185">
        <v>4</v>
      </c>
      <c r="D1087" s="186" t="s">
        <v>86</v>
      </c>
      <c r="E1087" s="187"/>
      <c r="F1087" s="188"/>
    </row>
    <row r="1088" spans="2:6" x14ac:dyDescent="0.2">
      <c r="B1088" s="184">
        <v>46111</v>
      </c>
      <c r="C1088" s="185">
        <v>4</v>
      </c>
      <c r="D1088" s="186" t="s">
        <v>839</v>
      </c>
      <c r="E1088" s="187"/>
      <c r="F1088" s="189"/>
    </row>
    <row r="1089" spans="2:5" x14ac:dyDescent="0.2">
      <c r="B1089" s="18">
        <v>464</v>
      </c>
      <c r="C1089" s="20">
        <v>4</v>
      </c>
      <c r="D1089" s="21" t="s">
        <v>446</v>
      </c>
      <c r="E1089" s="18" t="s">
        <v>349</v>
      </c>
    </row>
    <row r="1090" spans="2:5" x14ac:dyDescent="0.2">
      <c r="B1090" s="18">
        <v>4641</v>
      </c>
      <c r="C1090" s="20">
        <v>4</v>
      </c>
      <c r="D1090" s="21" t="s">
        <v>104</v>
      </c>
      <c r="E1090" s="18" t="s">
        <v>349</v>
      </c>
    </row>
    <row r="1091" spans="2:5" x14ac:dyDescent="0.2">
      <c r="B1091" s="18">
        <v>4642</v>
      </c>
      <c r="C1091" s="20">
        <v>4</v>
      </c>
      <c r="D1091" s="21" t="s">
        <v>106</v>
      </c>
      <c r="E1091" s="18" t="s">
        <v>349</v>
      </c>
    </row>
    <row r="1092" spans="2:5" x14ac:dyDescent="0.2">
      <c r="B1092" s="18">
        <v>46421</v>
      </c>
      <c r="C1092" s="20">
        <v>4</v>
      </c>
      <c r="D1092" s="21" t="s">
        <v>447</v>
      </c>
      <c r="E1092" s="18" t="s">
        <v>349</v>
      </c>
    </row>
    <row r="1093" spans="2:5" x14ac:dyDescent="0.2">
      <c r="B1093" s="18">
        <v>46422</v>
      </c>
      <c r="C1093" s="20">
        <v>4</v>
      </c>
      <c r="D1093" s="21" t="s">
        <v>448</v>
      </c>
      <c r="E1093" s="18" t="s">
        <v>349</v>
      </c>
    </row>
    <row r="1094" spans="2:5" x14ac:dyDescent="0.2">
      <c r="B1094" s="18">
        <v>465</v>
      </c>
      <c r="C1094" s="20">
        <v>4</v>
      </c>
      <c r="D1094" s="21" t="s">
        <v>449</v>
      </c>
      <c r="E1094" s="18" t="s">
        <v>349</v>
      </c>
    </row>
    <row r="1095" spans="2:5" x14ac:dyDescent="0.2">
      <c r="B1095" s="18">
        <v>4651</v>
      </c>
      <c r="C1095" s="20">
        <v>4</v>
      </c>
      <c r="D1095" s="21" t="s">
        <v>450</v>
      </c>
      <c r="E1095" s="18" t="s">
        <v>349</v>
      </c>
    </row>
    <row r="1096" spans="2:5" x14ac:dyDescent="0.2">
      <c r="B1096" s="18">
        <v>4652</v>
      </c>
      <c r="C1096" s="20">
        <v>4</v>
      </c>
      <c r="D1096" s="21" t="s">
        <v>98</v>
      </c>
      <c r="E1096" s="18" t="s">
        <v>349</v>
      </c>
    </row>
    <row r="1097" spans="2:5" x14ac:dyDescent="0.2">
      <c r="B1097" s="18">
        <v>4653</v>
      </c>
      <c r="C1097" s="20">
        <v>4</v>
      </c>
      <c r="D1097" s="21" t="s">
        <v>451</v>
      </c>
      <c r="E1097" s="18" t="s">
        <v>349</v>
      </c>
    </row>
    <row r="1098" spans="2:5" x14ac:dyDescent="0.2">
      <c r="B1098" s="18">
        <v>4654</v>
      </c>
      <c r="C1098" s="20">
        <v>4</v>
      </c>
      <c r="D1098" s="21" t="s">
        <v>99</v>
      </c>
      <c r="E1098" s="18" t="s">
        <v>349</v>
      </c>
    </row>
    <row r="1099" spans="2:5" x14ac:dyDescent="0.2">
      <c r="B1099" s="18">
        <v>4655</v>
      </c>
      <c r="C1099" s="20">
        <v>4</v>
      </c>
      <c r="D1099" s="21" t="s">
        <v>100</v>
      </c>
      <c r="E1099" s="18" t="s">
        <v>349</v>
      </c>
    </row>
    <row r="1100" spans="2:5" x14ac:dyDescent="0.2">
      <c r="B1100" s="18">
        <v>4656</v>
      </c>
      <c r="C1100" s="20">
        <v>4</v>
      </c>
      <c r="D1100" s="21" t="s">
        <v>101</v>
      </c>
      <c r="E1100" s="18" t="s">
        <v>349</v>
      </c>
    </row>
    <row r="1101" spans="2:5" x14ac:dyDescent="0.2">
      <c r="B1101" s="18">
        <v>466</v>
      </c>
      <c r="C1101" s="20">
        <v>4</v>
      </c>
      <c r="D1101" s="21" t="s">
        <v>452</v>
      </c>
      <c r="E1101" s="18" t="s">
        <v>349</v>
      </c>
    </row>
    <row r="1102" spans="2:5" x14ac:dyDescent="0.2">
      <c r="B1102" s="18">
        <v>467</v>
      </c>
      <c r="C1102" s="20">
        <v>4</v>
      </c>
      <c r="D1102" s="21" t="s">
        <v>453</v>
      </c>
      <c r="E1102" s="18" t="s">
        <v>349</v>
      </c>
    </row>
    <row r="1103" spans="2:5" x14ac:dyDescent="0.2">
      <c r="B1103" s="18">
        <v>469</v>
      </c>
      <c r="C1103" s="20">
        <v>4</v>
      </c>
      <c r="D1103" s="21" t="s">
        <v>454</v>
      </c>
      <c r="E1103" s="18" t="s">
        <v>349</v>
      </c>
    </row>
    <row r="1104" spans="2:5" x14ac:dyDescent="0.2">
      <c r="B1104" s="18">
        <v>4691</v>
      </c>
      <c r="C1104" s="20">
        <v>4</v>
      </c>
      <c r="D1104" s="21" t="s">
        <v>455</v>
      </c>
      <c r="E1104" s="18" t="s">
        <v>349</v>
      </c>
    </row>
    <row r="1105" spans="2:5" x14ac:dyDescent="0.2">
      <c r="B1105" s="18">
        <v>4692</v>
      </c>
      <c r="C1105" s="20">
        <v>4</v>
      </c>
      <c r="D1105" s="21" t="s">
        <v>456</v>
      </c>
      <c r="E1105" s="18" t="s">
        <v>349</v>
      </c>
    </row>
    <row r="1106" spans="2:5" x14ac:dyDescent="0.2">
      <c r="B1106" s="18">
        <v>4699</v>
      </c>
      <c r="C1106" s="20">
        <v>4</v>
      </c>
      <c r="D1106" s="21" t="s">
        <v>423</v>
      </c>
      <c r="E1106" s="18" t="s">
        <v>349</v>
      </c>
    </row>
    <row r="1107" spans="2:5" x14ac:dyDescent="0.2">
      <c r="B1107" s="15">
        <v>47</v>
      </c>
      <c r="C1107" s="20">
        <v>4</v>
      </c>
      <c r="D1107" s="17" t="s">
        <v>457</v>
      </c>
      <c r="E1107" s="18" t="s">
        <v>349</v>
      </c>
    </row>
    <row r="1108" spans="2:5" x14ac:dyDescent="0.2">
      <c r="B1108" s="18">
        <v>471</v>
      </c>
      <c r="C1108" s="20">
        <v>4</v>
      </c>
      <c r="D1108" s="21" t="s">
        <v>69</v>
      </c>
      <c r="E1108" s="18" t="s">
        <v>349</v>
      </c>
    </row>
    <row r="1109" spans="2:5" x14ac:dyDescent="0.2">
      <c r="B1109" s="18">
        <v>472</v>
      </c>
      <c r="C1109" s="20">
        <v>4</v>
      </c>
      <c r="D1109" s="21" t="s">
        <v>173</v>
      </c>
      <c r="E1109" s="18" t="s">
        <v>349</v>
      </c>
    </row>
    <row r="1110" spans="2:5" x14ac:dyDescent="0.2">
      <c r="B1110" s="18">
        <v>473</v>
      </c>
      <c r="C1110" s="20">
        <v>4</v>
      </c>
      <c r="D1110" s="21" t="s">
        <v>66</v>
      </c>
      <c r="E1110" s="18" t="s">
        <v>349</v>
      </c>
    </row>
    <row r="1111" spans="2:5" x14ac:dyDescent="0.2">
      <c r="B1111" s="18">
        <v>474</v>
      </c>
      <c r="C1111" s="20">
        <v>4</v>
      </c>
      <c r="D1111" s="21" t="s">
        <v>89</v>
      </c>
      <c r="E1111" s="18" t="s">
        <v>349</v>
      </c>
    </row>
    <row r="1112" spans="2:5" x14ac:dyDescent="0.2">
      <c r="B1112" s="18">
        <v>475</v>
      </c>
      <c r="C1112" s="20">
        <v>4</v>
      </c>
      <c r="D1112" s="21" t="s">
        <v>90</v>
      </c>
      <c r="E1112" s="18" t="s">
        <v>349</v>
      </c>
    </row>
    <row r="1113" spans="2:5" x14ac:dyDescent="0.2">
      <c r="B1113" s="18">
        <v>476</v>
      </c>
      <c r="C1113" s="20">
        <v>4</v>
      </c>
      <c r="D1113" s="21" t="s">
        <v>453</v>
      </c>
      <c r="E1113" s="18" t="s">
        <v>349</v>
      </c>
    </row>
    <row r="1114" spans="2:5" x14ac:dyDescent="0.2">
      <c r="B1114" s="18">
        <v>477</v>
      </c>
      <c r="C1114" s="20">
        <v>4</v>
      </c>
      <c r="D1114" s="21" t="s">
        <v>458</v>
      </c>
      <c r="E1114" s="18" t="s">
        <v>349</v>
      </c>
    </row>
    <row r="1115" spans="2:5" x14ac:dyDescent="0.2">
      <c r="B1115" s="18">
        <v>4771</v>
      </c>
      <c r="C1115" s="20">
        <v>4</v>
      </c>
      <c r="D1115" s="21" t="s">
        <v>450</v>
      </c>
      <c r="E1115" s="18" t="s">
        <v>349</v>
      </c>
    </row>
    <row r="1116" spans="2:5" x14ac:dyDescent="0.2">
      <c r="B1116" s="18">
        <v>4772</v>
      </c>
      <c r="C1116" s="20">
        <v>4</v>
      </c>
      <c r="D1116" s="21" t="s">
        <v>459</v>
      </c>
      <c r="E1116" s="18" t="s">
        <v>349</v>
      </c>
    </row>
    <row r="1117" spans="2:5" x14ac:dyDescent="0.2">
      <c r="B1117" s="18">
        <v>4773</v>
      </c>
      <c r="C1117" s="20">
        <v>4</v>
      </c>
      <c r="D1117" s="21" t="s">
        <v>451</v>
      </c>
      <c r="E1117" s="18" t="s">
        <v>349</v>
      </c>
    </row>
    <row r="1118" spans="2:5" x14ac:dyDescent="0.2">
      <c r="B1118" s="18">
        <v>4774</v>
      </c>
      <c r="C1118" s="20">
        <v>4</v>
      </c>
      <c r="D1118" s="21" t="s">
        <v>99</v>
      </c>
      <c r="E1118" s="18" t="s">
        <v>349</v>
      </c>
    </row>
    <row r="1119" spans="2:5" x14ac:dyDescent="0.2">
      <c r="B1119" s="18">
        <v>4775</v>
      </c>
      <c r="C1119" s="20">
        <v>4</v>
      </c>
      <c r="D1119" s="21" t="s">
        <v>100</v>
      </c>
      <c r="E1119" s="18" t="s">
        <v>349</v>
      </c>
    </row>
    <row r="1120" spans="2:5" x14ac:dyDescent="0.2">
      <c r="B1120" s="18">
        <v>4776</v>
      </c>
      <c r="C1120" s="20">
        <v>4</v>
      </c>
      <c r="D1120" s="21" t="s">
        <v>101</v>
      </c>
      <c r="E1120" s="18" t="s">
        <v>349</v>
      </c>
    </row>
    <row r="1121" spans="2:5" x14ac:dyDescent="0.2">
      <c r="B1121" s="18">
        <v>479</v>
      </c>
      <c r="C1121" s="20">
        <v>4</v>
      </c>
      <c r="D1121" s="21" t="s">
        <v>454</v>
      </c>
      <c r="E1121" s="18" t="s">
        <v>349</v>
      </c>
    </row>
    <row r="1122" spans="2:5" x14ac:dyDescent="0.2">
      <c r="B1122" s="18">
        <v>4791</v>
      </c>
      <c r="C1122" s="20">
        <v>4</v>
      </c>
      <c r="D1122" s="21" t="s">
        <v>454</v>
      </c>
      <c r="E1122" s="18" t="s">
        <v>349</v>
      </c>
    </row>
    <row r="1123" spans="2:5" x14ac:dyDescent="0.2">
      <c r="B1123" s="15">
        <v>48</v>
      </c>
      <c r="C1123" s="20">
        <v>4</v>
      </c>
      <c r="D1123" s="17" t="s">
        <v>460</v>
      </c>
      <c r="E1123" s="18" t="s">
        <v>349</v>
      </c>
    </row>
    <row r="1124" spans="2:5" x14ac:dyDescent="0.2">
      <c r="B1124" s="18">
        <v>481</v>
      </c>
      <c r="C1124" s="20">
        <v>4</v>
      </c>
      <c r="D1124" s="21" t="s">
        <v>461</v>
      </c>
      <c r="E1124" s="18" t="s">
        <v>349</v>
      </c>
    </row>
    <row r="1125" spans="2:5" x14ac:dyDescent="0.2">
      <c r="B1125" s="18">
        <v>482</v>
      </c>
      <c r="C1125" s="20">
        <v>4</v>
      </c>
      <c r="D1125" s="21" t="s">
        <v>462</v>
      </c>
      <c r="E1125" s="18" t="s">
        <v>349</v>
      </c>
    </row>
    <row r="1126" spans="2:5" x14ac:dyDescent="0.2">
      <c r="B1126" s="18">
        <v>483</v>
      </c>
      <c r="C1126" s="20">
        <v>4</v>
      </c>
      <c r="D1126" s="21" t="s">
        <v>463</v>
      </c>
      <c r="E1126" s="18" t="s">
        <v>349</v>
      </c>
    </row>
    <row r="1127" spans="2:5" x14ac:dyDescent="0.2">
      <c r="B1127" s="18">
        <v>484</v>
      </c>
      <c r="C1127" s="20">
        <v>4</v>
      </c>
      <c r="D1127" s="21" t="s">
        <v>464</v>
      </c>
      <c r="E1127" s="18" t="s">
        <v>349</v>
      </c>
    </row>
    <row r="1128" spans="2:5" x14ac:dyDescent="0.2">
      <c r="B1128" s="18">
        <v>485</v>
      </c>
      <c r="C1128" s="20">
        <v>4</v>
      </c>
      <c r="D1128" s="21" t="s">
        <v>465</v>
      </c>
      <c r="E1128" s="18" t="s">
        <v>349</v>
      </c>
    </row>
    <row r="1129" spans="2:5" x14ac:dyDescent="0.2">
      <c r="B1129" s="18">
        <v>486</v>
      </c>
      <c r="C1129" s="20">
        <v>4</v>
      </c>
      <c r="D1129" s="21" t="s">
        <v>466</v>
      </c>
      <c r="E1129" s="18" t="s">
        <v>349</v>
      </c>
    </row>
    <row r="1130" spans="2:5" x14ac:dyDescent="0.2">
      <c r="B1130" s="18">
        <v>487</v>
      </c>
      <c r="C1130" s="20">
        <v>4</v>
      </c>
      <c r="D1130" s="21" t="s">
        <v>467</v>
      </c>
      <c r="E1130" s="18" t="s">
        <v>349</v>
      </c>
    </row>
    <row r="1131" spans="2:5" x14ac:dyDescent="0.2">
      <c r="B1131" s="18">
        <v>489</v>
      </c>
      <c r="C1131" s="20">
        <v>4</v>
      </c>
      <c r="D1131" s="21" t="s">
        <v>468</v>
      </c>
      <c r="E1131" s="18" t="s">
        <v>349</v>
      </c>
    </row>
    <row r="1132" spans="2:5" x14ac:dyDescent="0.2">
      <c r="B1132" s="15">
        <v>49</v>
      </c>
      <c r="C1132" s="20">
        <v>4</v>
      </c>
      <c r="D1132" s="17" t="s">
        <v>469</v>
      </c>
      <c r="E1132" s="18" t="s">
        <v>349</v>
      </c>
    </row>
    <row r="1133" spans="2:5" x14ac:dyDescent="0.2">
      <c r="B1133" s="18">
        <v>491</v>
      </c>
      <c r="C1133" s="20">
        <v>4</v>
      </c>
      <c r="D1133" s="21" t="s">
        <v>309</v>
      </c>
      <c r="E1133" s="18" t="s">
        <v>349</v>
      </c>
    </row>
    <row r="1134" spans="2:5" x14ac:dyDescent="0.2">
      <c r="B1134" s="18">
        <v>4911</v>
      </c>
      <c r="C1134" s="20">
        <v>4</v>
      </c>
      <c r="D1134" s="21" t="s">
        <v>310</v>
      </c>
      <c r="E1134" s="18" t="s">
        <v>349</v>
      </c>
    </row>
    <row r="1135" spans="2:5" x14ac:dyDescent="0.2">
      <c r="B1135" s="18">
        <v>4912</v>
      </c>
      <c r="C1135" s="20">
        <v>4</v>
      </c>
      <c r="D1135" s="21" t="s">
        <v>311</v>
      </c>
      <c r="E1135" s="18" t="s">
        <v>349</v>
      </c>
    </row>
    <row r="1136" spans="2:5" x14ac:dyDescent="0.2">
      <c r="B1136" s="18">
        <v>492</v>
      </c>
      <c r="C1136" s="20">
        <v>4</v>
      </c>
      <c r="D1136" s="21" t="s">
        <v>312</v>
      </c>
      <c r="E1136" s="18" t="s">
        <v>349</v>
      </c>
    </row>
    <row r="1137" spans="2:5" x14ac:dyDescent="0.2">
      <c r="B1137" s="18">
        <v>4921</v>
      </c>
      <c r="C1137" s="20">
        <v>4</v>
      </c>
      <c r="D1137" s="21" t="s">
        <v>313</v>
      </c>
      <c r="E1137" s="18" t="s">
        <v>349</v>
      </c>
    </row>
    <row r="1138" spans="2:5" x14ac:dyDescent="0.2">
      <c r="B1138" s="18">
        <v>4922</v>
      </c>
      <c r="C1138" s="20">
        <v>4</v>
      </c>
      <c r="D1138" s="21" t="s">
        <v>314</v>
      </c>
      <c r="E1138" s="18" t="s">
        <v>349</v>
      </c>
    </row>
    <row r="1139" spans="2:5" x14ac:dyDescent="0.2">
      <c r="B1139" s="18">
        <v>493</v>
      </c>
      <c r="C1139" s="20">
        <v>4</v>
      </c>
      <c r="D1139" s="21" t="s">
        <v>315</v>
      </c>
      <c r="E1139" s="18" t="s">
        <v>349</v>
      </c>
    </row>
    <row r="1140" spans="2:5" x14ac:dyDescent="0.2">
      <c r="B1140" s="18">
        <v>4931</v>
      </c>
      <c r="C1140" s="20">
        <v>4</v>
      </c>
      <c r="D1140" s="21" t="s">
        <v>316</v>
      </c>
      <c r="E1140" s="18" t="s">
        <v>349</v>
      </c>
    </row>
    <row r="1141" spans="2:5" x14ac:dyDescent="0.2">
      <c r="B1141" s="18">
        <v>4932</v>
      </c>
      <c r="C1141" s="20">
        <v>4</v>
      </c>
      <c r="D1141" s="21" t="s">
        <v>318</v>
      </c>
      <c r="E1141" s="18" t="s">
        <v>349</v>
      </c>
    </row>
    <row r="1142" spans="2:5" x14ac:dyDescent="0.2">
      <c r="B1142" s="18">
        <v>494</v>
      </c>
      <c r="C1142" s="20">
        <v>4</v>
      </c>
      <c r="D1142" s="21" t="s">
        <v>470</v>
      </c>
      <c r="E1142" s="18" t="s">
        <v>349</v>
      </c>
    </row>
    <row r="1143" spans="2:5" x14ac:dyDescent="0.2">
      <c r="B1143" s="18">
        <v>495</v>
      </c>
      <c r="C1143" s="20">
        <v>4</v>
      </c>
      <c r="D1143" s="21" t="s">
        <v>471</v>
      </c>
      <c r="E1143" s="18" t="s">
        <v>349</v>
      </c>
    </row>
    <row r="1144" spans="2:5" x14ac:dyDescent="0.2">
      <c r="B1144" s="18">
        <v>496</v>
      </c>
      <c r="C1144" s="20">
        <v>4</v>
      </c>
      <c r="D1144" s="21" t="s">
        <v>472</v>
      </c>
      <c r="E1144" s="18" t="s">
        <v>349</v>
      </c>
    </row>
    <row r="1145" spans="2:5" x14ac:dyDescent="0.2">
      <c r="B1145" s="18">
        <v>497</v>
      </c>
      <c r="C1145" s="20">
        <v>4</v>
      </c>
      <c r="D1145" s="21" t="s">
        <v>473</v>
      </c>
      <c r="E1145" s="18" t="s">
        <v>349</v>
      </c>
    </row>
    <row r="1146" spans="2:5" x14ac:dyDescent="0.2">
      <c r="B1146" s="15">
        <v>50</v>
      </c>
      <c r="C1146" s="20">
        <v>5</v>
      </c>
      <c r="D1146" s="17" t="s">
        <v>7</v>
      </c>
      <c r="E1146" s="18" t="s">
        <v>474</v>
      </c>
    </row>
    <row r="1147" spans="2:5" x14ac:dyDescent="0.2">
      <c r="B1147" s="18">
        <v>501</v>
      </c>
      <c r="C1147" s="20">
        <v>5</v>
      </c>
      <c r="D1147" s="21" t="s">
        <v>475</v>
      </c>
      <c r="E1147" s="18" t="s">
        <v>474</v>
      </c>
    </row>
    <row r="1148" spans="2:5" x14ac:dyDescent="0.2">
      <c r="B1148" s="18">
        <v>5011</v>
      </c>
      <c r="C1148" s="20">
        <v>5</v>
      </c>
      <c r="D1148" s="21" t="s">
        <v>476</v>
      </c>
      <c r="E1148" s="18" t="s">
        <v>474</v>
      </c>
    </row>
    <row r="1149" spans="2:5" x14ac:dyDescent="0.2">
      <c r="B1149" s="18">
        <v>5012</v>
      </c>
      <c r="C1149" s="20">
        <v>5</v>
      </c>
      <c r="D1149" s="21" t="s">
        <v>477</v>
      </c>
      <c r="E1149" s="18" t="s">
        <v>474</v>
      </c>
    </row>
    <row r="1150" spans="2:5" x14ac:dyDescent="0.2">
      <c r="B1150" s="18">
        <v>502</v>
      </c>
      <c r="C1150" s="20">
        <v>5</v>
      </c>
      <c r="D1150" s="21" t="s">
        <v>478</v>
      </c>
      <c r="E1150" s="18" t="s">
        <v>474</v>
      </c>
    </row>
    <row r="1151" spans="2:5" x14ac:dyDescent="0.2">
      <c r="B1151" s="15">
        <v>51</v>
      </c>
      <c r="C1151" s="20">
        <v>5</v>
      </c>
      <c r="D1151" s="17" t="s">
        <v>479</v>
      </c>
      <c r="E1151" s="18" t="s">
        <v>474</v>
      </c>
    </row>
    <row r="1152" spans="2:5" x14ac:dyDescent="0.2">
      <c r="B1152" s="18">
        <v>511</v>
      </c>
      <c r="C1152" s="20">
        <v>5</v>
      </c>
      <c r="D1152" s="21" t="s">
        <v>213</v>
      </c>
      <c r="E1152" s="18" t="s">
        <v>474</v>
      </c>
    </row>
    <row r="1153" spans="2:5" x14ac:dyDescent="0.2">
      <c r="B1153" s="18">
        <v>512</v>
      </c>
      <c r="C1153" s="20">
        <v>5</v>
      </c>
      <c r="D1153" s="21" t="s">
        <v>480</v>
      </c>
      <c r="E1153" s="18" t="s">
        <v>474</v>
      </c>
    </row>
    <row r="1154" spans="2:5" x14ac:dyDescent="0.2">
      <c r="B1154" s="15">
        <v>52</v>
      </c>
      <c r="C1154" s="20">
        <v>5</v>
      </c>
      <c r="D1154" s="17" t="s">
        <v>8</v>
      </c>
      <c r="E1154" s="18" t="s">
        <v>474</v>
      </c>
    </row>
    <row r="1155" spans="2:5" x14ac:dyDescent="0.2">
      <c r="B1155" s="18">
        <v>521</v>
      </c>
      <c r="C1155" s="20">
        <v>5</v>
      </c>
      <c r="D1155" s="21" t="s">
        <v>481</v>
      </c>
      <c r="E1155" s="18" t="s">
        <v>474</v>
      </c>
    </row>
    <row r="1156" spans="2:5" x14ac:dyDescent="0.2">
      <c r="B1156" s="18">
        <v>522</v>
      </c>
      <c r="C1156" s="20">
        <v>5</v>
      </c>
      <c r="D1156" s="21" t="s">
        <v>482</v>
      </c>
      <c r="E1156" s="18" t="s">
        <v>474</v>
      </c>
    </row>
    <row r="1157" spans="2:5" x14ac:dyDescent="0.2">
      <c r="B1157" s="18">
        <v>5221</v>
      </c>
      <c r="C1157" s="20">
        <v>5</v>
      </c>
      <c r="D1157" s="21" t="s">
        <v>483</v>
      </c>
      <c r="E1157" s="18" t="s">
        <v>474</v>
      </c>
    </row>
    <row r="1158" spans="2:5" x14ac:dyDescent="0.2">
      <c r="B1158" s="18">
        <v>5222</v>
      </c>
      <c r="C1158" s="20">
        <v>5</v>
      </c>
      <c r="D1158" s="21" t="s">
        <v>484</v>
      </c>
      <c r="E1158" s="18" t="s">
        <v>474</v>
      </c>
    </row>
    <row r="1159" spans="2:5" x14ac:dyDescent="0.2">
      <c r="B1159" s="18">
        <v>5223</v>
      </c>
      <c r="C1159" s="20">
        <v>5</v>
      </c>
      <c r="D1159" s="21" t="s">
        <v>485</v>
      </c>
      <c r="E1159" s="18" t="s">
        <v>474</v>
      </c>
    </row>
    <row r="1160" spans="2:5" x14ac:dyDescent="0.2">
      <c r="B1160" s="18">
        <v>5224</v>
      </c>
      <c r="C1160" s="20">
        <v>5</v>
      </c>
      <c r="D1160" s="21" t="s">
        <v>486</v>
      </c>
      <c r="E1160" s="18" t="s">
        <v>474</v>
      </c>
    </row>
    <row r="1161" spans="2:5" x14ac:dyDescent="0.2">
      <c r="B1161" s="18">
        <v>523</v>
      </c>
      <c r="C1161" s="20">
        <v>5</v>
      </c>
      <c r="D1161" s="21" t="s">
        <v>487</v>
      </c>
      <c r="E1161" s="18" t="s">
        <v>474</v>
      </c>
    </row>
    <row r="1162" spans="2:5" x14ac:dyDescent="0.2">
      <c r="B1162" s="15">
        <v>56</v>
      </c>
      <c r="C1162" s="20">
        <v>5</v>
      </c>
      <c r="D1162" s="17" t="s">
        <v>488</v>
      </c>
      <c r="E1162" s="18" t="s">
        <v>474</v>
      </c>
    </row>
    <row r="1163" spans="2:5" x14ac:dyDescent="0.2">
      <c r="B1163" s="18">
        <v>561</v>
      </c>
      <c r="C1163" s="20">
        <v>5</v>
      </c>
      <c r="D1163" s="21" t="s">
        <v>489</v>
      </c>
      <c r="E1163" s="18" t="s">
        <v>474</v>
      </c>
    </row>
    <row r="1164" spans="2:5" x14ac:dyDescent="0.2">
      <c r="B1164" s="18">
        <v>562</v>
      </c>
      <c r="C1164" s="20">
        <v>5</v>
      </c>
      <c r="D1164" s="21" t="s">
        <v>490</v>
      </c>
      <c r="E1164" s="18" t="s">
        <v>474</v>
      </c>
    </row>
    <row r="1165" spans="2:5" x14ac:dyDescent="0.2">
      <c r="B1165" s="18">
        <v>563</v>
      </c>
      <c r="C1165" s="20">
        <v>5</v>
      </c>
      <c r="D1165" s="21" t="s">
        <v>491</v>
      </c>
      <c r="E1165" s="18" t="s">
        <v>474</v>
      </c>
    </row>
    <row r="1166" spans="2:5" x14ac:dyDescent="0.2">
      <c r="B1166" s="18">
        <v>5631</v>
      </c>
      <c r="C1166" s="20">
        <v>5</v>
      </c>
      <c r="D1166" s="21" t="s">
        <v>492</v>
      </c>
      <c r="E1166" s="18" t="s">
        <v>474</v>
      </c>
    </row>
    <row r="1167" spans="2:5" x14ac:dyDescent="0.2">
      <c r="B1167" s="18">
        <v>5632</v>
      </c>
      <c r="C1167" s="20">
        <v>5</v>
      </c>
      <c r="D1167" s="21" t="s">
        <v>493</v>
      </c>
      <c r="E1167" s="18" t="s">
        <v>474</v>
      </c>
    </row>
    <row r="1168" spans="2:5" x14ac:dyDescent="0.2">
      <c r="B1168" s="18">
        <v>564</v>
      </c>
      <c r="C1168" s="20">
        <v>5</v>
      </c>
      <c r="D1168" s="21" t="s">
        <v>494</v>
      </c>
      <c r="E1168" s="18" t="s">
        <v>474</v>
      </c>
    </row>
    <row r="1169" spans="2:5" x14ac:dyDescent="0.2">
      <c r="B1169" s="18">
        <v>5641</v>
      </c>
      <c r="C1169" s="20">
        <v>5</v>
      </c>
      <c r="D1169" s="21" t="s">
        <v>492</v>
      </c>
      <c r="E1169" s="18" t="s">
        <v>474</v>
      </c>
    </row>
    <row r="1170" spans="2:5" x14ac:dyDescent="0.2">
      <c r="B1170" s="18">
        <v>5642</v>
      </c>
      <c r="C1170" s="20">
        <v>5</v>
      </c>
      <c r="D1170" s="21" t="s">
        <v>493</v>
      </c>
      <c r="E1170" s="18" t="s">
        <v>474</v>
      </c>
    </row>
    <row r="1171" spans="2:5" x14ac:dyDescent="0.2">
      <c r="B1171" s="18">
        <v>565</v>
      </c>
      <c r="C1171" s="20">
        <v>5</v>
      </c>
      <c r="D1171" s="21" t="s">
        <v>495</v>
      </c>
      <c r="E1171" s="18" t="s">
        <v>474</v>
      </c>
    </row>
    <row r="1172" spans="2:5" x14ac:dyDescent="0.2">
      <c r="B1172" s="18">
        <v>5651</v>
      </c>
      <c r="C1172" s="20">
        <v>5</v>
      </c>
      <c r="D1172" s="21" t="s">
        <v>492</v>
      </c>
      <c r="E1172" s="18" t="s">
        <v>474</v>
      </c>
    </row>
    <row r="1173" spans="2:5" x14ac:dyDescent="0.2">
      <c r="B1173" s="18">
        <v>5652</v>
      </c>
      <c r="C1173" s="20">
        <v>5</v>
      </c>
      <c r="D1173" s="21" t="s">
        <v>493</v>
      </c>
      <c r="E1173" s="18" t="s">
        <v>474</v>
      </c>
    </row>
    <row r="1174" spans="2:5" x14ac:dyDescent="0.2">
      <c r="B1174" s="15">
        <v>57</v>
      </c>
      <c r="C1174" s="20">
        <v>5</v>
      </c>
      <c r="D1174" s="17" t="s">
        <v>496</v>
      </c>
      <c r="E1174" s="18" t="s">
        <v>474</v>
      </c>
    </row>
    <row r="1175" spans="2:5" x14ac:dyDescent="0.2">
      <c r="B1175" s="18">
        <v>571</v>
      </c>
      <c r="C1175" s="20">
        <v>5</v>
      </c>
      <c r="D1175" s="21" t="s">
        <v>497</v>
      </c>
      <c r="E1175" s="18" t="s">
        <v>474</v>
      </c>
    </row>
    <row r="1176" spans="2:5" x14ac:dyDescent="0.2">
      <c r="B1176" s="18">
        <v>5711</v>
      </c>
      <c r="C1176" s="20">
        <v>5</v>
      </c>
      <c r="D1176" s="21" t="s">
        <v>197</v>
      </c>
      <c r="E1176" s="18" t="s">
        <v>474</v>
      </c>
    </row>
    <row r="1177" spans="2:5" x14ac:dyDescent="0.2">
      <c r="B1177" s="18">
        <v>57111</v>
      </c>
      <c r="C1177" s="20">
        <v>5</v>
      </c>
      <c r="D1177" s="21" t="s">
        <v>498</v>
      </c>
      <c r="E1177" s="18" t="s">
        <v>474</v>
      </c>
    </row>
    <row r="1178" spans="2:5" x14ac:dyDescent="0.2">
      <c r="B1178" s="18">
        <v>57112</v>
      </c>
      <c r="C1178" s="20">
        <v>5</v>
      </c>
      <c r="D1178" s="21" t="s">
        <v>499</v>
      </c>
      <c r="E1178" s="18" t="s">
        <v>474</v>
      </c>
    </row>
    <row r="1179" spans="2:5" x14ac:dyDescent="0.2">
      <c r="B1179" s="18">
        <v>5712</v>
      </c>
      <c r="C1179" s="20">
        <v>5</v>
      </c>
      <c r="D1179" s="21" t="s">
        <v>99</v>
      </c>
      <c r="E1179" s="18" t="s">
        <v>474</v>
      </c>
    </row>
    <row r="1180" spans="2:5" x14ac:dyDescent="0.2">
      <c r="B1180" s="18">
        <v>57121</v>
      </c>
      <c r="C1180" s="20">
        <v>5</v>
      </c>
      <c r="D1180" s="21" t="s">
        <v>498</v>
      </c>
      <c r="E1180" s="18" t="s">
        <v>474</v>
      </c>
    </row>
    <row r="1181" spans="2:5" x14ac:dyDescent="0.2">
      <c r="B1181" s="18">
        <v>57122</v>
      </c>
      <c r="C1181" s="20">
        <v>5</v>
      </c>
      <c r="D1181" s="21" t="s">
        <v>499</v>
      </c>
      <c r="E1181" s="18" t="s">
        <v>474</v>
      </c>
    </row>
    <row r="1182" spans="2:5" x14ac:dyDescent="0.2">
      <c r="B1182" s="18">
        <v>5713</v>
      </c>
      <c r="C1182" s="20">
        <v>5</v>
      </c>
      <c r="D1182" s="21" t="s">
        <v>100</v>
      </c>
      <c r="E1182" s="18" t="s">
        <v>474</v>
      </c>
    </row>
    <row r="1183" spans="2:5" x14ac:dyDescent="0.2">
      <c r="B1183" s="18">
        <v>5714</v>
      </c>
      <c r="C1183" s="20">
        <v>5</v>
      </c>
      <c r="D1183" s="21" t="s">
        <v>333</v>
      </c>
      <c r="E1183" s="18" t="s">
        <v>474</v>
      </c>
    </row>
    <row r="1184" spans="2:5" x14ac:dyDescent="0.2">
      <c r="B1184" s="18">
        <v>572</v>
      </c>
      <c r="C1184" s="20">
        <v>5</v>
      </c>
      <c r="D1184" s="21" t="s">
        <v>500</v>
      </c>
      <c r="E1184" s="18" t="s">
        <v>474</v>
      </c>
    </row>
    <row r="1185" spans="2:5" x14ac:dyDescent="0.2">
      <c r="B1185" s="18">
        <v>573</v>
      </c>
      <c r="C1185" s="20">
        <v>5</v>
      </c>
      <c r="D1185" s="21" t="s">
        <v>501</v>
      </c>
      <c r="E1185" s="18" t="s">
        <v>474</v>
      </c>
    </row>
    <row r="1186" spans="2:5" x14ac:dyDescent="0.2">
      <c r="B1186" s="15">
        <v>58</v>
      </c>
      <c r="C1186" s="20">
        <v>5</v>
      </c>
      <c r="D1186" s="17" t="s">
        <v>502</v>
      </c>
      <c r="E1186" s="18" t="s">
        <v>474</v>
      </c>
    </row>
    <row r="1187" spans="2:5" x14ac:dyDescent="0.2">
      <c r="B1187" s="18">
        <v>581</v>
      </c>
      <c r="C1187" s="20">
        <v>5</v>
      </c>
      <c r="D1187" s="21" t="s">
        <v>503</v>
      </c>
      <c r="E1187" s="18" t="s">
        <v>474</v>
      </c>
    </row>
    <row r="1188" spans="2:5" x14ac:dyDescent="0.2">
      <c r="B1188" s="18">
        <v>582</v>
      </c>
      <c r="C1188" s="20">
        <v>5</v>
      </c>
      <c r="D1188" s="21" t="s">
        <v>504</v>
      </c>
      <c r="E1188" s="18" t="s">
        <v>474</v>
      </c>
    </row>
    <row r="1189" spans="2:5" x14ac:dyDescent="0.2">
      <c r="B1189" s="18">
        <v>583</v>
      </c>
      <c r="C1189" s="20">
        <v>5</v>
      </c>
      <c r="D1189" s="21" t="s">
        <v>505</v>
      </c>
      <c r="E1189" s="18" t="s">
        <v>474</v>
      </c>
    </row>
    <row r="1190" spans="2:5" x14ac:dyDescent="0.2">
      <c r="B1190" s="18">
        <v>584</v>
      </c>
      <c r="C1190" s="20">
        <v>5</v>
      </c>
      <c r="D1190" s="21" t="s">
        <v>506</v>
      </c>
      <c r="E1190" s="18" t="s">
        <v>474</v>
      </c>
    </row>
    <row r="1191" spans="2:5" x14ac:dyDescent="0.2">
      <c r="B1191" s="18">
        <v>585</v>
      </c>
      <c r="C1191" s="20">
        <v>5</v>
      </c>
      <c r="D1191" s="21" t="s">
        <v>507</v>
      </c>
      <c r="E1191" s="18" t="s">
        <v>474</v>
      </c>
    </row>
    <row r="1192" spans="2:5" x14ac:dyDescent="0.2">
      <c r="B1192" s="18">
        <v>589</v>
      </c>
      <c r="C1192" s="20">
        <v>5</v>
      </c>
      <c r="D1192" s="21" t="s">
        <v>508</v>
      </c>
      <c r="E1192" s="18" t="s">
        <v>474</v>
      </c>
    </row>
    <row r="1193" spans="2:5" x14ac:dyDescent="0.2">
      <c r="B1193" s="15">
        <v>59</v>
      </c>
      <c r="C1193" s="20">
        <v>5</v>
      </c>
      <c r="D1193" s="17" t="s">
        <v>9</v>
      </c>
      <c r="E1193" s="18" t="s">
        <v>474</v>
      </c>
    </row>
    <row r="1194" spans="2:5" x14ac:dyDescent="0.2">
      <c r="B1194" s="18">
        <v>591</v>
      </c>
      <c r="C1194" s="20">
        <v>5</v>
      </c>
      <c r="D1194" s="21" t="s">
        <v>509</v>
      </c>
      <c r="E1194" s="18" t="s">
        <v>474</v>
      </c>
    </row>
    <row r="1195" spans="2:5" x14ac:dyDescent="0.2">
      <c r="B1195" s="18">
        <v>5911</v>
      </c>
      <c r="C1195" s="20">
        <v>5</v>
      </c>
      <c r="D1195" s="21" t="s">
        <v>510</v>
      </c>
      <c r="E1195" s="18" t="s">
        <v>474</v>
      </c>
    </row>
    <row r="1196" spans="2:5" x14ac:dyDescent="0.2">
      <c r="B1196" s="18">
        <v>5912</v>
      </c>
      <c r="C1196" s="20">
        <v>5</v>
      </c>
      <c r="D1196" s="21" t="s">
        <v>511</v>
      </c>
      <c r="E1196" s="18" t="s">
        <v>474</v>
      </c>
    </row>
    <row r="1197" spans="2:5" x14ac:dyDescent="0.2">
      <c r="B1197" s="18">
        <v>592</v>
      </c>
      <c r="C1197" s="20">
        <v>5</v>
      </c>
      <c r="D1197" s="21" t="s">
        <v>512</v>
      </c>
      <c r="E1197" s="18" t="s">
        <v>474</v>
      </c>
    </row>
    <row r="1198" spans="2:5" x14ac:dyDescent="0.2">
      <c r="B1198" s="18">
        <v>5921</v>
      </c>
      <c r="C1198" s="20">
        <v>5</v>
      </c>
      <c r="D1198" s="21" t="s">
        <v>512</v>
      </c>
      <c r="E1198" s="18" t="s">
        <v>474</v>
      </c>
    </row>
    <row r="1199" spans="2:5" x14ac:dyDescent="0.2">
      <c r="B1199" s="18">
        <v>5922</v>
      </c>
      <c r="C1199" s="20">
        <v>5</v>
      </c>
      <c r="D1199" s="21" t="s">
        <v>513</v>
      </c>
      <c r="E1199" s="18" t="s">
        <v>474</v>
      </c>
    </row>
    <row r="1200" spans="2:5" x14ac:dyDescent="0.2">
      <c r="B1200" s="15">
        <v>60</v>
      </c>
      <c r="C1200" s="20">
        <v>6</v>
      </c>
      <c r="D1200" s="17" t="s">
        <v>514</v>
      </c>
      <c r="E1200" s="18" t="s">
        <v>515</v>
      </c>
    </row>
    <row r="1201" spans="2:5" x14ac:dyDescent="0.2">
      <c r="B1201" s="18">
        <v>601</v>
      </c>
      <c r="C1201" s="20">
        <v>6</v>
      </c>
      <c r="D1201" s="21" t="s">
        <v>129</v>
      </c>
      <c r="E1201" s="18" t="s">
        <v>515</v>
      </c>
    </row>
    <row r="1202" spans="2:5" x14ac:dyDescent="0.2">
      <c r="B1202" s="15">
        <v>6011</v>
      </c>
      <c r="C1202" s="16">
        <v>6</v>
      </c>
      <c r="D1202" s="17" t="s">
        <v>129</v>
      </c>
      <c r="E1202" s="15" t="s">
        <v>515</v>
      </c>
    </row>
    <row r="1203" spans="2:5" x14ac:dyDescent="0.2">
      <c r="B1203" s="18">
        <v>602</v>
      </c>
      <c r="C1203" s="20">
        <v>6</v>
      </c>
      <c r="D1203" s="21" t="s">
        <v>146</v>
      </c>
      <c r="E1203" s="18" t="s">
        <v>515</v>
      </c>
    </row>
    <row r="1204" spans="2:5" x14ac:dyDescent="0.2">
      <c r="B1204" s="18">
        <v>603</v>
      </c>
      <c r="C1204" s="20">
        <v>6</v>
      </c>
      <c r="D1204" s="21" t="s">
        <v>201</v>
      </c>
      <c r="E1204" s="18" t="s">
        <v>515</v>
      </c>
    </row>
    <row r="1205" spans="2:5" x14ac:dyDescent="0.2">
      <c r="B1205" s="18">
        <v>6031</v>
      </c>
      <c r="C1205" s="20">
        <v>6</v>
      </c>
      <c r="D1205" s="21" t="s">
        <v>154</v>
      </c>
      <c r="E1205" s="18" t="s">
        <v>515</v>
      </c>
    </row>
    <row r="1206" spans="2:5" x14ac:dyDescent="0.2">
      <c r="B1206" s="18">
        <v>6032</v>
      </c>
      <c r="C1206" s="20">
        <v>6</v>
      </c>
      <c r="D1206" s="21" t="s">
        <v>155</v>
      </c>
      <c r="E1206" s="18" t="s">
        <v>515</v>
      </c>
    </row>
    <row r="1207" spans="2:5" x14ac:dyDescent="0.2">
      <c r="B1207" s="18">
        <v>6033</v>
      </c>
      <c r="C1207" s="20">
        <v>6</v>
      </c>
      <c r="D1207" s="21" t="s">
        <v>164</v>
      </c>
      <c r="E1207" s="18" t="s">
        <v>515</v>
      </c>
    </row>
    <row r="1208" spans="2:5" x14ac:dyDescent="0.2">
      <c r="B1208" s="18">
        <v>604</v>
      </c>
      <c r="C1208" s="20">
        <v>6</v>
      </c>
      <c r="D1208" s="21" t="s">
        <v>202</v>
      </c>
      <c r="E1208" s="18" t="s">
        <v>515</v>
      </c>
    </row>
    <row r="1209" spans="2:5" x14ac:dyDescent="0.2">
      <c r="B1209" s="18">
        <v>6041</v>
      </c>
      <c r="C1209" s="20">
        <v>6</v>
      </c>
      <c r="D1209" s="21" t="s">
        <v>167</v>
      </c>
      <c r="E1209" s="18" t="s">
        <v>515</v>
      </c>
    </row>
    <row r="1210" spans="2:5" x14ac:dyDescent="0.2">
      <c r="B1210" s="18">
        <v>6042</v>
      </c>
      <c r="C1210" s="20">
        <v>6</v>
      </c>
      <c r="D1210" s="21" t="s">
        <v>168</v>
      </c>
      <c r="E1210" s="18" t="s">
        <v>515</v>
      </c>
    </row>
    <row r="1211" spans="2:5" x14ac:dyDescent="0.2">
      <c r="B1211" s="15">
        <v>609</v>
      </c>
      <c r="C1211" s="16">
        <v>6</v>
      </c>
      <c r="D1211" s="17" t="s">
        <v>516</v>
      </c>
      <c r="E1211" s="15" t="s">
        <v>515</v>
      </c>
    </row>
    <row r="1212" spans="2:5" x14ac:dyDescent="0.2">
      <c r="B1212" s="15">
        <v>6091</v>
      </c>
      <c r="C1212" s="16">
        <v>6</v>
      </c>
      <c r="D1212" s="17" t="s">
        <v>517</v>
      </c>
      <c r="E1212" s="15" t="s">
        <v>515</v>
      </c>
    </row>
    <row r="1213" spans="2:5" x14ac:dyDescent="0.2">
      <c r="B1213" s="15">
        <v>60911</v>
      </c>
      <c r="C1213" s="16">
        <v>6</v>
      </c>
      <c r="D1213" s="17" t="s">
        <v>518</v>
      </c>
      <c r="E1213" s="15" t="s">
        <v>515</v>
      </c>
    </row>
    <row r="1214" spans="2:5" x14ac:dyDescent="0.2">
      <c r="B1214" s="18">
        <v>60912</v>
      </c>
      <c r="C1214" s="20">
        <v>6</v>
      </c>
      <c r="D1214" s="21" t="s">
        <v>117</v>
      </c>
      <c r="E1214" s="18" t="s">
        <v>515</v>
      </c>
    </row>
    <row r="1215" spans="2:5" x14ac:dyDescent="0.2">
      <c r="B1215" s="18">
        <v>60913</v>
      </c>
      <c r="C1215" s="20">
        <v>6</v>
      </c>
      <c r="D1215" s="21" t="s">
        <v>356</v>
      </c>
      <c r="E1215" s="18" t="s">
        <v>515</v>
      </c>
    </row>
    <row r="1216" spans="2:5" x14ac:dyDescent="0.2">
      <c r="B1216" s="18">
        <v>60914</v>
      </c>
      <c r="C1216" s="20">
        <v>6</v>
      </c>
      <c r="D1216" s="21" t="s">
        <v>519</v>
      </c>
      <c r="E1216" s="18" t="s">
        <v>515</v>
      </c>
    </row>
    <row r="1217" spans="2:5" x14ac:dyDescent="0.2">
      <c r="B1217" s="18">
        <v>60919</v>
      </c>
      <c r="C1217" s="20">
        <v>6</v>
      </c>
      <c r="D1217" s="21" t="s">
        <v>520</v>
      </c>
      <c r="E1217" s="18" t="s">
        <v>515</v>
      </c>
    </row>
    <row r="1218" spans="2:5" x14ac:dyDescent="0.2">
      <c r="B1218" s="18">
        <v>6092</v>
      </c>
      <c r="C1218" s="20">
        <v>6</v>
      </c>
      <c r="D1218" s="21" t="s">
        <v>521</v>
      </c>
      <c r="E1218" s="18" t="s">
        <v>515</v>
      </c>
    </row>
    <row r="1219" spans="2:5" x14ac:dyDescent="0.2">
      <c r="B1219" s="18">
        <v>60921</v>
      </c>
      <c r="C1219" s="20">
        <v>6</v>
      </c>
      <c r="D1219" s="21" t="s">
        <v>518</v>
      </c>
      <c r="E1219" s="18" t="s">
        <v>515</v>
      </c>
    </row>
    <row r="1220" spans="2:5" x14ac:dyDescent="0.2">
      <c r="B1220" s="18">
        <v>60922</v>
      </c>
      <c r="C1220" s="20">
        <v>6</v>
      </c>
      <c r="D1220" s="21" t="s">
        <v>117</v>
      </c>
      <c r="E1220" s="18" t="s">
        <v>515</v>
      </c>
    </row>
    <row r="1221" spans="2:5" x14ac:dyDescent="0.2">
      <c r="B1221" s="18">
        <v>60923</v>
      </c>
      <c r="C1221" s="20">
        <v>6</v>
      </c>
      <c r="D1221" s="21" t="s">
        <v>356</v>
      </c>
      <c r="E1221" s="18" t="s">
        <v>515</v>
      </c>
    </row>
    <row r="1222" spans="2:5" x14ac:dyDescent="0.2">
      <c r="B1222" s="18">
        <v>60924</v>
      </c>
      <c r="C1222" s="20">
        <v>6</v>
      </c>
      <c r="D1222" s="21" t="s">
        <v>519</v>
      </c>
      <c r="E1222" s="18" t="s">
        <v>515</v>
      </c>
    </row>
    <row r="1223" spans="2:5" x14ac:dyDescent="0.2">
      <c r="B1223" s="18">
        <v>60925</v>
      </c>
      <c r="C1223" s="20">
        <v>6</v>
      </c>
      <c r="D1223" s="21" t="s">
        <v>520</v>
      </c>
      <c r="E1223" s="18" t="s">
        <v>515</v>
      </c>
    </row>
    <row r="1224" spans="2:5" x14ac:dyDescent="0.2">
      <c r="B1224" s="18">
        <v>6093</v>
      </c>
      <c r="C1224" s="20">
        <v>6</v>
      </c>
      <c r="D1224" s="21" t="s">
        <v>522</v>
      </c>
      <c r="E1224" s="18" t="s">
        <v>515</v>
      </c>
    </row>
    <row r="1225" spans="2:5" x14ac:dyDescent="0.2">
      <c r="B1225" s="18">
        <v>60931</v>
      </c>
      <c r="C1225" s="20">
        <v>6</v>
      </c>
      <c r="D1225" s="21" t="s">
        <v>518</v>
      </c>
      <c r="E1225" s="18" t="s">
        <v>515</v>
      </c>
    </row>
    <row r="1226" spans="2:5" x14ac:dyDescent="0.2">
      <c r="B1226" s="18">
        <v>60932</v>
      </c>
      <c r="C1226" s="20">
        <v>6</v>
      </c>
      <c r="D1226" s="21" t="s">
        <v>117</v>
      </c>
      <c r="E1226" s="18" t="s">
        <v>515</v>
      </c>
    </row>
    <row r="1227" spans="2:5" x14ac:dyDescent="0.2">
      <c r="B1227" s="18">
        <v>60933</v>
      </c>
      <c r="C1227" s="20">
        <v>6</v>
      </c>
      <c r="D1227" s="21" t="s">
        <v>356</v>
      </c>
      <c r="E1227" s="18" t="s">
        <v>515</v>
      </c>
    </row>
    <row r="1228" spans="2:5" x14ac:dyDescent="0.2">
      <c r="B1228" s="18">
        <v>60934</v>
      </c>
      <c r="C1228" s="20">
        <v>6</v>
      </c>
      <c r="D1228" s="21" t="s">
        <v>519</v>
      </c>
      <c r="E1228" s="18" t="s">
        <v>515</v>
      </c>
    </row>
    <row r="1229" spans="2:5" x14ac:dyDescent="0.2">
      <c r="B1229" s="18">
        <v>60935</v>
      </c>
      <c r="C1229" s="20">
        <v>6</v>
      </c>
      <c r="D1229" s="21" t="s">
        <v>520</v>
      </c>
      <c r="E1229" s="18" t="s">
        <v>515</v>
      </c>
    </row>
    <row r="1230" spans="2:5" x14ac:dyDescent="0.2">
      <c r="B1230" s="18">
        <v>6094</v>
      </c>
      <c r="C1230" s="20">
        <v>6</v>
      </c>
      <c r="D1230" s="21" t="s">
        <v>523</v>
      </c>
      <c r="E1230" s="18" t="s">
        <v>515</v>
      </c>
    </row>
    <row r="1231" spans="2:5" x14ac:dyDescent="0.2">
      <c r="B1231" s="18">
        <v>60941</v>
      </c>
      <c r="C1231" s="20">
        <v>6</v>
      </c>
      <c r="D1231" s="21" t="s">
        <v>518</v>
      </c>
      <c r="E1231" s="18" t="s">
        <v>515</v>
      </c>
    </row>
    <row r="1232" spans="2:5" x14ac:dyDescent="0.2">
      <c r="B1232" s="18">
        <v>60942</v>
      </c>
      <c r="C1232" s="20">
        <v>6</v>
      </c>
      <c r="D1232" s="21" t="s">
        <v>117</v>
      </c>
      <c r="E1232" s="18" t="s">
        <v>515</v>
      </c>
    </row>
    <row r="1233" spans="2:5" x14ac:dyDescent="0.2">
      <c r="B1233" s="18">
        <v>60943</v>
      </c>
      <c r="C1233" s="20">
        <v>6</v>
      </c>
      <c r="D1233" s="21" t="s">
        <v>356</v>
      </c>
      <c r="E1233" s="18" t="s">
        <v>515</v>
      </c>
    </row>
    <row r="1234" spans="2:5" x14ac:dyDescent="0.2">
      <c r="B1234" s="18">
        <v>60944</v>
      </c>
      <c r="C1234" s="20">
        <v>6</v>
      </c>
      <c r="D1234" s="21" t="s">
        <v>519</v>
      </c>
      <c r="E1234" s="18" t="s">
        <v>515</v>
      </c>
    </row>
    <row r="1235" spans="2:5" x14ac:dyDescent="0.2">
      <c r="B1235" s="18">
        <v>60945</v>
      </c>
      <c r="C1235" s="20">
        <v>6</v>
      </c>
      <c r="D1235" s="21" t="s">
        <v>520</v>
      </c>
      <c r="E1235" s="18" t="s">
        <v>515</v>
      </c>
    </row>
    <row r="1236" spans="2:5" x14ac:dyDescent="0.2">
      <c r="B1236" s="15">
        <v>61</v>
      </c>
      <c r="C1236" s="20">
        <v>6</v>
      </c>
      <c r="D1236" s="17" t="s">
        <v>524</v>
      </c>
      <c r="E1236" s="18" t="s">
        <v>515</v>
      </c>
    </row>
    <row r="1237" spans="2:5" x14ac:dyDescent="0.2">
      <c r="B1237" s="18">
        <v>611</v>
      </c>
      <c r="C1237" s="20">
        <v>6</v>
      </c>
      <c r="D1237" s="21" t="s">
        <v>129</v>
      </c>
      <c r="E1237" s="18" t="s">
        <v>515</v>
      </c>
    </row>
    <row r="1238" spans="2:5" x14ac:dyDescent="0.2">
      <c r="B1238" s="18">
        <v>6111</v>
      </c>
      <c r="C1238" s="20">
        <v>6</v>
      </c>
      <c r="D1238" s="21" t="s">
        <v>129</v>
      </c>
      <c r="E1238" s="18" t="s">
        <v>515</v>
      </c>
    </row>
    <row r="1239" spans="2:5" x14ac:dyDescent="0.2">
      <c r="B1239" s="18">
        <v>612</v>
      </c>
      <c r="C1239" s="20">
        <v>6</v>
      </c>
      <c r="D1239" s="21" t="s">
        <v>146</v>
      </c>
      <c r="E1239" s="18" t="s">
        <v>515</v>
      </c>
    </row>
    <row r="1240" spans="2:5" x14ac:dyDescent="0.2">
      <c r="B1240" s="18">
        <v>6121</v>
      </c>
      <c r="C1240" s="20">
        <v>6</v>
      </c>
      <c r="D1240" s="21" t="s">
        <v>146</v>
      </c>
      <c r="E1240" s="18" t="s">
        <v>515</v>
      </c>
    </row>
    <row r="1241" spans="2:5" x14ac:dyDescent="0.2">
      <c r="B1241" s="18">
        <v>613</v>
      </c>
      <c r="C1241" s="20">
        <v>6</v>
      </c>
      <c r="D1241" s="21" t="s">
        <v>201</v>
      </c>
      <c r="E1241" s="18" t="s">
        <v>515</v>
      </c>
    </row>
    <row r="1242" spans="2:5" x14ac:dyDescent="0.2">
      <c r="B1242" s="18">
        <v>6131</v>
      </c>
      <c r="C1242" s="20">
        <v>6</v>
      </c>
      <c r="D1242" s="21" t="s">
        <v>154</v>
      </c>
      <c r="E1242" s="18" t="s">
        <v>515</v>
      </c>
    </row>
    <row r="1243" spans="2:5" x14ac:dyDescent="0.2">
      <c r="B1243" s="18">
        <v>6132</v>
      </c>
      <c r="C1243" s="20">
        <v>6</v>
      </c>
      <c r="D1243" s="21" t="s">
        <v>155</v>
      </c>
      <c r="E1243" s="18" t="s">
        <v>515</v>
      </c>
    </row>
    <row r="1244" spans="2:5" x14ac:dyDescent="0.2">
      <c r="B1244" s="18">
        <v>6133</v>
      </c>
      <c r="C1244" s="20">
        <v>6</v>
      </c>
      <c r="D1244" s="21" t="s">
        <v>164</v>
      </c>
      <c r="E1244" s="18" t="s">
        <v>515</v>
      </c>
    </row>
    <row r="1245" spans="2:5" x14ac:dyDescent="0.2">
      <c r="B1245" s="18">
        <v>614</v>
      </c>
      <c r="C1245" s="20">
        <v>6</v>
      </c>
      <c r="D1245" s="21" t="s">
        <v>202</v>
      </c>
      <c r="E1245" s="18" t="s">
        <v>515</v>
      </c>
    </row>
    <row r="1246" spans="2:5" x14ac:dyDescent="0.2">
      <c r="B1246" s="18">
        <v>6141</v>
      </c>
      <c r="C1246" s="20">
        <v>6</v>
      </c>
      <c r="D1246" s="21" t="s">
        <v>167</v>
      </c>
      <c r="E1246" s="18" t="s">
        <v>515</v>
      </c>
    </row>
    <row r="1247" spans="2:5" x14ac:dyDescent="0.2">
      <c r="B1247" s="18">
        <v>6142</v>
      </c>
      <c r="C1247" s="20">
        <v>6</v>
      </c>
      <c r="D1247" s="21" t="s">
        <v>168</v>
      </c>
      <c r="E1247" s="18" t="s">
        <v>515</v>
      </c>
    </row>
    <row r="1248" spans="2:5" x14ac:dyDescent="0.2">
      <c r="B1248" s="15">
        <v>62</v>
      </c>
      <c r="C1248" s="20">
        <v>6</v>
      </c>
      <c r="D1248" s="17" t="s">
        <v>525</v>
      </c>
      <c r="E1248" s="18" t="s">
        <v>515</v>
      </c>
    </row>
    <row r="1249" spans="2:6" x14ac:dyDescent="0.2">
      <c r="B1249" s="18">
        <v>621</v>
      </c>
      <c r="C1249" s="20">
        <v>6</v>
      </c>
      <c r="D1249" s="21" t="s">
        <v>526</v>
      </c>
      <c r="E1249" s="18" t="s">
        <v>515</v>
      </c>
    </row>
    <row r="1250" spans="2:6" x14ac:dyDescent="0.2">
      <c r="B1250" s="18">
        <v>6211</v>
      </c>
      <c r="C1250" s="20">
        <v>6</v>
      </c>
      <c r="D1250" s="21" t="s">
        <v>527</v>
      </c>
      <c r="E1250" s="18" t="s">
        <v>515</v>
      </c>
    </row>
    <row r="1251" spans="2:6" x14ac:dyDescent="0.2">
      <c r="B1251" s="18">
        <v>6212</v>
      </c>
      <c r="C1251" s="20">
        <v>6</v>
      </c>
      <c r="D1251" s="21" t="s">
        <v>519</v>
      </c>
      <c r="E1251" s="18" t="s">
        <v>515</v>
      </c>
    </row>
    <row r="1252" spans="2:6" x14ac:dyDescent="0.2">
      <c r="B1252" s="18">
        <v>6213</v>
      </c>
      <c r="C1252" s="20">
        <v>6</v>
      </c>
      <c r="D1252" s="21" t="s">
        <v>528</v>
      </c>
      <c r="E1252" s="18" t="s">
        <v>515</v>
      </c>
    </row>
    <row r="1253" spans="2:6" x14ac:dyDescent="0.2">
      <c r="B1253" s="18">
        <v>6214</v>
      </c>
      <c r="C1253" s="20">
        <v>6</v>
      </c>
      <c r="D1253" s="21" t="s">
        <v>529</v>
      </c>
      <c r="E1253" s="18" t="s">
        <v>515</v>
      </c>
    </row>
    <row r="1254" spans="2:6" x14ac:dyDescent="0.2">
      <c r="B1254" s="18">
        <v>6215</v>
      </c>
      <c r="C1254" s="20">
        <v>6</v>
      </c>
      <c r="D1254" s="21" t="s">
        <v>530</v>
      </c>
      <c r="E1254" s="18" t="s">
        <v>515</v>
      </c>
    </row>
    <row r="1255" spans="2:6" x14ac:dyDescent="0.2">
      <c r="B1255" s="18">
        <v>622</v>
      </c>
      <c r="C1255" s="20">
        <v>6</v>
      </c>
      <c r="D1255" s="21" t="s">
        <v>531</v>
      </c>
      <c r="E1255" s="18" t="s">
        <v>515</v>
      </c>
    </row>
    <row r="1256" spans="2:6" x14ac:dyDescent="0.2">
      <c r="B1256" s="22">
        <v>622.01</v>
      </c>
      <c r="C1256" s="23">
        <v>6</v>
      </c>
      <c r="D1256" s="27" t="s">
        <v>532</v>
      </c>
      <c r="E1256" s="22" t="s">
        <v>515</v>
      </c>
      <c r="F1256" s="25" t="s">
        <v>409</v>
      </c>
    </row>
    <row r="1257" spans="2:6" x14ac:dyDescent="0.2">
      <c r="B1257" s="22">
        <v>622.02</v>
      </c>
      <c r="C1257" s="23">
        <v>6</v>
      </c>
      <c r="D1257" s="27" t="s">
        <v>533</v>
      </c>
      <c r="E1257" s="22" t="s">
        <v>515</v>
      </c>
      <c r="F1257" s="25" t="s">
        <v>409</v>
      </c>
    </row>
    <row r="1258" spans="2:6" x14ac:dyDescent="0.2">
      <c r="B1258" s="22">
        <v>622.03</v>
      </c>
      <c r="C1258" s="23">
        <v>6</v>
      </c>
      <c r="D1258" s="27" t="s">
        <v>533</v>
      </c>
      <c r="E1258" s="22" t="s">
        <v>515</v>
      </c>
      <c r="F1258" s="25" t="s">
        <v>409</v>
      </c>
    </row>
    <row r="1259" spans="2:6" x14ac:dyDescent="0.2">
      <c r="B1259" s="22">
        <v>622.04</v>
      </c>
      <c r="C1259" s="23">
        <v>6</v>
      </c>
      <c r="D1259" s="27" t="s">
        <v>534</v>
      </c>
      <c r="E1259" s="22" t="s">
        <v>515</v>
      </c>
      <c r="F1259" s="25" t="s">
        <v>409</v>
      </c>
    </row>
    <row r="1260" spans="2:6" x14ac:dyDescent="0.2">
      <c r="B1260" s="18">
        <v>623</v>
      </c>
      <c r="C1260" s="20">
        <v>6</v>
      </c>
      <c r="D1260" s="21" t="s">
        <v>535</v>
      </c>
      <c r="E1260" s="18" t="s">
        <v>515</v>
      </c>
    </row>
    <row r="1261" spans="2:6" x14ac:dyDescent="0.2">
      <c r="B1261" s="18">
        <v>624</v>
      </c>
      <c r="C1261" s="20">
        <v>6</v>
      </c>
      <c r="D1261" s="21" t="s">
        <v>536</v>
      </c>
      <c r="E1261" s="18" t="s">
        <v>515</v>
      </c>
    </row>
    <row r="1262" spans="2:6" x14ac:dyDescent="0.2">
      <c r="B1262" s="18">
        <v>625</v>
      </c>
      <c r="C1262" s="20">
        <v>6</v>
      </c>
      <c r="D1262" s="21" t="s">
        <v>537</v>
      </c>
      <c r="E1262" s="18" t="s">
        <v>515</v>
      </c>
    </row>
    <row r="1263" spans="2:6" x14ac:dyDescent="0.2">
      <c r="B1263" s="18">
        <v>627</v>
      </c>
      <c r="C1263" s="20">
        <v>6</v>
      </c>
      <c r="D1263" s="21" t="s">
        <v>538</v>
      </c>
      <c r="E1263" s="18" t="s">
        <v>515</v>
      </c>
    </row>
    <row r="1264" spans="2:6" x14ac:dyDescent="0.2">
      <c r="B1264" s="18">
        <v>6271</v>
      </c>
      <c r="C1264" s="20">
        <v>6</v>
      </c>
      <c r="D1264" s="21" t="s">
        <v>539</v>
      </c>
      <c r="E1264" s="18" t="s">
        <v>515</v>
      </c>
    </row>
    <row r="1265" spans="2:5" x14ac:dyDescent="0.2">
      <c r="B1265" s="18">
        <v>6272</v>
      </c>
      <c r="C1265" s="20">
        <v>6</v>
      </c>
      <c r="D1265" s="21" t="s">
        <v>540</v>
      </c>
      <c r="E1265" s="18" t="s">
        <v>515</v>
      </c>
    </row>
    <row r="1266" spans="2:5" x14ac:dyDescent="0.2">
      <c r="B1266" s="18">
        <v>6273</v>
      </c>
      <c r="C1266" s="20">
        <v>6</v>
      </c>
      <c r="D1266" s="21" t="s">
        <v>541</v>
      </c>
      <c r="E1266" s="18" t="s">
        <v>515</v>
      </c>
    </row>
    <row r="1267" spans="2:5" x14ac:dyDescent="0.2">
      <c r="B1267" s="18">
        <v>6274</v>
      </c>
      <c r="C1267" s="20">
        <v>6</v>
      </c>
      <c r="D1267" s="21" t="s">
        <v>542</v>
      </c>
      <c r="E1267" s="18" t="s">
        <v>515</v>
      </c>
    </row>
    <row r="1268" spans="2:5" x14ac:dyDescent="0.2">
      <c r="B1268" s="18">
        <v>6275</v>
      </c>
      <c r="C1268" s="20">
        <v>6</v>
      </c>
      <c r="D1268" s="21" t="s">
        <v>543</v>
      </c>
      <c r="E1268" s="18" t="s">
        <v>515</v>
      </c>
    </row>
    <row r="1269" spans="2:5" x14ac:dyDescent="0.2">
      <c r="B1269" s="18">
        <v>6276</v>
      </c>
      <c r="C1269" s="20">
        <v>6</v>
      </c>
      <c r="D1269" s="21" t="s">
        <v>544</v>
      </c>
      <c r="E1269" s="18" t="s">
        <v>515</v>
      </c>
    </row>
    <row r="1270" spans="2:5" x14ac:dyDescent="0.2">
      <c r="B1270" s="18">
        <v>6277</v>
      </c>
      <c r="C1270" s="20">
        <v>6</v>
      </c>
      <c r="D1270" s="21" t="s">
        <v>545</v>
      </c>
      <c r="E1270" s="18" t="s">
        <v>515</v>
      </c>
    </row>
    <row r="1271" spans="2:5" x14ac:dyDescent="0.2">
      <c r="B1271" s="18">
        <v>628</v>
      </c>
      <c r="C1271" s="20">
        <v>6</v>
      </c>
      <c r="D1271" s="21" t="s">
        <v>546</v>
      </c>
      <c r="E1271" s="18" t="s">
        <v>515</v>
      </c>
    </row>
    <row r="1272" spans="2:5" x14ac:dyDescent="0.2">
      <c r="B1272" s="18">
        <v>629</v>
      </c>
      <c r="C1272" s="20">
        <v>6</v>
      </c>
      <c r="D1272" s="21" t="s">
        <v>547</v>
      </c>
      <c r="E1272" s="18" t="s">
        <v>515</v>
      </c>
    </row>
    <row r="1273" spans="2:5" x14ac:dyDescent="0.2">
      <c r="B1273" s="18">
        <v>6291</v>
      </c>
      <c r="C1273" s="20">
        <v>6</v>
      </c>
      <c r="D1273" s="21" t="s">
        <v>548</v>
      </c>
      <c r="E1273" s="18" t="s">
        <v>515</v>
      </c>
    </row>
    <row r="1274" spans="2:5" x14ac:dyDescent="0.2">
      <c r="B1274" s="18">
        <v>6292</v>
      </c>
      <c r="C1274" s="20">
        <v>6</v>
      </c>
      <c r="D1274" s="21" t="s">
        <v>406</v>
      </c>
      <c r="E1274" s="18" t="s">
        <v>515</v>
      </c>
    </row>
    <row r="1275" spans="2:5" x14ac:dyDescent="0.2">
      <c r="B1275" s="18">
        <v>6293</v>
      </c>
      <c r="C1275" s="20">
        <v>6</v>
      </c>
      <c r="D1275" s="21" t="s">
        <v>549</v>
      </c>
      <c r="E1275" s="18" t="s">
        <v>515</v>
      </c>
    </row>
    <row r="1276" spans="2:5" x14ac:dyDescent="0.2">
      <c r="B1276" s="18">
        <v>6294</v>
      </c>
      <c r="C1276" s="20">
        <v>6</v>
      </c>
      <c r="D1276" s="21" t="s">
        <v>550</v>
      </c>
      <c r="E1276" s="18" t="s">
        <v>515</v>
      </c>
    </row>
    <row r="1277" spans="2:5" x14ac:dyDescent="0.2">
      <c r="B1277" s="18">
        <v>62941</v>
      </c>
      <c r="C1277" s="20">
        <v>6</v>
      </c>
      <c r="D1277" s="21" t="s">
        <v>551</v>
      </c>
      <c r="E1277" s="18" t="s">
        <v>515</v>
      </c>
    </row>
    <row r="1278" spans="2:5" x14ac:dyDescent="0.2">
      <c r="B1278" s="18">
        <v>62942</v>
      </c>
      <c r="C1278" s="20">
        <v>6</v>
      </c>
      <c r="D1278" s="21" t="s">
        <v>552</v>
      </c>
      <c r="E1278" s="18" t="s">
        <v>515</v>
      </c>
    </row>
    <row r="1279" spans="2:5" x14ac:dyDescent="0.2">
      <c r="B1279" s="15">
        <v>63</v>
      </c>
      <c r="C1279" s="20">
        <v>6</v>
      </c>
      <c r="D1279" s="17" t="s">
        <v>553</v>
      </c>
      <c r="E1279" s="18" t="s">
        <v>515</v>
      </c>
    </row>
    <row r="1280" spans="2:5" x14ac:dyDescent="0.2">
      <c r="B1280" s="18">
        <v>631</v>
      </c>
      <c r="C1280" s="20">
        <v>6</v>
      </c>
      <c r="D1280" s="21" t="s">
        <v>554</v>
      </c>
      <c r="E1280" s="18" t="s">
        <v>515</v>
      </c>
    </row>
    <row r="1281" spans="2:6" x14ac:dyDescent="0.2">
      <c r="B1281" s="18">
        <v>6311</v>
      </c>
      <c r="C1281" s="20">
        <v>6</v>
      </c>
      <c r="D1281" s="21" t="s">
        <v>518</v>
      </c>
      <c r="E1281" s="18" t="s">
        <v>515</v>
      </c>
    </row>
    <row r="1282" spans="2:6" x14ac:dyDescent="0.2">
      <c r="B1282" s="18">
        <v>63111</v>
      </c>
      <c r="C1282" s="20">
        <v>6</v>
      </c>
      <c r="D1282" s="21" t="s">
        <v>555</v>
      </c>
      <c r="E1282" s="18" t="s">
        <v>515</v>
      </c>
    </row>
    <row r="1283" spans="2:6" x14ac:dyDescent="0.2">
      <c r="B1283" s="18">
        <v>63112</v>
      </c>
      <c r="C1283" s="20">
        <v>6</v>
      </c>
      <c r="D1283" s="21" t="s">
        <v>556</v>
      </c>
      <c r="E1283" s="18" t="s">
        <v>515</v>
      </c>
    </row>
    <row r="1284" spans="2:6" x14ac:dyDescent="0.2">
      <c r="B1284" s="81">
        <v>63112.01</v>
      </c>
      <c r="C1284" s="82">
        <v>6</v>
      </c>
      <c r="D1284" s="83" t="s">
        <v>557</v>
      </c>
      <c r="E1284" s="81" t="s">
        <v>515</v>
      </c>
      <c r="F1284" s="25" t="s">
        <v>409</v>
      </c>
    </row>
    <row r="1285" spans="2:6" x14ac:dyDescent="0.2">
      <c r="B1285" s="81">
        <v>63112.02</v>
      </c>
      <c r="C1285" s="82">
        <v>6</v>
      </c>
      <c r="D1285" s="83" t="s">
        <v>558</v>
      </c>
      <c r="E1285" s="81" t="s">
        <v>515</v>
      </c>
      <c r="F1285" s="25" t="s">
        <v>409</v>
      </c>
    </row>
    <row r="1286" spans="2:6" x14ac:dyDescent="0.2">
      <c r="B1286" s="18">
        <v>6312</v>
      </c>
      <c r="C1286" s="20">
        <v>6</v>
      </c>
      <c r="D1286" s="21" t="s">
        <v>559</v>
      </c>
      <c r="E1286" s="18" t="s">
        <v>515</v>
      </c>
    </row>
    <row r="1287" spans="2:6" x14ac:dyDescent="0.2">
      <c r="B1287" s="18">
        <v>6313</v>
      </c>
      <c r="C1287" s="20">
        <v>6</v>
      </c>
      <c r="D1287" s="21" t="s">
        <v>560</v>
      </c>
      <c r="E1287" s="18" t="s">
        <v>515</v>
      </c>
    </row>
    <row r="1288" spans="2:6" x14ac:dyDescent="0.2">
      <c r="B1288" s="18">
        <v>6314</v>
      </c>
      <c r="C1288" s="20">
        <v>6</v>
      </c>
      <c r="D1288" s="21" t="s">
        <v>561</v>
      </c>
      <c r="E1288" s="18" t="s">
        <v>515</v>
      </c>
    </row>
    <row r="1289" spans="2:6" x14ac:dyDescent="0.2">
      <c r="B1289" s="18">
        <v>6315</v>
      </c>
      <c r="C1289" s="20">
        <v>6</v>
      </c>
      <c r="D1289" s="21" t="s">
        <v>562</v>
      </c>
      <c r="E1289" s="18" t="s">
        <v>515</v>
      </c>
    </row>
    <row r="1290" spans="2:6" x14ac:dyDescent="0.2">
      <c r="B1290" s="18">
        <v>632</v>
      </c>
      <c r="C1290" s="20">
        <v>6</v>
      </c>
      <c r="D1290" s="21" t="s">
        <v>563</v>
      </c>
      <c r="E1290" s="18" t="s">
        <v>515</v>
      </c>
    </row>
    <row r="1291" spans="2:6" x14ac:dyDescent="0.2">
      <c r="B1291" s="18">
        <v>6321</v>
      </c>
      <c r="C1291" s="20">
        <v>6</v>
      </c>
      <c r="D1291" s="21" t="s">
        <v>564</v>
      </c>
      <c r="E1291" s="18" t="s">
        <v>515</v>
      </c>
    </row>
    <row r="1292" spans="2:6" x14ac:dyDescent="0.2">
      <c r="B1292" s="18">
        <v>6322</v>
      </c>
      <c r="C1292" s="20">
        <v>6</v>
      </c>
      <c r="D1292" s="21" t="s">
        <v>565</v>
      </c>
      <c r="E1292" s="18" t="s">
        <v>515</v>
      </c>
    </row>
    <row r="1293" spans="2:6" x14ac:dyDescent="0.2">
      <c r="B1293" s="18">
        <v>6323</v>
      </c>
      <c r="C1293" s="20">
        <v>6</v>
      </c>
      <c r="D1293" s="21" t="s">
        <v>566</v>
      </c>
      <c r="E1293" s="18" t="s">
        <v>515</v>
      </c>
    </row>
    <row r="1294" spans="2:6" x14ac:dyDescent="0.2">
      <c r="B1294" s="18">
        <v>6324</v>
      </c>
      <c r="C1294" s="20">
        <v>6</v>
      </c>
      <c r="D1294" s="21" t="s">
        <v>567</v>
      </c>
      <c r="E1294" s="18" t="s">
        <v>515</v>
      </c>
    </row>
    <row r="1295" spans="2:6" x14ac:dyDescent="0.2">
      <c r="B1295" s="18">
        <v>6325</v>
      </c>
      <c r="C1295" s="20">
        <v>6</v>
      </c>
      <c r="D1295" s="21" t="s">
        <v>568</v>
      </c>
      <c r="E1295" s="18" t="s">
        <v>515</v>
      </c>
    </row>
    <row r="1296" spans="2:6" x14ac:dyDescent="0.2">
      <c r="B1296" s="18">
        <v>6326</v>
      </c>
      <c r="C1296" s="20">
        <v>6</v>
      </c>
      <c r="D1296" s="21" t="s">
        <v>569</v>
      </c>
      <c r="E1296" s="18" t="s">
        <v>515</v>
      </c>
    </row>
    <row r="1297" spans="2:5" x14ac:dyDescent="0.2">
      <c r="B1297" s="18">
        <v>6327</v>
      </c>
      <c r="C1297" s="20">
        <v>6</v>
      </c>
      <c r="D1297" s="21" t="s">
        <v>570</v>
      </c>
      <c r="E1297" s="18" t="s">
        <v>515</v>
      </c>
    </row>
    <row r="1298" spans="2:5" x14ac:dyDescent="0.2">
      <c r="B1298" s="18">
        <v>6329</v>
      </c>
      <c r="C1298" s="20">
        <v>6</v>
      </c>
      <c r="D1298" s="21" t="s">
        <v>323</v>
      </c>
      <c r="E1298" s="18" t="s">
        <v>515</v>
      </c>
    </row>
    <row r="1299" spans="2:5" x14ac:dyDescent="0.2">
      <c r="B1299" s="18">
        <v>633</v>
      </c>
      <c r="C1299" s="20">
        <v>6</v>
      </c>
      <c r="D1299" s="21" t="s">
        <v>571</v>
      </c>
      <c r="E1299" s="18" t="s">
        <v>515</v>
      </c>
    </row>
    <row r="1300" spans="2:5" x14ac:dyDescent="0.2">
      <c r="B1300" s="18">
        <v>634</v>
      </c>
      <c r="C1300" s="20">
        <v>6</v>
      </c>
      <c r="D1300" s="21" t="s">
        <v>572</v>
      </c>
      <c r="E1300" s="18" t="s">
        <v>515</v>
      </c>
    </row>
    <row r="1301" spans="2:5" x14ac:dyDescent="0.2">
      <c r="B1301" s="18">
        <v>6341</v>
      </c>
      <c r="C1301" s="20">
        <v>6</v>
      </c>
      <c r="D1301" s="21" t="s">
        <v>197</v>
      </c>
      <c r="E1301" s="18" t="s">
        <v>515</v>
      </c>
    </row>
    <row r="1302" spans="2:5" x14ac:dyDescent="0.2">
      <c r="B1302" s="18">
        <v>6342</v>
      </c>
      <c r="C1302" s="20">
        <v>6</v>
      </c>
      <c r="D1302" s="21" t="s">
        <v>573</v>
      </c>
      <c r="E1302" s="18" t="s">
        <v>515</v>
      </c>
    </row>
    <row r="1303" spans="2:5" x14ac:dyDescent="0.2">
      <c r="B1303" s="18">
        <v>63421</v>
      </c>
      <c r="C1303" s="20">
        <v>6</v>
      </c>
      <c r="D1303" s="21" t="s">
        <v>574</v>
      </c>
      <c r="E1303" s="18" t="s">
        <v>515</v>
      </c>
    </row>
    <row r="1304" spans="2:5" x14ac:dyDescent="0.2">
      <c r="B1304" s="18">
        <v>63432</v>
      </c>
      <c r="C1304" s="20">
        <v>6</v>
      </c>
      <c r="D1304" s="21" t="s">
        <v>575</v>
      </c>
      <c r="E1304" s="18" t="s">
        <v>515</v>
      </c>
    </row>
    <row r="1305" spans="2:5" x14ac:dyDescent="0.2">
      <c r="B1305" s="18">
        <v>6343</v>
      </c>
      <c r="C1305" s="20">
        <v>6</v>
      </c>
      <c r="D1305" s="21" t="s">
        <v>99</v>
      </c>
      <c r="E1305" s="18" t="s">
        <v>515</v>
      </c>
    </row>
    <row r="1306" spans="2:5" x14ac:dyDescent="0.2">
      <c r="B1306" s="18">
        <v>6344</v>
      </c>
      <c r="C1306" s="20">
        <v>6</v>
      </c>
      <c r="D1306" s="21" t="s">
        <v>100</v>
      </c>
      <c r="E1306" s="18" t="s">
        <v>515</v>
      </c>
    </row>
    <row r="1307" spans="2:5" x14ac:dyDescent="0.2">
      <c r="B1307" s="18">
        <v>6345</v>
      </c>
      <c r="C1307" s="20">
        <v>6</v>
      </c>
      <c r="D1307" s="21" t="s">
        <v>101</v>
      </c>
      <c r="E1307" s="18" t="s">
        <v>515</v>
      </c>
    </row>
    <row r="1308" spans="2:5" x14ac:dyDescent="0.2">
      <c r="B1308" s="18">
        <v>635</v>
      </c>
      <c r="C1308" s="20">
        <v>6</v>
      </c>
      <c r="D1308" s="21" t="s">
        <v>118</v>
      </c>
      <c r="E1308" s="18" t="s">
        <v>515</v>
      </c>
    </row>
    <row r="1309" spans="2:5" x14ac:dyDescent="0.2">
      <c r="B1309" s="18">
        <v>6351</v>
      </c>
      <c r="C1309" s="20">
        <v>6</v>
      </c>
      <c r="D1309" s="21" t="s">
        <v>170</v>
      </c>
      <c r="E1309" s="18" t="s">
        <v>515</v>
      </c>
    </row>
    <row r="1310" spans="2:5" x14ac:dyDescent="0.2">
      <c r="B1310" s="18">
        <v>6352</v>
      </c>
      <c r="C1310" s="20">
        <v>6</v>
      </c>
      <c r="D1310" s="21" t="s">
        <v>172</v>
      </c>
      <c r="E1310" s="18" t="s">
        <v>515</v>
      </c>
    </row>
    <row r="1311" spans="2:5" x14ac:dyDescent="0.2">
      <c r="B1311" s="18">
        <v>6353</v>
      </c>
      <c r="C1311" s="20">
        <v>6</v>
      </c>
      <c r="D1311" s="21" t="s">
        <v>176</v>
      </c>
      <c r="E1311" s="18" t="s">
        <v>515</v>
      </c>
    </row>
    <row r="1312" spans="2:5" x14ac:dyDescent="0.2">
      <c r="B1312" s="18">
        <v>6354</v>
      </c>
      <c r="C1312" s="20">
        <v>6</v>
      </c>
      <c r="D1312" s="21" t="s">
        <v>259</v>
      </c>
      <c r="E1312" s="18" t="s">
        <v>515</v>
      </c>
    </row>
    <row r="1313" spans="2:5" x14ac:dyDescent="0.2">
      <c r="B1313" s="18">
        <v>6355</v>
      </c>
      <c r="C1313" s="20">
        <v>6</v>
      </c>
      <c r="D1313" s="21" t="s">
        <v>178</v>
      </c>
      <c r="E1313" s="18" t="s">
        <v>515</v>
      </c>
    </row>
    <row r="1314" spans="2:5" x14ac:dyDescent="0.2">
      <c r="B1314" s="18">
        <v>6356</v>
      </c>
      <c r="C1314" s="20">
        <v>6</v>
      </c>
      <c r="D1314" s="21" t="s">
        <v>179</v>
      </c>
      <c r="E1314" s="18" t="s">
        <v>515</v>
      </c>
    </row>
    <row r="1315" spans="2:5" x14ac:dyDescent="0.2">
      <c r="B1315" s="18">
        <v>636</v>
      </c>
      <c r="C1315" s="20">
        <v>6</v>
      </c>
      <c r="D1315" s="21" t="s">
        <v>576</v>
      </c>
      <c r="E1315" s="18" t="s">
        <v>515</v>
      </c>
    </row>
    <row r="1316" spans="2:5" x14ac:dyDescent="0.2">
      <c r="B1316" s="18">
        <v>6361</v>
      </c>
      <c r="C1316" s="20">
        <v>6</v>
      </c>
      <c r="D1316" s="21" t="s">
        <v>577</v>
      </c>
      <c r="E1316" s="18" t="s">
        <v>515</v>
      </c>
    </row>
    <row r="1317" spans="2:5" x14ac:dyDescent="0.2">
      <c r="B1317" s="18">
        <v>6362</v>
      </c>
      <c r="C1317" s="20">
        <v>6</v>
      </c>
      <c r="D1317" s="21" t="s">
        <v>578</v>
      </c>
      <c r="E1317" s="18" t="s">
        <v>515</v>
      </c>
    </row>
    <row r="1318" spans="2:5" x14ac:dyDescent="0.2">
      <c r="B1318" s="18">
        <v>6363</v>
      </c>
      <c r="C1318" s="20">
        <v>6</v>
      </c>
      <c r="D1318" s="21" t="s">
        <v>579</v>
      </c>
      <c r="E1318" s="18" t="s">
        <v>515</v>
      </c>
    </row>
    <row r="1319" spans="2:5" x14ac:dyDescent="0.2">
      <c r="B1319" s="18">
        <v>6364</v>
      </c>
      <c r="C1319" s="20">
        <v>6</v>
      </c>
      <c r="D1319" s="21" t="s">
        <v>580</v>
      </c>
      <c r="E1319" s="18" t="s">
        <v>515</v>
      </c>
    </row>
    <row r="1320" spans="2:5" x14ac:dyDescent="0.2">
      <c r="B1320" s="18">
        <v>6365</v>
      </c>
      <c r="C1320" s="20">
        <v>6</v>
      </c>
      <c r="D1320" s="21" t="s">
        <v>581</v>
      </c>
      <c r="E1320" s="18" t="s">
        <v>515</v>
      </c>
    </row>
    <row r="1321" spans="2:5" x14ac:dyDescent="0.2">
      <c r="B1321" s="18">
        <v>6366</v>
      </c>
      <c r="C1321" s="20">
        <v>6</v>
      </c>
      <c r="D1321" s="21" t="s">
        <v>582</v>
      </c>
      <c r="E1321" s="18" t="s">
        <v>515</v>
      </c>
    </row>
    <row r="1322" spans="2:5" x14ac:dyDescent="0.2">
      <c r="B1322" s="18">
        <v>6367</v>
      </c>
      <c r="C1322" s="20">
        <v>6</v>
      </c>
      <c r="D1322" s="21" t="s">
        <v>583</v>
      </c>
      <c r="E1322" s="18" t="s">
        <v>515</v>
      </c>
    </row>
    <row r="1323" spans="2:5" x14ac:dyDescent="0.2">
      <c r="B1323" s="18">
        <v>637</v>
      </c>
      <c r="C1323" s="20">
        <v>6</v>
      </c>
      <c r="D1323" s="21" t="s">
        <v>584</v>
      </c>
      <c r="E1323" s="18" t="s">
        <v>515</v>
      </c>
    </row>
    <row r="1324" spans="2:5" x14ac:dyDescent="0.2">
      <c r="B1324" s="18">
        <v>6371</v>
      </c>
      <c r="C1324" s="20">
        <v>6</v>
      </c>
      <c r="D1324" s="21" t="s">
        <v>585</v>
      </c>
      <c r="E1324" s="18" t="s">
        <v>515</v>
      </c>
    </row>
    <row r="1325" spans="2:5" x14ac:dyDescent="0.2">
      <c r="B1325" s="18">
        <v>6372</v>
      </c>
      <c r="C1325" s="20">
        <v>6</v>
      </c>
      <c r="D1325" s="21" t="s">
        <v>586</v>
      </c>
      <c r="E1325" s="18" t="s">
        <v>515</v>
      </c>
    </row>
    <row r="1326" spans="2:5" x14ac:dyDescent="0.2">
      <c r="B1326" s="18">
        <v>6373</v>
      </c>
      <c r="C1326" s="20">
        <v>6</v>
      </c>
      <c r="D1326" s="21" t="s">
        <v>587</v>
      </c>
      <c r="E1326" s="18" t="s">
        <v>515</v>
      </c>
    </row>
    <row r="1327" spans="2:5" x14ac:dyDescent="0.2">
      <c r="B1327" s="18">
        <v>638</v>
      </c>
      <c r="C1327" s="20">
        <v>6</v>
      </c>
      <c r="D1327" s="21" t="s">
        <v>588</v>
      </c>
      <c r="E1327" s="18" t="s">
        <v>515</v>
      </c>
    </row>
    <row r="1328" spans="2:5" x14ac:dyDescent="0.2">
      <c r="B1328" s="18">
        <v>639</v>
      </c>
      <c r="C1328" s="20">
        <v>6</v>
      </c>
      <c r="D1328" s="21" t="s">
        <v>589</v>
      </c>
      <c r="E1328" s="18" t="s">
        <v>515</v>
      </c>
    </row>
    <row r="1329" spans="2:5" x14ac:dyDescent="0.2">
      <c r="B1329" s="18">
        <v>6391</v>
      </c>
      <c r="C1329" s="20">
        <v>6</v>
      </c>
      <c r="D1329" s="21" t="s">
        <v>590</v>
      </c>
      <c r="E1329" s="18" t="s">
        <v>515</v>
      </c>
    </row>
    <row r="1330" spans="2:5" x14ac:dyDescent="0.2">
      <c r="B1330" s="18">
        <v>6392</v>
      </c>
      <c r="C1330" s="20">
        <v>6</v>
      </c>
      <c r="D1330" s="21" t="s">
        <v>591</v>
      </c>
      <c r="E1330" s="18" t="s">
        <v>515</v>
      </c>
    </row>
    <row r="1331" spans="2:5" x14ac:dyDescent="0.2">
      <c r="B1331" s="15">
        <v>64</v>
      </c>
      <c r="C1331" s="20">
        <v>6</v>
      </c>
      <c r="D1331" s="17" t="s">
        <v>592</v>
      </c>
      <c r="E1331" s="18" t="s">
        <v>515</v>
      </c>
    </row>
    <row r="1332" spans="2:5" x14ac:dyDescent="0.2">
      <c r="B1332" s="18">
        <v>641</v>
      </c>
      <c r="C1332" s="20">
        <v>6</v>
      </c>
      <c r="D1332" s="21" t="s">
        <v>350</v>
      </c>
      <c r="E1332" s="18" t="s">
        <v>515</v>
      </c>
    </row>
    <row r="1333" spans="2:5" x14ac:dyDescent="0.2">
      <c r="B1333" s="18">
        <v>6411</v>
      </c>
      <c r="C1333" s="20">
        <v>6</v>
      </c>
      <c r="D1333" s="21" t="s">
        <v>593</v>
      </c>
      <c r="E1333" s="18" t="s">
        <v>515</v>
      </c>
    </row>
    <row r="1334" spans="2:5" x14ac:dyDescent="0.2">
      <c r="B1334" s="18">
        <v>6412</v>
      </c>
      <c r="C1334" s="20">
        <v>6</v>
      </c>
      <c r="D1334" s="21" t="s">
        <v>366</v>
      </c>
      <c r="E1334" s="18" t="s">
        <v>515</v>
      </c>
    </row>
    <row r="1335" spans="2:5" x14ac:dyDescent="0.2">
      <c r="B1335" s="18">
        <v>6413</v>
      </c>
      <c r="C1335" s="20">
        <v>6</v>
      </c>
      <c r="D1335" s="21" t="s">
        <v>370</v>
      </c>
      <c r="E1335" s="18" t="s">
        <v>515</v>
      </c>
    </row>
    <row r="1336" spans="2:5" x14ac:dyDescent="0.2">
      <c r="B1336" s="18">
        <v>6414</v>
      </c>
      <c r="C1336" s="20">
        <v>6</v>
      </c>
      <c r="D1336" s="21" t="s">
        <v>594</v>
      </c>
      <c r="E1336" s="18" t="s">
        <v>515</v>
      </c>
    </row>
    <row r="1337" spans="2:5" x14ac:dyDescent="0.2">
      <c r="B1337" s="18">
        <v>6415</v>
      </c>
      <c r="C1337" s="20">
        <v>6</v>
      </c>
      <c r="D1337" s="21" t="s">
        <v>595</v>
      </c>
      <c r="E1337" s="18" t="s">
        <v>515</v>
      </c>
    </row>
    <row r="1338" spans="2:5" x14ac:dyDescent="0.2">
      <c r="B1338" s="18">
        <v>6416</v>
      </c>
      <c r="C1338" s="20">
        <v>6</v>
      </c>
      <c r="D1338" s="21" t="s">
        <v>596</v>
      </c>
      <c r="E1338" s="18" t="s">
        <v>515</v>
      </c>
    </row>
    <row r="1339" spans="2:5" x14ac:dyDescent="0.2">
      <c r="B1339" s="18">
        <v>6419</v>
      </c>
      <c r="C1339" s="20">
        <v>6</v>
      </c>
      <c r="D1339" s="21" t="s">
        <v>323</v>
      </c>
      <c r="E1339" s="18" t="s">
        <v>515</v>
      </c>
    </row>
    <row r="1340" spans="2:5" x14ac:dyDescent="0.2">
      <c r="B1340" s="18">
        <v>642</v>
      </c>
      <c r="C1340" s="20">
        <v>6</v>
      </c>
      <c r="D1340" s="21" t="s">
        <v>597</v>
      </c>
      <c r="E1340" s="18" t="s">
        <v>515</v>
      </c>
    </row>
    <row r="1341" spans="2:5" x14ac:dyDescent="0.2">
      <c r="B1341" s="18">
        <v>643</v>
      </c>
      <c r="C1341" s="20">
        <v>6</v>
      </c>
      <c r="D1341" s="21" t="s">
        <v>598</v>
      </c>
      <c r="E1341" s="18" t="s">
        <v>515</v>
      </c>
    </row>
    <row r="1342" spans="2:5" x14ac:dyDescent="0.2">
      <c r="B1342" s="18">
        <v>6431</v>
      </c>
      <c r="C1342" s="20">
        <v>6</v>
      </c>
      <c r="D1342" s="21" t="s">
        <v>384</v>
      </c>
      <c r="E1342" s="18" t="s">
        <v>515</v>
      </c>
    </row>
    <row r="1343" spans="2:5" x14ac:dyDescent="0.2">
      <c r="B1343" s="18">
        <v>6432</v>
      </c>
      <c r="C1343" s="20">
        <v>6</v>
      </c>
      <c r="D1343" s="21" t="s">
        <v>599</v>
      </c>
      <c r="E1343" s="18" t="s">
        <v>515</v>
      </c>
    </row>
    <row r="1344" spans="2:5" x14ac:dyDescent="0.2">
      <c r="B1344" s="18">
        <v>6433</v>
      </c>
      <c r="C1344" s="20">
        <v>6</v>
      </c>
      <c r="D1344" s="21" t="s">
        <v>380</v>
      </c>
      <c r="E1344" s="18" t="s">
        <v>515</v>
      </c>
    </row>
    <row r="1345" spans="2:5" x14ac:dyDescent="0.2">
      <c r="B1345" s="18">
        <v>6434</v>
      </c>
      <c r="C1345" s="20">
        <v>6</v>
      </c>
      <c r="D1345" s="21" t="s">
        <v>600</v>
      </c>
      <c r="E1345" s="18" t="s">
        <v>515</v>
      </c>
    </row>
    <row r="1346" spans="2:5" x14ac:dyDescent="0.2">
      <c r="B1346" s="18">
        <v>6439</v>
      </c>
      <c r="C1346" s="20">
        <v>6</v>
      </c>
      <c r="D1346" s="21" t="s">
        <v>323</v>
      </c>
      <c r="E1346" s="18" t="s">
        <v>515</v>
      </c>
    </row>
    <row r="1347" spans="2:5" x14ac:dyDescent="0.2">
      <c r="B1347" s="18">
        <v>644</v>
      </c>
      <c r="C1347" s="20">
        <v>6</v>
      </c>
      <c r="D1347" s="21" t="s">
        <v>601</v>
      </c>
      <c r="E1347" s="18" t="s">
        <v>515</v>
      </c>
    </row>
    <row r="1348" spans="2:5" x14ac:dyDescent="0.2">
      <c r="B1348" s="18">
        <v>6442</v>
      </c>
      <c r="C1348" s="20">
        <v>6</v>
      </c>
      <c r="D1348" s="21" t="s">
        <v>375</v>
      </c>
      <c r="E1348" s="18" t="s">
        <v>515</v>
      </c>
    </row>
    <row r="1349" spans="2:5" x14ac:dyDescent="0.2">
      <c r="B1349" s="18">
        <v>6443</v>
      </c>
      <c r="C1349" s="20">
        <v>6</v>
      </c>
      <c r="D1349" s="21" t="s">
        <v>323</v>
      </c>
      <c r="E1349" s="18" t="s">
        <v>515</v>
      </c>
    </row>
    <row r="1350" spans="2:5" x14ac:dyDescent="0.2">
      <c r="B1350" s="18">
        <v>645</v>
      </c>
      <c r="C1350" s="20">
        <v>6</v>
      </c>
      <c r="D1350" s="21" t="s">
        <v>602</v>
      </c>
      <c r="E1350" s="18" t="s">
        <v>515</v>
      </c>
    </row>
    <row r="1351" spans="2:5" x14ac:dyDescent="0.2">
      <c r="B1351" s="18">
        <v>6451</v>
      </c>
      <c r="C1351" s="20">
        <v>6</v>
      </c>
      <c r="D1351" s="21" t="s">
        <v>88</v>
      </c>
      <c r="E1351" s="18" t="s">
        <v>515</v>
      </c>
    </row>
    <row r="1352" spans="2:5" x14ac:dyDescent="0.2">
      <c r="B1352" s="18">
        <v>6452</v>
      </c>
      <c r="C1352" s="20">
        <v>6</v>
      </c>
      <c r="D1352" s="21" t="s">
        <v>603</v>
      </c>
      <c r="E1352" s="18" t="s">
        <v>515</v>
      </c>
    </row>
    <row r="1353" spans="2:5" x14ac:dyDescent="0.2">
      <c r="B1353" s="18">
        <v>6453</v>
      </c>
      <c r="C1353" s="20">
        <v>6</v>
      </c>
      <c r="D1353" s="21" t="s">
        <v>604</v>
      </c>
      <c r="E1353" s="18" t="s">
        <v>515</v>
      </c>
    </row>
    <row r="1354" spans="2:5" x14ac:dyDescent="0.2">
      <c r="B1354" s="18">
        <v>6454</v>
      </c>
      <c r="C1354" s="20">
        <v>6</v>
      </c>
      <c r="D1354" s="21" t="s">
        <v>605</v>
      </c>
      <c r="E1354" s="18" t="s">
        <v>515</v>
      </c>
    </row>
    <row r="1355" spans="2:5" x14ac:dyDescent="0.2">
      <c r="B1355" s="15">
        <v>65</v>
      </c>
      <c r="C1355" s="20">
        <v>6</v>
      </c>
      <c r="D1355" s="17" t="s">
        <v>606</v>
      </c>
      <c r="E1355" s="18" t="s">
        <v>515</v>
      </c>
    </row>
    <row r="1356" spans="2:5" x14ac:dyDescent="0.2">
      <c r="B1356" s="18">
        <v>651</v>
      </c>
      <c r="C1356" s="20">
        <v>6</v>
      </c>
      <c r="D1356" s="21" t="s">
        <v>117</v>
      </c>
      <c r="E1356" s="18" t="s">
        <v>515</v>
      </c>
    </row>
    <row r="1357" spans="2:5" x14ac:dyDescent="0.2">
      <c r="B1357" s="18">
        <v>652</v>
      </c>
      <c r="C1357" s="20">
        <v>6</v>
      </c>
      <c r="D1357" s="21" t="s">
        <v>89</v>
      </c>
      <c r="E1357" s="18" t="s">
        <v>515</v>
      </c>
    </row>
    <row r="1358" spans="2:5" x14ac:dyDescent="0.2">
      <c r="B1358" s="18">
        <v>653</v>
      </c>
      <c r="C1358" s="20">
        <v>6</v>
      </c>
      <c r="D1358" s="21" t="s">
        <v>607</v>
      </c>
      <c r="E1358" s="18" t="s">
        <v>515</v>
      </c>
    </row>
    <row r="1359" spans="2:5" x14ac:dyDescent="0.2">
      <c r="B1359" s="18">
        <v>654</v>
      </c>
      <c r="C1359" s="20">
        <v>6</v>
      </c>
      <c r="D1359" s="21" t="s">
        <v>608</v>
      </c>
      <c r="E1359" s="18" t="s">
        <v>515</v>
      </c>
    </row>
    <row r="1360" spans="2:5" x14ac:dyDescent="0.2">
      <c r="B1360" s="18">
        <v>655</v>
      </c>
      <c r="C1360" s="20">
        <v>6</v>
      </c>
      <c r="D1360" s="21" t="s">
        <v>609</v>
      </c>
      <c r="E1360" s="18" t="s">
        <v>515</v>
      </c>
    </row>
    <row r="1361" spans="2:5" x14ac:dyDescent="0.2">
      <c r="B1361" s="18">
        <v>6551</v>
      </c>
      <c r="C1361" s="20">
        <v>6</v>
      </c>
      <c r="D1361" s="21" t="s">
        <v>610</v>
      </c>
      <c r="E1361" s="18" t="s">
        <v>515</v>
      </c>
    </row>
    <row r="1362" spans="2:5" x14ac:dyDescent="0.2">
      <c r="B1362" s="18">
        <v>65511</v>
      </c>
      <c r="C1362" s="20">
        <v>6</v>
      </c>
      <c r="D1362" s="21" t="s">
        <v>450</v>
      </c>
      <c r="E1362" s="18" t="s">
        <v>515</v>
      </c>
    </row>
    <row r="1363" spans="2:5" x14ac:dyDescent="0.2">
      <c r="B1363" s="18">
        <v>65512</v>
      </c>
      <c r="C1363" s="20">
        <v>6</v>
      </c>
      <c r="D1363" s="21" t="s">
        <v>98</v>
      </c>
      <c r="E1363" s="18" t="s">
        <v>515</v>
      </c>
    </row>
    <row r="1364" spans="2:5" x14ac:dyDescent="0.2">
      <c r="B1364" s="18">
        <v>65513</v>
      </c>
      <c r="C1364" s="20">
        <v>6</v>
      </c>
      <c r="D1364" s="21" t="s">
        <v>611</v>
      </c>
      <c r="E1364" s="18" t="s">
        <v>515</v>
      </c>
    </row>
    <row r="1365" spans="2:5" x14ac:dyDescent="0.2">
      <c r="B1365" s="18">
        <v>65514</v>
      </c>
      <c r="C1365" s="20">
        <v>6</v>
      </c>
      <c r="D1365" s="21" t="s">
        <v>99</v>
      </c>
      <c r="E1365" s="18" t="s">
        <v>515</v>
      </c>
    </row>
    <row r="1366" spans="2:5" x14ac:dyDescent="0.2">
      <c r="B1366" s="18">
        <v>65515</v>
      </c>
      <c r="C1366" s="20">
        <v>6</v>
      </c>
      <c r="D1366" s="21" t="s">
        <v>100</v>
      </c>
      <c r="E1366" s="18" t="s">
        <v>515</v>
      </c>
    </row>
    <row r="1367" spans="2:5" x14ac:dyDescent="0.2">
      <c r="B1367" s="18">
        <v>65516</v>
      </c>
      <c r="C1367" s="20">
        <v>6</v>
      </c>
      <c r="D1367" s="21" t="s">
        <v>101</v>
      </c>
      <c r="E1367" s="18" t="s">
        <v>515</v>
      </c>
    </row>
    <row r="1368" spans="2:5" x14ac:dyDescent="0.2">
      <c r="B1368" s="18">
        <v>6552</v>
      </c>
      <c r="C1368" s="20">
        <v>6</v>
      </c>
      <c r="D1368" s="21" t="s">
        <v>612</v>
      </c>
      <c r="E1368" s="18" t="s">
        <v>515</v>
      </c>
    </row>
    <row r="1369" spans="2:5" x14ac:dyDescent="0.2">
      <c r="B1369" s="18">
        <v>65521</v>
      </c>
      <c r="C1369" s="20">
        <v>6</v>
      </c>
      <c r="D1369" s="21" t="s">
        <v>98</v>
      </c>
      <c r="E1369" s="18" t="s">
        <v>515</v>
      </c>
    </row>
    <row r="1370" spans="2:5" x14ac:dyDescent="0.2">
      <c r="B1370" s="18">
        <v>65522</v>
      </c>
      <c r="C1370" s="20">
        <v>6</v>
      </c>
      <c r="D1370" s="21" t="s">
        <v>613</v>
      </c>
      <c r="E1370" s="18" t="s">
        <v>515</v>
      </c>
    </row>
    <row r="1371" spans="2:5" x14ac:dyDescent="0.2">
      <c r="B1371" s="18">
        <v>65523</v>
      </c>
      <c r="C1371" s="20">
        <v>6</v>
      </c>
      <c r="D1371" s="21" t="s">
        <v>99</v>
      </c>
      <c r="E1371" s="18" t="s">
        <v>515</v>
      </c>
    </row>
    <row r="1372" spans="2:5" x14ac:dyDescent="0.2">
      <c r="B1372" s="18">
        <v>65524</v>
      </c>
      <c r="C1372" s="20">
        <v>6</v>
      </c>
      <c r="D1372" s="21" t="s">
        <v>100</v>
      </c>
      <c r="E1372" s="18" t="s">
        <v>515</v>
      </c>
    </row>
    <row r="1373" spans="2:5" x14ac:dyDescent="0.2">
      <c r="B1373" s="18">
        <v>65525</v>
      </c>
      <c r="C1373" s="20">
        <v>6</v>
      </c>
      <c r="D1373" s="21" t="s">
        <v>101</v>
      </c>
      <c r="E1373" s="18" t="s">
        <v>515</v>
      </c>
    </row>
    <row r="1374" spans="2:5" x14ac:dyDescent="0.2">
      <c r="B1374" s="18">
        <v>656</v>
      </c>
      <c r="C1374" s="20">
        <v>6</v>
      </c>
      <c r="D1374" s="21" t="s">
        <v>155</v>
      </c>
      <c r="E1374" s="18" t="s">
        <v>515</v>
      </c>
    </row>
    <row r="1375" spans="2:5" x14ac:dyDescent="0.2">
      <c r="B1375" s="18">
        <v>658</v>
      </c>
      <c r="C1375" s="20">
        <v>6</v>
      </c>
      <c r="D1375" s="21" t="s">
        <v>614</v>
      </c>
      <c r="E1375" s="18" t="s">
        <v>515</v>
      </c>
    </row>
    <row r="1376" spans="2:5" x14ac:dyDescent="0.2">
      <c r="B1376" s="18">
        <v>659</v>
      </c>
      <c r="C1376" s="20">
        <v>6</v>
      </c>
      <c r="D1376" s="21" t="s">
        <v>615</v>
      </c>
      <c r="E1376" s="18" t="s">
        <v>515</v>
      </c>
    </row>
    <row r="1377" spans="2:6" x14ac:dyDescent="0.2">
      <c r="B1377" s="18">
        <v>6591</v>
      </c>
      <c r="C1377" s="20">
        <v>6</v>
      </c>
      <c r="D1377" s="21" t="s">
        <v>616</v>
      </c>
      <c r="E1377" s="18" t="s">
        <v>515</v>
      </c>
    </row>
    <row r="1378" spans="2:6" x14ac:dyDescent="0.2">
      <c r="B1378" s="18">
        <v>6592</v>
      </c>
      <c r="C1378" s="20">
        <v>6</v>
      </c>
      <c r="D1378" s="21" t="s">
        <v>617</v>
      </c>
      <c r="E1378" s="18" t="s">
        <v>515</v>
      </c>
    </row>
    <row r="1379" spans="2:6" x14ac:dyDescent="0.2">
      <c r="B1379" s="81">
        <v>6599</v>
      </c>
      <c r="C1379" s="82">
        <v>6</v>
      </c>
      <c r="D1379" s="83" t="s">
        <v>618</v>
      </c>
      <c r="E1379" s="81" t="s">
        <v>515</v>
      </c>
      <c r="F1379" s="25" t="s">
        <v>409</v>
      </c>
    </row>
    <row r="1380" spans="2:6" x14ac:dyDescent="0.2">
      <c r="B1380" s="15">
        <v>66</v>
      </c>
      <c r="C1380" s="20">
        <v>6</v>
      </c>
      <c r="D1380" s="17" t="s">
        <v>619</v>
      </c>
      <c r="E1380" s="18" t="s">
        <v>515</v>
      </c>
    </row>
    <row r="1381" spans="2:6" x14ac:dyDescent="0.2">
      <c r="B1381" s="18">
        <v>661</v>
      </c>
      <c r="C1381" s="20">
        <v>6</v>
      </c>
      <c r="D1381" s="21" t="s">
        <v>620</v>
      </c>
      <c r="E1381" s="18" t="s">
        <v>515</v>
      </c>
    </row>
    <row r="1382" spans="2:6" x14ac:dyDescent="0.2">
      <c r="B1382" s="18">
        <v>6611</v>
      </c>
      <c r="C1382" s="20">
        <v>6</v>
      </c>
      <c r="D1382" s="21" t="s">
        <v>129</v>
      </c>
      <c r="E1382" s="18" t="s">
        <v>515</v>
      </c>
    </row>
    <row r="1383" spans="2:6" x14ac:dyDescent="0.2">
      <c r="B1383" s="18">
        <v>6612</v>
      </c>
      <c r="C1383" s="20">
        <v>6</v>
      </c>
      <c r="D1383" s="21" t="s">
        <v>131</v>
      </c>
      <c r="E1383" s="18" t="s">
        <v>515</v>
      </c>
    </row>
    <row r="1384" spans="2:6" x14ac:dyDescent="0.2">
      <c r="B1384" s="18">
        <v>6613</v>
      </c>
      <c r="C1384" s="20">
        <v>6</v>
      </c>
      <c r="D1384" s="21" t="s">
        <v>621</v>
      </c>
      <c r="E1384" s="18" t="s">
        <v>515</v>
      </c>
    </row>
    <row r="1385" spans="2:6" x14ac:dyDescent="0.2">
      <c r="B1385" s="18">
        <v>66131</v>
      </c>
      <c r="C1385" s="20">
        <v>6</v>
      </c>
      <c r="D1385" s="21" t="s">
        <v>98</v>
      </c>
      <c r="E1385" s="18" t="s">
        <v>515</v>
      </c>
    </row>
    <row r="1386" spans="2:6" x14ac:dyDescent="0.2">
      <c r="B1386" s="18">
        <v>66132</v>
      </c>
      <c r="C1386" s="20">
        <v>6</v>
      </c>
      <c r="D1386" s="21" t="s">
        <v>99</v>
      </c>
      <c r="E1386" s="18" t="s">
        <v>515</v>
      </c>
    </row>
    <row r="1387" spans="2:6" x14ac:dyDescent="0.2">
      <c r="B1387" s="18">
        <v>66133</v>
      </c>
      <c r="C1387" s="20">
        <v>6</v>
      </c>
      <c r="D1387" s="21" t="s">
        <v>100</v>
      </c>
      <c r="E1387" s="18" t="s">
        <v>515</v>
      </c>
    </row>
    <row r="1388" spans="2:6" x14ac:dyDescent="0.2">
      <c r="B1388" s="18">
        <v>66134</v>
      </c>
      <c r="C1388" s="20">
        <v>6</v>
      </c>
      <c r="D1388" s="21" t="s">
        <v>101</v>
      </c>
      <c r="E1388" s="18" t="s">
        <v>515</v>
      </c>
    </row>
    <row r="1389" spans="2:6" x14ac:dyDescent="0.2">
      <c r="B1389" s="18">
        <v>662</v>
      </c>
      <c r="C1389" s="20">
        <v>6</v>
      </c>
      <c r="D1389" s="21" t="s">
        <v>622</v>
      </c>
      <c r="E1389" s="18" t="s">
        <v>515</v>
      </c>
    </row>
    <row r="1390" spans="2:6" x14ac:dyDescent="0.2">
      <c r="B1390" s="18">
        <v>6621</v>
      </c>
      <c r="C1390" s="20">
        <v>6</v>
      </c>
      <c r="D1390" s="21" t="s">
        <v>98</v>
      </c>
      <c r="E1390" s="18" t="s">
        <v>515</v>
      </c>
    </row>
    <row r="1391" spans="2:6" x14ac:dyDescent="0.2">
      <c r="B1391" s="18">
        <v>6622</v>
      </c>
      <c r="C1391" s="20">
        <v>6</v>
      </c>
      <c r="D1391" s="21" t="s">
        <v>101</v>
      </c>
      <c r="E1391" s="18" t="s">
        <v>515</v>
      </c>
    </row>
    <row r="1392" spans="2:6" x14ac:dyDescent="0.2">
      <c r="B1392" s="15">
        <v>67</v>
      </c>
      <c r="C1392" s="20">
        <v>6</v>
      </c>
      <c r="D1392" s="17" t="s">
        <v>623</v>
      </c>
      <c r="E1392" s="18" t="s">
        <v>515</v>
      </c>
    </row>
    <row r="1393" spans="2:5" x14ac:dyDescent="0.2">
      <c r="B1393" s="18">
        <v>671</v>
      </c>
      <c r="C1393" s="20">
        <v>6</v>
      </c>
      <c r="D1393" s="21" t="s">
        <v>624</v>
      </c>
      <c r="E1393" s="18" t="s">
        <v>515</v>
      </c>
    </row>
    <row r="1394" spans="2:5" x14ac:dyDescent="0.2">
      <c r="B1394" s="18">
        <v>6711</v>
      </c>
      <c r="C1394" s="20">
        <v>6</v>
      </c>
      <c r="D1394" s="21" t="s">
        <v>426</v>
      </c>
      <c r="E1394" s="18" t="s">
        <v>515</v>
      </c>
    </row>
    <row r="1395" spans="2:5" x14ac:dyDescent="0.2">
      <c r="B1395" s="18">
        <v>6712</v>
      </c>
      <c r="C1395" s="20">
        <v>6</v>
      </c>
      <c r="D1395" s="21" t="s">
        <v>429</v>
      </c>
      <c r="E1395" s="18" t="s">
        <v>515</v>
      </c>
    </row>
    <row r="1396" spans="2:5" x14ac:dyDescent="0.2">
      <c r="B1396" s="18">
        <v>6713</v>
      </c>
      <c r="C1396" s="20">
        <v>6</v>
      </c>
      <c r="D1396" s="21" t="s">
        <v>625</v>
      </c>
      <c r="E1396" s="18" t="s">
        <v>515</v>
      </c>
    </row>
    <row r="1397" spans="2:5" x14ac:dyDescent="0.2">
      <c r="B1397" s="18">
        <v>6714</v>
      </c>
      <c r="C1397" s="20">
        <v>6</v>
      </c>
      <c r="D1397" s="21" t="s">
        <v>626</v>
      </c>
      <c r="E1397" s="18" t="s">
        <v>515</v>
      </c>
    </row>
    <row r="1398" spans="2:5" x14ac:dyDescent="0.2">
      <c r="B1398" s="18">
        <v>672</v>
      </c>
      <c r="C1398" s="20">
        <v>6</v>
      </c>
      <c r="D1398" s="21" t="s">
        <v>627</v>
      </c>
      <c r="E1398" s="18" t="s">
        <v>515</v>
      </c>
    </row>
    <row r="1399" spans="2:5" x14ac:dyDescent="0.2">
      <c r="B1399" s="18">
        <v>673</v>
      </c>
      <c r="C1399" s="20">
        <v>6</v>
      </c>
      <c r="D1399" s="21" t="s">
        <v>628</v>
      </c>
      <c r="E1399" s="18" t="s">
        <v>515</v>
      </c>
    </row>
    <row r="1400" spans="2:5" x14ac:dyDescent="0.2">
      <c r="B1400" s="18">
        <v>6731</v>
      </c>
      <c r="C1400" s="20">
        <v>6</v>
      </c>
      <c r="D1400" s="21" t="s">
        <v>426</v>
      </c>
      <c r="E1400" s="18" t="s">
        <v>515</v>
      </c>
    </row>
    <row r="1401" spans="2:5" x14ac:dyDescent="0.2">
      <c r="B1401" s="18">
        <v>67311</v>
      </c>
      <c r="C1401" s="20">
        <v>6</v>
      </c>
      <c r="D1401" s="21" t="s">
        <v>427</v>
      </c>
      <c r="E1401" s="18" t="s">
        <v>515</v>
      </c>
    </row>
    <row r="1402" spans="2:5" x14ac:dyDescent="0.2">
      <c r="B1402" s="18">
        <v>67312</v>
      </c>
      <c r="C1402" s="20">
        <v>6</v>
      </c>
      <c r="D1402" s="21" t="s">
        <v>428</v>
      </c>
      <c r="E1402" s="18" t="s">
        <v>515</v>
      </c>
    </row>
    <row r="1403" spans="2:5" x14ac:dyDescent="0.2">
      <c r="B1403" s="18">
        <v>6732</v>
      </c>
      <c r="C1403" s="20">
        <v>6</v>
      </c>
      <c r="D1403" s="21" t="s">
        <v>429</v>
      </c>
      <c r="E1403" s="18" t="s">
        <v>515</v>
      </c>
    </row>
    <row r="1404" spans="2:5" x14ac:dyDescent="0.2">
      <c r="B1404" s="18">
        <v>6733</v>
      </c>
      <c r="C1404" s="20">
        <v>6</v>
      </c>
      <c r="D1404" s="21" t="s">
        <v>442</v>
      </c>
      <c r="E1404" s="18" t="s">
        <v>515</v>
      </c>
    </row>
    <row r="1405" spans="2:5" x14ac:dyDescent="0.2">
      <c r="B1405" s="18">
        <v>6734</v>
      </c>
      <c r="C1405" s="20">
        <v>6</v>
      </c>
      <c r="D1405" s="21" t="s">
        <v>626</v>
      </c>
      <c r="E1405" s="18" t="s">
        <v>515</v>
      </c>
    </row>
    <row r="1406" spans="2:5" x14ac:dyDescent="0.2">
      <c r="B1406" s="18">
        <v>6735</v>
      </c>
      <c r="C1406" s="20">
        <v>6</v>
      </c>
      <c r="D1406" s="21" t="s">
        <v>430</v>
      </c>
      <c r="E1406" s="18" t="s">
        <v>515</v>
      </c>
    </row>
    <row r="1407" spans="2:5" x14ac:dyDescent="0.2">
      <c r="B1407" s="18">
        <v>6736</v>
      </c>
      <c r="C1407" s="20">
        <v>6</v>
      </c>
      <c r="D1407" s="21" t="s">
        <v>629</v>
      </c>
      <c r="E1407" s="18" t="s">
        <v>515</v>
      </c>
    </row>
    <row r="1408" spans="2:5" x14ac:dyDescent="0.2">
      <c r="B1408" s="18">
        <v>674</v>
      </c>
      <c r="C1408" s="20">
        <v>6</v>
      </c>
      <c r="D1408" s="21" t="s">
        <v>630</v>
      </c>
      <c r="E1408" s="18" t="s">
        <v>515</v>
      </c>
    </row>
    <row r="1409" spans="2:5" x14ac:dyDescent="0.2">
      <c r="B1409" s="18">
        <v>6741</v>
      </c>
      <c r="C1409" s="20">
        <v>6</v>
      </c>
      <c r="D1409" s="21" t="s">
        <v>631</v>
      </c>
      <c r="E1409" s="18" t="s">
        <v>515</v>
      </c>
    </row>
    <row r="1410" spans="2:5" x14ac:dyDescent="0.2">
      <c r="B1410" s="18">
        <v>675</v>
      </c>
      <c r="C1410" s="20">
        <v>6</v>
      </c>
      <c r="D1410" s="21" t="s">
        <v>632</v>
      </c>
      <c r="E1410" s="18" t="s">
        <v>515</v>
      </c>
    </row>
    <row r="1411" spans="2:5" x14ac:dyDescent="0.2">
      <c r="B1411" s="18">
        <v>676</v>
      </c>
      <c r="C1411" s="20">
        <v>6</v>
      </c>
      <c r="D1411" s="21" t="s">
        <v>633</v>
      </c>
      <c r="E1411" s="18" t="s">
        <v>515</v>
      </c>
    </row>
    <row r="1412" spans="2:5" x14ac:dyDescent="0.2">
      <c r="B1412" s="18">
        <v>677</v>
      </c>
      <c r="C1412" s="20">
        <v>6</v>
      </c>
      <c r="D1412" s="21" t="s">
        <v>634</v>
      </c>
      <c r="E1412" s="18" t="s">
        <v>515</v>
      </c>
    </row>
    <row r="1413" spans="2:5" x14ac:dyDescent="0.2">
      <c r="B1413" s="18">
        <v>6771</v>
      </c>
      <c r="C1413" s="20">
        <v>6</v>
      </c>
      <c r="D1413" s="21" t="s">
        <v>45</v>
      </c>
      <c r="E1413" s="18" t="s">
        <v>515</v>
      </c>
    </row>
    <row r="1414" spans="2:5" x14ac:dyDescent="0.2">
      <c r="B1414" s="18">
        <v>6772</v>
      </c>
      <c r="C1414" s="20">
        <v>6</v>
      </c>
      <c r="D1414" s="21" t="s">
        <v>53</v>
      </c>
      <c r="E1414" s="18" t="s">
        <v>515</v>
      </c>
    </row>
    <row r="1415" spans="2:5" x14ac:dyDescent="0.2">
      <c r="B1415" s="18">
        <v>6773</v>
      </c>
      <c r="C1415" s="20">
        <v>6</v>
      </c>
      <c r="D1415" s="21" t="s">
        <v>323</v>
      </c>
      <c r="E1415" s="18" t="s">
        <v>515</v>
      </c>
    </row>
    <row r="1416" spans="2:5" x14ac:dyDescent="0.2">
      <c r="B1416" s="18">
        <v>678</v>
      </c>
      <c r="C1416" s="20">
        <v>6</v>
      </c>
      <c r="D1416" s="21" t="s">
        <v>635</v>
      </c>
      <c r="E1416" s="18" t="s">
        <v>515</v>
      </c>
    </row>
    <row r="1417" spans="2:5" x14ac:dyDescent="0.2">
      <c r="B1417" s="18">
        <v>6781</v>
      </c>
      <c r="C1417" s="20">
        <v>6</v>
      </c>
      <c r="D1417" s="21" t="s">
        <v>636</v>
      </c>
      <c r="E1417" s="18" t="s">
        <v>515</v>
      </c>
    </row>
    <row r="1418" spans="2:5" x14ac:dyDescent="0.2">
      <c r="B1418" s="18">
        <v>6782</v>
      </c>
      <c r="C1418" s="20">
        <v>6</v>
      </c>
      <c r="D1418" s="21" t="s">
        <v>637</v>
      </c>
      <c r="E1418" s="18" t="s">
        <v>515</v>
      </c>
    </row>
    <row r="1419" spans="2:5" x14ac:dyDescent="0.2">
      <c r="B1419" s="18">
        <v>679</v>
      </c>
      <c r="C1419" s="20">
        <v>6</v>
      </c>
      <c r="D1419" s="21" t="s">
        <v>638</v>
      </c>
      <c r="E1419" s="18" t="s">
        <v>515</v>
      </c>
    </row>
    <row r="1420" spans="2:5" x14ac:dyDescent="0.2">
      <c r="B1420" s="18">
        <v>6791</v>
      </c>
      <c r="C1420" s="20">
        <v>6</v>
      </c>
      <c r="D1420" s="21" t="s">
        <v>639</v>
      </c>
      <c r="E1420" s="18" t="s">
        <v>515</v>
      </c>
    </row>
    <row r="1421" spans="2:5" x14ac:dyDescent="0.2">
      <c r="B1421" s="18">
        <v>6792</v>
      </c>
      <c r="C1421" s="20">
        <v>6</v>
      </c>
      <c r="D1421" s="21" t="s">
        <v>640</v>
      </c>
      <c r="E1421" s="18" t="s">
        <v>515</v>
      </c>
    </row>
    <row r="1422" spans="2:5" x14ac:dyDescent="0.2">
      <c r="B1422" s="18">
        <v>6793</v>
      </c>
      <c r="C1422" s="20">
        <v>6</v>
      </c>
      <c r="D1422" s="21" t="s">
        <v>641</v>
      </c>
      <c r="E1422" s="18" t="s">
        <v>515</v>
      </c>
    </row>
    <row r="1423" spans="2:5" x14ac:dyDescent="0.2">
      <c r="B1423" s="15">
        <v>68</v>
      </c>
      <c r="C1423" s="20">
        <v>6</v>
      </c>
      <c r="D1423" s="17" t="s">
        <v>642</v>
      </c>
      <c r="E1423" s="18" t="s">
        <v>515</v>
      </c>
    </row>
    <row r="1424" spans="2:5" x14ac:dyDescent="0.2">
      <c r="B1424" s="84">
        <v>681</v>
      </c>
      <c r="C1424" s="85">
        <v>6</v>
      </c>
      <c r="D1424" s="86" t="s">
        <v>643</v>
      </c>
      <c r="E1424" s="84" t="s">
        <v>515</v>
      </c>
    </row>
    <row r="1425" spans="2:6" x14ac:dyDescent="0.2">
      <c r="B1425" s="18">
        <v>6811</v>
      </c>
      <c r="C1425" s="20">
        <v>6</v>
      </c>
      <c r="D1425" s="21" t="s">
        <v>172</v>
      </c>
      <c r="E1425" s="18" t="s">
        <v>515</v>
      </c>
    </row>
    <row r="1426" spans="2:6" x14ac:dyDescent="0.2">
      <c r="B1426" s="18">
        <v>68111</v>
      </c>
      <c r="C1426" s="20">
        <v>6</v>
      </c>
      <c r="D1426" s="21" t="s">
        <v>47</v>
      </c>
      <c r="E1426" s="18" t="s">
        <v>515</v>
      </c>
    </row>
    <row r="1427" spans="2:6" x14ac:dyDescent="0.2">
      <c r="B1427" s="18">
        <v>68112</v>
      </c>
      <c r="C1427" s="20">
        <v>6</v>
      </c>
      <c r="D1427" s="21" t="s">
        <v>171</v>
      </c>
      <c r="E1427" s="18" t="s">
        <v>515</v>
      </c>
    </row>
    <row r="1428" spans="2:6" x14ac:dyDescent="0.2">
      <c r="B1428" s="18">
        <v>68113</v>
      </c>
      <c r="C1428" s="20">
        <v>6</v>
      </c>
      <c r="D1428" s="21" t="s">
        <v>135</v>
      </c>
      <c r="E1428" s="18" t="s">
        <v>515</v>
      </c>
    </row>
    <row r="1429" spans="2:6" x14ac:dyDescent="0.2">
      <c r="B1429" s="84">
        <v>682</v>
      </c>
      <c r="C1429" s="85">
        <v>6</v>
      </c>
      <c r="D1429" s="86" t="s">
        <v>644</v>
      </c>
      <c r="E1429" s="84" t="s">
        <v>515</v>
      </c>
      <c r="F1429" s="87"/>
    </row>
    <row r="1430" spans="2:6" x14ac:dyDescent="0.2">
      <c r="B1430" s="18">
        <v>6821</v>
      </c>
      <c r="C1430" s="20">
        <v>6</v>
      </c>
      <c r="D1430" s="21" t="s">
        <v>98</v>
      </c>
      <c r="E1430" s="18" t="s">
        <v>515</v>
      </c>
    </row>
    <row r="1431" spans="2:6" x14ac:dyDescent="0.2">
      <c r="B1431" s="18">
        <v>68211</v>
      </c>
      <c r="C1431" s="20">
        <v>6</v>
      </c>
      <c r="D1431" s="21" t="s">
        <v>172</v>
      </c>
      <c r="E1431" s="18" t="s">
        <v>515</v>
      </c>
    </row>
    <row r="1432" spans="2:6" x14ac:dyDescent="0.2">
      <c r="B1432" s="18">
        <v>682111</v>
      </c>
      <c r="C1432" s="20">
        <v>6</v>
      </c>
      <c r="D1432" s="21" t="s">
        <v>47</v>
      </c>
      <c r="E1432" s="18" t="s">
        <v>515</v>
      </c>
    </row>
    <row r="1433" spans="2:6" x14ac:dyDescent="0.2">
      <c r="B1433" s="18">
        <v>682112</v>
      </c>
      <c r="C1433" s="20">
        <v>6</v>
      </c>
      <c r="D1433" s="21" t="s">
        <v>171</v>
      </c>
      <c r="E1433" s="18" t="s">
        <v>515</v>
      </c>
    </row>
    <row r="1434" spans="2:6" x14ac:dyDescent="0.2">
      <c r="B1434" s="18">
        <v>682113</v>
      </c>
      <c r="C1434" s="20">
        <v>6</v>
      </c>
      <c r="D1434" s="21" t="s">
        <v>135</v>
      </c>
      <c r="E1434" s="18" t="s">
        <v>515</v>
      </c>
    </row>
    <row r="1435" spans="2:6" x14ac:dyDescent="0.2">
      <c r="B1435" s="18">
        <v>6822</v>
      </c>
      <c r="C1435" s="20">
        <v>6</v>
      </c>
      <c r="D1435" s="21" t="s">
        <v>99</v>
      </c>
      <c r="E1435" s="18" t="s">
        <v>515</v>
      </c>
    </row>
    <row r="1436" spans="2:6" x14ac:dyDescent="0.2">
      <c r="B1436" s="18">
        <v>68221</v>
      </c>
      <c r="C1436" s="20">
        <v>6</v>
      </c>
      <c r="D1436" s="21" t="s">
        <v>172</v>
      </c>
      <c r="E1436" s="18" t="s">
        <v>515</v>
      </c>
    </row>
    <row r="1437" spans="2:6" x14ac:dyDescent="0.2">
      <c r="B1437" s="18">
        <v>682211</v>
      </c>
      <c r="C1437" s="20">
        <v>6</v>
      </c>
      <c r="D1437" s="21" t="s">
        <v>47</v>
      </c>
      <c r="E1437" s="18" t="s">
        <v>515</v>
      </c>
    </row>
    <row r="1438" spans="2:6" x14ac:dyDescent="0.2">
      <c r="B1438" s="18">
        <v>682212</v>
      </c>
      <c r="C1438" s="20">
        <v>6</v>
      </c>
      <c r="D1438" s="21" t="s">
        <v>171</v>
      </c>
      <c r="E1438" s="18" t="s">
        <v>515</v>
      </c>
    </row>
    <row r="1439" spans="2:6" x14ac:dyDescent="0.2">
      <c r="B1439" s="18">
        <v>682213</v>
      </c>
      <c r="C1439" s="20">
        <v>6</v>
      </c>
      <c r="D1439" s="21" t="s">
        <v>135</v>
      </c>
      <c r="E1439" s="18" t="s">
        <v>515</v>
      </c>
    </row>
    <row r="1440" spans="2:6" x14ac:dyDescent="0.2">
      <c r="B1440" s="18">
        <v>68222</v>
      </c>
      <c r="C1440" s="20">
        <v>6</v>
      </c>
      <c r="D1440" s="21" t="s">
        <v>176</v>
      </c>
      <c r="E1440" s="18" t="s">
        <v>515</v>
      </c>
    </row>
    <row r="1441" spans="2:6" x14ac:dyDescent="0.2">
      <c r="B1441" s="18">
        <v>682221</v>
      </c>
      <c r="C1441" s="20">
        <v>6</v>
      </c>
      <c r="D1441" s="21" t="s">
        <v>47</v>
      </c>
      <c r="E1441" s="18" t="s">
        <v>515</v>
      </c>
    </row>
    <row r="1442" spans="2:6" x14ac:dyDescent="0.2">
      <c r="B1442" s="18">
        <v>682222</v>
      </c>
      <c r="C1442" s="20">
        <v>6</v>
      </c>
      <c r="D1442" s="21" t="s">
        <v>171</v>
      </c>
      <c r="E1442" s="18" t="s">
        <v>515</v>
      </c>
    </row>
    <row r="1443" spans="2:6" x14ac:dyDescent="0.2">
      <c r="B1443" s="18">
        <v>682223</v>
      </c>
      <c r="C1443" s="20">
        <v>6</v>
      </c>
      <c r="D1443" s="21" t="s">
        <v>135</v>
      </c>
      <c r="E1443" s="18" t="s">
        <v>515</v>
      </c>
    </row>
    <row r="1444" spans="2:6" x14ac:dyDescent="0.2">
      <c r="B1444" s="18">
        <v>68223</v>
      </c>
      <c r="C1444" s="20">
        <v>6</v>
      </c>
      <c r="D1444" s="21" t="s">
        <v>177</v>
      </c>
      <c r="E1444" s="18" t="s">
        <v>515</v>
      </c>
    </row>
    <row r="1445" spans="2:6" x14ac:dyDescent="0.2">
      <c r="B1445" s="18">
        <v>682231</v>
      </c>
      <c r="C1445" s="20">
        <v>6</v>
      </c>
      <c r="D1445" s="21" t="s">
        <v>47</v>
      </c>
      <c r="E1445" s="18" t="s">
        <v>515</v>
      </c>
    </row>
    <row r="1446" spans="2:6" x14ac:dyDescent="0.2">
      <c r="B1446" s="18">
        <v>682232</v>
      </c>
      <c r="C1446" s="20">
        <v>6</v>
      </c>
      <c r="D1446" s="21" t="s">
        <v>171</v>
      </c>
      <c r="E1446" s="18" t="s">
        <v>515</v>
      </c>
    </row>
    <row r="1447" spans="2:6" x14ac:dyDescent="0.2">
      <c r="B1447" s="18">
        <v>68225</v>
      </c>
      <c r="C1447" s="20">
        <v>6</v>
      </c>
      <c r="D1447" s="21" t="s">
        <v>179</v>
      </c>
      <c r="E1447" s="18" t="s">
        <v>515</v>
      </c>
    </row>
    <row r="1448" spans="2:6" x14ac:dyDescent="0.2">
      <c r="B1448" s="18">
        <v>682251</v>
      </c>
      <c r="C1448" s="20">
        <v>6</v>
      </c>
      <c r="D1448" s="21" t="s">
        <v>47</v>
      </c>
      <c r="E1448" s="18" t="s">
        <v>515</v>
      </c>
    </row>
    <row r="1449" spans="2:6" x14ac:dyDescent="0.2">
      <c r="B1449" s="18">
        <v>682252</v>
      </c>
      <c r="C1449" s="20">
        <v>6</v>
      </c>
      <c r="D1449" s="21" t="s">
        <v>171</v>
      </c>
      <c r="E1449" s="18" t="s">
        <v>515</v>
      </c>
    </row>
    <row r="1450" spans="2:6" x14ac:dyDescent="0.2">
      <c r="B1450" s="84">
        <v>683</v>
      </c>
      <c r="C1450" s="85">
        <v>6</v>
      </c>
      <c r="D1450" s="86" t="s">
        <v>645</v>
      </c>
      <c r="E1450" s="84" t="s">
        <v>515</v>
      </c>
      <c r="F1450" s="87"/>
    </row>
    <row r="1451" spans="2:6" x14ac:dyDescent="0.2">
      <c r="B1451" s="18">
        <v>6831</v>
      </c>
      <c r="C1451" s="20">
        <v>6</v>
      </c>
      <c r="D1451" s="21" t="s">
        <v>645</v>
      </c>
      <c r="E1451" s="18" t="s">
        <v>515</v>
      </c>
    </row>
    <row r="1452" spans="2:6" x14ac:dyDescent="0.2">
      <c r="B1452" s="18">
        <v>68311</v>
      </c>
      <c r="C1452" s="20">
        <v>6</v>
      </c>
      <c r="D1452" s="21" t="s">
        <v>172</v>
      </c>
      <c r="E1452" s="18" t="s">
        <v>515</v>
      </c>
    </row>
    <row r="1453" spans="2:6" x14ac:dyDescent="0.2">
      <c r="B1453" s="18">
        <v>683111</v>
      </c>
      <c r="C1453" s="20">
        <v>6</v>
      </c>
      <c r="D1453" s="21" t="s">
        <v>47</v>
      </c>
      <c r="E1453" s="18" t="s">
        <v>515</v>
      </c>
    </row>
    <row r="1454" spans="2:6" x14ac:dyDescent="0.2">
      <c r="B1454" s="18">
        <v>683112</v>
      </c>
      <c r="C1454" s="20">
        <v>6</v>
      </c>
      <c r="D1454" s="21" t="s">
        <v>171</v>
      </c>
      <c r="E1454" s="18" t="s">
        <v>515</v>
      </c>
    </row>
    <row r="1455" spans="2:6" x14ac:dyDescent="0.2">
      <c r="B1455" s="18">
        <v>68312</v>
      </c>
      <c r="C1455" s="20">
        <v>6</v>
      </c>
      <c r="D1455" s="21" t="s">
        <v>176</v>
      </c>
      <c r="E1455" s="18" t="s">
        <v>515</v>
      </c>
    </row>
    <row r="1456" spans="2:6" x14ac:dyDescent="0.2">
      <c r="B1456" s="18">
        <v>683121</v>
      </c>
      <c r="C1456" s="20">
        <v>6</v>
      </c>
      <c r="D1456" s="21" t="s">
        <v>47</v>
      </c>
      <c r="E1456" s="18" t="s">
        <v>515</v>
      </c>
    </row>
    <row r="1457" spans="2:6" x14ac:dyDescent="0.2">
      <c r="B1457" s="18">
        <v>683122</v>
      </c>
      <c r="C1457" s="20">
        <v>6</v>
      </c>
      <c r="D1457" s="21" t="s">
        <v>171</v>
      </c>
      <c r="E1457" s="18" t="s">
        <v>515</v>
      </c>
    </row>
    <row r="1458" spans="2:6" x14ac:dyDescent="0.2">
      <c r="B1458" s="18">
        <v>68313</v>
      </c>
      <c r="C1458" s="20">
        <v>6</v>
      </c>
      <c r="D1458" s="21" t="s">
        <v>177</v>
      </c>
      <c r="E1458" s="18" t="s">
        <v>515</v>
      </c>
    </row>
    <row r="1459" spans="2:6" x14ac:dyDescent="0.2">
      <c r="B1459" s="18">
        <v>683131</v>
      </c>
      <c r="C1459" s="20">
        <v>6</v>
      </c>
      <c r="D1459" s="21" t="s">
        <v>47</v>
      </c>
      <c r="E1459" s="18" t="s">
        <v>515</v>
      </c>
    </row>
    <row r="1460" spans="2:6" x14ac:dyDescent="0.2">
      <c r="B1460" s="18">
        <v>683132</v>
      </c>
      <c r="C1460" s="20">
        <v>6</v>
      </c>
      <c r="D1460" s="21" t="s">
        <v>171</v>
      </c>
      <c r="E1460" s="18" t="s">
        <v>515</v>
      </c>
    </row>
    <row r="1461" spans="2:6" x14ac:dyDescent="0.2">
      <c r="B1461" s="18">
        <v>68315</v>
      </c>
      <c r="C1461" s="20">
        <v>6</v>
      </c>
      <c r="D1461" s="21" t="s">
        <v>179</v>
      </c>
      <c r="E1461" s="18" t="s">
        <v>515</v>
      </c>
    </row>
    <row r="1462" spans="2:6" x14ac:dyDescent="0.2">
      <c r="B1462" s="18">
        <v>683351</v>
      </c>
      <c r="C1462" s="20">
        <v>6</v>
      </c>
      <c r="D1462" s="21" t="s">
        <v>47</v>
      </c>
      <c r="E1462" s="18" t="s">
        <v>515</v>
      </c>
    </row>
    <row r="1463" spans="2:6" x14ac:dyDescent="0.2">
      <c r="B1463" s="18">
        <v>683152</v>
      </c>
      <c r="C1463" s="20">
        <v>6</v>
      </c>
      <c r="D1463" s="21" t="s">
        <v>171</v>
      </c>
      <c r="E1463" s="18" t="s">
        <v>515</v>
      </c>
    </row>
    <row r="1464" spans="2:6" x14ac:dyDescent="0.2">
      <c r="B1464" s="88">
        <v>684</v>
      </c>
      <c r="C1464" s="77">
        <v>6</v>
      </c>
      <c r="D1464" s="78" t="s">
        <v>646</v>
      </c>
      <c r="E1464" s="76" t="s">
        <v>515</v>
      </c>
      <c r="F1464" s="79"/>
    </row>
    <row r="1465" spans="2:6" x14ac:dyDescent="0.2">
      <c r="B1465" s="18">
        <v>6841</v>
      </c>
      <c r="C1465" s="20">
        <v>6</v>
      </c>
      <c r="D1465" s="21" t="s">
        <v>647</v>
      </c>
      <c r="E1465" s="18" t="s">
        <v>515</v>
      </c>
    </row>
    <row r="1466" spans="2:6" x14ac:dyDescent="0.2">
      <c r="B1466" s="18">
        <v>68410</v>
      </c>
      <c r="C1466" s="20">
        <v>6</v>
      </c>
      <c r="D1466" s="21" t="s">
        <v>334</v>
      </c>
      <c r="E1466" s="18" t="s">
        <v>515</v>
      </c>
    </row>
    <row r="1467" spans="2:6" x14ac:dyDescent="0.2">
      <c r="B1467" s="18">
        <v>68411</v>
      </c>
      <c r="C1467" s="20">
        <v>6</v>
      </c>
      <c r="D1467" s="21" t="s">
        <v>172</v>
      </c>
      <c r="E1467" s="18" t="s">
        <v>515</v>
      </c>
    </row>
    <row r="1468" spans="2:6" x14ac:dyDescent="0.2">
      <c r="B1468" s="18">
        <v>68412</v>
      </c>
      <c r="C1468" s="20">
        <v>6</v>
      </c>
      <c r="D1468" s="21" t="s">
        <v>176</v>
      </c>
      <c r="E1468" s="18" t="s">
        <v>515</v>
      </c>
    </row>
    <row r="1469" spans="2:6" x14ac:dyDescent="0.2">
      <c r="B1469" s="18">
        <v>68413</v>
      </c>
      <c r="C1469" s="20">
        <v>6</v>
      </c>
      <c r="D1469" s="21" t="s">
        <v>177</v>
      </c>
      <c r="E1469" s="18" t="s">
        <v>515</v>
      </c>
    </row>
    <row r="1470" spans="2:6" x14ac:dyDescent="0.2">
      <c r="B1470" s="18">
        <v>68414</v>
      </c>
      <c r="C1470" s="20">
        <v>6</v>
      </c>
      <c r="D1470" s="21" t="s">
        <v>178</v>
      </c>
      <c r="E1470" s="18" t="s">
        <v>515</v>
      </c>
    </row>
    <row r="1471" spans="2:6" x14ac:dyDescent="0.2">
      <c r="B1471" s="18">
        <v>68415</v>
      </c>
      <c r="C1471" s="20">
        <v>6</v>
      </c>
      <c r="D1471" s="21" t="s">
        <v>179</v>
      </c>
      <c r="E1471" s="18" t="s">
        <v>515</v>
      </c>
    </row>
    <row r="1472" spans="2:6" x14ac:dyDescent="0.2">
      <c r="B1472" s="18">
        <v>68416</v>
      </c>
      <c r="C1472" s="20">
        <v>6</v>
      </c>
      <c r="D1472" s="21" t="s">
        <v>180</v>
      </c>
      <c r="E1472" s="18" t="s">
        <v>515</v>
      </c>
    </row>
    <row r="1473" spans="2:5" x14ac:dyDescent="0.2">
      <c r="B1473" s="18">
        <v>6842</v>
      </c>
      <c r="C1473" s="20">
        <v>6</v>
      </c>
      <c r="D1473" s="21" t="s">
        <v>648</v>
      </c>
      <c r="E1473" s="18" t="s">
        <v>515</v>
      </c>
    </row>
    <row r="1474" spans="2:5" x14ac:dyDescent="0.2">
      <c r="B1474" s="18">
        <v>68420</v>
      </c>
      <c r="C1474" s="20">
        <v>6</v>
      </c>
      <c r="D1474" s="21" t="s">
        <v>334</v>
      </c>
      <c r="E1474" s="18" t="s">
        <v>515</v>
      </c>
    </row>
    <row r="1475" spans="2:5" x14ac:dyDescent="0.2">
      <c r="B1475" s="18">
        <v>68421</v>
      </c>
      <c r="C1475" s="20">
        <v>6</v>
      </c>
      <c r="D1475" s="21" t="s">
        <v>172</v>
      </c>
      <c r="E1475" s="18" t="s">
        <v>515</v>
      </c>
    </row>
    <row r="1476" spans="2:5" x14ac:dyDescent="0.2">
      <c r="B1476" s="18">
        <v>68422</v>
      </c>
      <c r="C1476" s="20">
        <v>6</v>
      </c>
      <c r="D1476" s="21" t="s">
        <v>176</v>
      </c>
      <c r="E1476" s="18" t="s">
        <v>515</v>
      </c>
    </row>
    <row r="1477" spans="2:5" x14ac:dyDescent="0.2">
      <c r="B1477" s="18">
        <v>68423</v>
      </c>
      <c r="C1477" s="20">
        <v>6</v>
      </c>
      <c r="D1477" s="21" t="s">
        <v>177</v>
      </c>
      <c r="E1477" s="18" t="s">
        <v>515</v>
      </c>
    </row>
    <row r="1478" spans="2:5" x14ac:dyDescent="0.2">
      <c r="B1478" s="18">
        <v>68424</v>
      </c>
      <c r="C1478" s="20">
        <v>6</v>
      </c>
      <c r="D1478" s="21" t="s">
        <v>178</v>
      </c>
      <c r="E1478" s="18" t="s">
        <v>515</v>
      </c>
    </row>
    <row r="1479" spans="2:5" x14ac:dyDescent="0.2">
      <c r="B1479" s="18">
        <v>68425</v>
      </c>
      <c r="C1479" s="20">
        <v>6</v>
      </c>
      <c r="D1479" s="21" t="s">
        <v>179</v>
      </c>
      <c r="E1479" s="18" t="s">
        <v>515</v>
      </c>
    </row>
    <row r="1480" spans="2:5" x14ac:dyDescent="0.2">
      <c r="B1480" s="18">
        <v>68426</v>
      </c>
      <c r="C1480" s="20">
        <v>6</v>
      </c>
      <c r="D1480" s="21" t="s">
        <v>180</v>
      </c>
      <c r="E1480" s="18" t="s">
        <v>515</v>
      </c>
    </row>
    <row r="1481" spans="2:5" x14ac:dyDescent="0.2">
      <c r="B1481" s="18">
        <v>6843</v>
      </c>
      <c r="C1481" s="20">
        <v>6</v>
      </c>
      <c r="D1481" s="21" t="s">
        <v>649</v>
      </c>
      <c r="E1481" s="18" t="s">
        <v>515</v>
      </c>
    </row>
    <row r="1482" spans="2:5" x14ac:dyDescent="0.2">
      <c r="B1482" s="18">
        <v>68430</v>
      </c>
      <c r="C1482" s="20">
        <v>6</v>
      </c>
      <c r="D1482" s="21" t="s">
        <v>334</v>
      </c>
      <c r="E1482" s="18" t="s">
        <v>515</v>
      </c>
    </row>
    <row r="1483" spans="2:5" x14ac:dyDescent="0.2">
      <c r="B1483" s="18">
        <v>68431</v>
      </c>
      <c r="C1483" s="20">
        <v>6</v>
      </c>
      <c r="D1483" s="21" t="s">
        <v>172</v>
      </c>
      <c r="E1483" s="18" t="s">
        <v>515</v>
      </c>
    </row>
    <row r="1484" spans="2:5" x14ac:dyDescent="0.2">
      <c r="B1484" s="18">
        <v>68432</v>
      </c>
      <c r="C1484" s="20">
        <v>6</v>
      </c>
      <c r="D1484" s="21" t="s">
        <v>176</v>
      </c>
      <c r="E1484" s="18" t="s">
        <v>515</v>
      </c>
    </row>
    <row r="1485" spans="2:5" x14ac:dyDescent="0.2">
      <c r="B1485" s="18">
        <v>685</v>
      </c>
      <c r="C1485" s="20">
        <v>6</v>
      </c>
      <c r="D1485" s="21" t="s">
        <v>650</v>
      </c>
      <c r="E1485" s="18" t="s">
        <v>515</v>
      </c>
    </row>
    <row r="1486" spans="2:5" x14ac:dyDescent="0.2">
      <c r="B1486" s="18">
        <v>6851</v>
      </c>
      <c r="C1486" s="20">
        <v>6</v>
      </c>
      <c r="D1486" s="21" t="s">
        <v>651</v>
      </c>
      <c r="E1486" s="18" t="s">
        <v>515</v>
      </c>
    </row>
    <row r="1487" spans="2:5" x14ac:dyDescent="0.2">
      <c r="B1487" s="18">
        <v>68511</v>
      </c>
      <c r="C1487" s="20">
        <v>6</v>
      </c>
      <c r="D1487" s="21" t="s">
        <v>652</v>
      </c>
      <c r="E1487" s="18" t="s">
        <v>515</v>
      </c>
    </row>
    <row r="1488" spans="2:5" x14ac:dyDescent="0.2">
      <c r="B1488" s="18">
        <v>68512</v>
      </c>
      <c r="C1488" s="20">
        <v>6</v>
      </c>
      <c r="D1488" s="21" t="s">
        <v>653</v>
      </c>
      <c r="E1488" s="18" t="s">
        <v>515</v>
      </c>
    </row>
    <row r="1489" spans="2:5" x14ac:dyDescent="0.2">
      <c r="B1489" s="18">
        <v>6852</v>
      </c>
      <c r="C1489" s="20">
        <v>6</v>
      </c>
      <c r="D1489" s="21" t="s">
        <v>654</v>
      </c>
      <c r="E1489" s="18" t="s">
        <v>515</v>
      </c>
    </row>
    <row r="1490" spans="2:5" x14ac:dyDescent="0.2">
      <c r="B1490" s="18">
        <v>68521</v>
      </c>
      <c r="C1490" s="20">
        <v>6</v>
      </c>
      <c r="D1490" s="21" t="s">
        <v>652</v>
      </c>
      <c r="E1490" s="18" t="s">
        <v>515</v>
      </c>
    </row>
    <row r="1491" spans="2:5" x14ac:dyDescent="0.2">
      <c r="B1491" s="18">
        <v>68522</v>
      </c>
      <c r="C1491" s="20">
        <v>6</v>
      </c>
      <c r="D1491" s="21" t="s">
        <v>653</v>
      </c>
      <c r="E1491" s="18" t="s">
        <v>515</v>
      </c>
    </row>
    <row r="1492" spans="2:5" x14ac:dyDescent="0.2">
      <c r="B1492" s="18">
        <v>686</v>
      </c>
      <c r="C1492" s="20">
        <v>6</v>
      </c>
      <c r="D1492" s="21" t="s">
        <v>655</v>
      </c>
      <c r="E1492" s="18" t="s">
        <v>515</v>
      </c>
    </row>
    <row r="1493" spans="2:5" x14ac:dyDescent="0.2">
      <c r="B1493" s="18">
        <v>6861</v>
      </c>
      <c r="C1493" s="20">
        <v>6</v>
      </c>
      <c r="D1493" s="21" t="s">
        <v>656</v>
      </c>
      <c r="E1493" s="18" t="s">
        <v>515</v>
      </c>
    </row>
    <row r="1494" spans="2:5" x14ac:dyDescent="0.2">
      <c r="B1494" s="18">
        <v>68611</v>
      </c>
      <c r="C1494" s="20">
        <v>6</v>
      </c>
      <c r="D1494" s="21" t="s">
        <v>199</v>
      </c>
      <c r="E1494" s="18" t="s">
        <v>515</v>
      </c>
    </row>
    <row r="1495" spans="2:5" x14ac:dyDescent="0.2">
      <c r="B1495" s="18">
        <v>68612</v>
      </c>
      <c r="C1495" s="20">
        <v>6</v>
      </c>
      <c r="D1495" s="21" t="s">
        <v>183</v>
      </c>
      <c r="E1495" s="18" t="s">
        <v>515</v>
      </c>
    </row>
    <row r="1496" spans="2:5" x14ac:dyDescent="0.2">
      <c r="B1496" s="18">
        <v>68613</v>
      </c>
      <c r="C1496" s="20">
        <v>6</v>
      </c>
      <c r="D1496" s="21" t="s">
        <v>184</v>
      </c>
      <c r="E1496" s="18" t="s">
        <v>515</v>
      </c>
    </row>
    <row r="1497" spans="2:5" x14ac:dyDescent="0.2">
      <c r="B1497" s="18">
        <v>68614</v>
      </c>
      <c r="C1497" s="20">
        <v>6</v>
      </c>
      <c r="D1497" s="21" t="s">
        <v>185</v>
      </c>
      <c r="E1497" s="18" t="s">
        <v>515</v>
      </c>
    </row>
    <row r="1498" spans="2:5" x14ac:dyDescent="0.2">
      <c r="B1498" s="18">
        <v>68615</v>
      </c>
      <c r="C1498" s="20">
        <v>6</v>
      </c>
      <c r="D1498" s="21" t="s">
        <v>186</v>
      </c>
      <c r="E1498" s="18" t="s">
        <v>515</v>
      </c>
    </row>
    <row r="1499" spans="2:5" x14ac:dyDescent="0.2">
      <c r="B1499" s="18">
        <v>68619</v>
      </c>
      <c r="C1499" s="20">
        <v>6</v>
      </c>
      <c r="D1499" s="21" t="s">
        <v>187</v>
      </c>
      <c r="E1499" s="18" t="s">
        <v>515</v>
      </c>
    </row>
    <row r="1500" spans="2:5" x14ac:dyDescent="0.2">
      <c r="B1500" s="18">
        <v>6862</v>
      </c>
      <c r="C1500" s="20">
        <v>6</v>
      </c>
      <c r="D1500" s="21" t="s">
        <v>657</v>
      </c>
      <c r="E1500" s="18" t="s">
        <v>515</v>
      </c>
    </row>
    <row r="1501" spans="2:5" x14ac:dyDescent="0.2">
      <c r="B1501" s="18">
        <v>68621</v>
      </c>
      <c r="C1501" s="20">
        <v>6</v>
      </c>
      <c r="D1501" s="21" t="s">
        <v>199</v>
      </c>
      <c r="E1501" s="18" t="s">
        <v>515</v>
      </c>
    </row>
    <row r="1502" spans="2:5" x14ac:dyDescent="0.2">
      <c r="B1502" s="18">
        <v>68622</v>
      </c>
      <c r="C1502" s="20">
        <v>6</v>
      </c>
      <c r="D1502" s="21" t="s">
        <v>183</v>
      </c>
      <c r="E1502" s="18" t="s">
        <v>515</v>
      </c>
    </row>
    <row r="1503" spans="2:5" x14ac:dyDescent="0.2">
      <c r="B1503" s="18">
        <v>68623</v>
      </c>
      <c r="C1503" s="20">
        <v>6</v>
      </c>
      <c r="D1503" s="21" t="s">
        <v>184</v>
      </c>
      <c r="E1503" s="18" t="s">
        <v>515</v>
      </c>
    </row>
    <row r="1504" spans="2:5" x14ac:dyDescent="0.2">
      <c r="B1504" s="18">
        <v>68624</v>
      </c>
      <c r="C1504" s="20">
        <v>6</v>
      </c>
      <c r="D1504" s="21" t="s">
        <v>185</v>
      </c>
      <c r="E1504" s="18" t="s">
        <v>515</v>
      </c>
    </row>
    <row r="1505" spans="2:5" x14ac:dyDescent="0.2">
      <c r="B1505" s="18">
        <v>68625</v>
      </c>
      <c r="C1505" s="20">
        <v>6</v>
      </c>
      <c r="D1505" s="21" t="s">
        <v>186</v>
      </c>
      <c r="E1505" s="18" t="s">
        <v>515</v>
      </c>
    </row>
    <row r="1506" spans="2:5" x14ac:dyDescent="0.2">
      <c r="B1506" s="18">
        <v>68629</v>
      </c>
      <c r="C1506" s="20">
        <v>6</v>
      </c>
      <c r="D1506" s="21" t="s">
        <v>187</v>
      </c>
      <c r="E1506" s="18" t="s">
        <v>515</v>
      </c>
    </row>
    <row r="1507" spans="2:5" x14ac:dyDescent="0.2">
      <c r="B1507" s="18">
        <v>687</v>
      </c>
      <c r="C1507" s="20">
        <v>6</v>
      </c>
      <c r="D1507" s="21" t="s">
        <v>658</v>
      </c>
      <c r="E1507" s="18" t="s">
        <v>515</v>
      </c>
    </row>
    <row r="1508" spans="2:5" x14ac:dyDescent="0.2">
      <c r="B1508" s="18">
        <v>6871</v>
      </c>
      <c r="C1508" s="20">
        <v>6</v>
      </c>
      <c r="D1508" s="21" t="s">
        <v>659</v>
      </c>
      <c r="E1508" s="18" t="s">
        <v>515</v>
      </c>
    </row>
    <row r="1509" spans="2:5" x14ac:dyDescent="0.2">
      <c r="B1509" s="18">
        <v>68711</v>
      </c>
      <c r="C1509" s="20">
        <v>6</v>
      </c>
      <c r="D1509" s="21" t="s">
        <v>123</v>
      </c>
      <c r="E1509" s="18" t="s">
        <v>515</v>
      </c>
    </row>
    <row r="1510" spans="2:5" x14ac:dyDescent="0.2">
      <c r="B1510" s="18">
        <v>68712</v>
      </c>
      <c r="C1510" s="20">
        <v>6</v>
      </c>
      <c r="D1510" s="21" t="s">
        <v>124</v>
      </c>
      <c r="E1510" s="18" t="s">
        <v>515</v>
      </c>
    </row>
    <row r="1511" spans="2:5" x14ac:dyDescent="0.2">
      <c r="B1511" s="18">
        <v>68713</v>
      </c>
      <c r="C1511" s="20">
        <v>6</v>
      </c>
      <c r="D1511" s="21" t="s">
        <v>660</v>
      </c>
      <c r="E1511" s="18" t="s">
        <v>515</v>
      </c>
    </row>
    <row r="1512" spans="2:5" x14ac:dyDescent="0.2">
      <c r="B1512" s="18">
        <v>68714</v>
      </c>
      <c r="C1512" s="20">
        <v>6</v>
      </c>
      <c r="D1512" s="21" t="s">
        <v>126</v>
      </c>
      <c r="E1512" s="18" t="s">
        <v>515</v>
      </c>
    </row>
    <row r="1513" spans="2:5" x14ac:dyDescent="0.2">
      <c r="B1513" s="18">
        <v>68715</v>
      </c>
      <c r="C1513" s="20">
        <v>6</v>
      </c>
      <c r="D1513" s="21" t="s">
        <v>127</v>
      </c>
      <c r="E1513" s="18" t="s">
        <v>515</v>
      </c>
    </row>
    <row r="1514" spans="2:5" x14ac:dyDescent="0.2">
      <c r="B1514" s="18">
        <v>6873</v>
      </c>
      <c r="C1514" s="20">
        <v>6</v>
      </c>
      <c r="D1514" s="21" t="s">
        <v>306</v>
      </c>
      <c r="E1514" s="18" t="s">
        <v>515</v>
      </c>
    </row>
    <row r="1515" spans="2:5" x14ac:dyDescent="0.2">
      <c r="B1515" s="18">
        <v>68731</v>
      </c>
      <c r="C1515" s="20">
        <v>6</v>
      </c>
      <c r="D1515" s="21" t="s">
        <v>206</v>
      </c>
      <c r="E1515" s="18" t="s">
        <v>515</v>
      </c>
    </row>
    <row r="1516" spans="2:5" x14ac:dyDescent="0.2">
      <c r="B1516" s="18">
        <v>68732</v>
      </c>
      <c r="C1516" s="20">
        <v>6</v>
      </c>
      <c r="D1516" s="21" t="s">
        <v>661</v>
      </c>
      <c r="E1516" s="18" t="s">
        <v>515</v>
      </c>
    </row>
    <row r="1517" spans="2:5" x14ac:dyDescent="0.2">
      <c r="B1517" s="18">
        <v>688</v>
      </c>
      <c r="C1517" s="20">
        <v>6</v>
      </c>
      <c r="D1517" s="21" t="s">
        <v>662</v>
      </c>
      <c r="E1517" s="18" t="s">
        <v>515</v>
      </c>
    </row>
    <row r="1518" spans="2:5" x14ac:dyDescent="0.2">
      <c r="B1518" s="18">
        <v>6881</v>
      </c>
      <c r="C1518" s="20">
        <v>6</v>
      </c>
      <c r="D1518" s="21" t="s">
        <v>663</v>
      </c>
      <c r="E1518" s="18" t="s">
        <v>515</v>
      </c>
    </row>
    <row r="1519" spans="2:5" x14ac:dyDescent="0.2">
      <c r="B1519" s="18">
        <v>68812</v>
      </c>
      <c r="C1519" s="20">
        <v>6</v>
      </c>
      <c r="D1519" s="21" t="s">
        <v>172</v>
      </c>
      <c r="E1519" s="18" t="s">
        <v>515</v>
      </c>
    </row>
    <row r="1520" spans="2:5" x14ac:dyDescent="0.2">
      <c r="B1520" s="18">
        <v>68813</v>
      </c>
      <c r="C1520" s="20">
        <v>6</v>
      </c>
      <c r="D1520" s="21" t="s">
        <v>227</v>
      </c>
      <c r="E1520" s="18" t="s">
        <v>515</v>
      </c>
    </row>
    <row r="1521" spans="2:5" x14ac:dyDescent="0.2">
      <c r="B1521" s="18">
        <v>6882</v>
      </c>
      <c r="C1521" s="20">
        <v>6</v>
      </c>
      <c r="D1521" s="21" t="s">
        <v>664</v>
      </c>
      <c r="E1521" s="18" t="s">
        <v>515</v>
      </c>
    </row>
    <row r="1522" spans="2:5" x14ac:dyDescent="0.2">
      <c r="B1522" s="18">
        <v>68820</v>
      </c>
      <c r="C1522" s="20">
        <v>6</v>
      </c>
      <c r="D1522" s="21" t="s">
        <v>174</v>
      </c>
      <c r="E1522" s="18" t="s">
        <v>515</v>
      </c>
    </row>
    <row r="1523" spans="2:5" x14ac:dyDescent="0.2">
      <c r="B1523" s="18">
        <v>68821</v>
      </c>
      <c r="C1523" s="20">
        <v>6</v>
      </c>
      <c r="D1523" s="21" t="s">
        <v>175</v>
      </c>
      <c r="E1523" s="18" t="s">
        <v>515</v>
      </c>
    </row>
    <row r="1524" spans="2:5" x14ac:dyDescent="0.2">
      <c r="B1524" s="18">
        <v>68822</v>
      </c>
      <c r="C1524" s="20">
        <v>6</v>
      </c>
      <c r="D1524" s="21" t="s">
        <v>170</v>
      </c>
      <c r="E1524" s="18" t="s">
        <v>515</v>
      </c>
    </row>
    <row r="1525" spans="2:5" x14ac:dyDescent="0.2">
      <c r="B1525" s="18">
        <v>68823</v>
      </c>
      <c r="C1525" s="20">
        <v>6</v>
      </c>
      <c r="D1525" s="21" t="s">
        <v>172</v>
      </c>
      <c r="E1525" s="18" t="s">
        <v>515</v>
      </c>
    </row>
    <row r="1526" spans="2:5" x14ac:dyDescent="0.2">
      <c r="B1526" s="18">
        <v>68824</v>
      </c>
      <c r="C1526" s="20">
        <v>6</v>
      </c>
      <c r="D1526" s="21" t="s">
        <v>176</v>
      </c>
      <c r="E1526" s="18" t="s">
        <v>515</v>
      </c>
    </row>
    <row r="1527" spans="2:5" x14ac:dyDescent="0.2">
      <c r="B1527" s="18">
        <v>68825</v>
      </c>
      <c r="C1527" s="20">
        <v>6</v>
      </c>
      <c r="D1527" s="21" t="s">
        <v>177</v>
      </c>
      <c r="E1527" s="18" t="s">
        <v>515</v>
      </c>
    </row>
    <row r="1528" spans="2:5" x14ac:dyDescent="0.2">
      <c r="B1528" s="18">
        <v>68826</v>
      </c>
      <c r="C1528" s="20">
        <v>6</v>
      </c>
      <c r="D1528" s="21" t="s">
        <v>178</v>
      </c>
      <c r="E1528" s="18" t="s">
        <v>515</v>
      </c>
    </row>
    <row r="1529" spans="2:5" x14ac:dyDescent="0.2">
      <c r="B1529" s="18">
        <v>68827</v>
      </c>
      <c r="C1529" s="20">
        <v>6</v>
      </c>
      <c r="D1529" s="21" t="s">
        <v>179</v>
      </c>
      <c r="E1529" s="18" t="s">
        <v>515</v>
      </c>
    </row>
    <row r="1530" spans="2:5" x14ac:dyDescent="0.2">
      <c r="B1530" s="18">
        <v>68828</v>
      </c>
      <c r="C1530" s="20">
        <v>6</v>
      </c>
      <c r="D1530" s="21" t="s">
        <v>180</v>
      </c>
      <c r="E1530" s="18" t="s">
        <v>515</v>
      </c>
    </row>
    <row r="1531" spans="2:5" x14ac:dyDescent="0.2">
      <c r="B1531" s="18">
        <v>6883</v>
      </c>
      <c r="C1531" s="20">
        <v>6</v>
      </c>
      <c r="D1531" s="21" t="s">
        <v>283</v>
      </c>
      <c r="E1531" s="18" t="s">
        <v>515</v>
      </c>
    </row>
    <row r="1532" spans="2:5" x14ac:dyDescent="0.2">
      <c r="B1532" s="18">
        <v>68830</v>
      </c>
      <c r="C1532" s="20">
        <v>6</v>
      </c>
      <c r="D1532" s="21" t="s">
        <v>174</v>
      </c>
      <c r="E1532" s="18" t="s">
        <v>515</v>
      </c>
    </row>
    <row r="1533" spans="2:5" x14ac:dyDescent="0.2">
      <c r="B1533" s="18">
        <v>68831</v>
      </c>
      <c r="C1533" s="20">
        <v>6</v>
      </c>
      <c r="D1533" s="21" t="s">
        <v>175</v>
      </c>
      <c r="E1533" s="18" t="s">
        <v>515</v>
      </c>
    </row>
    <row r="1534" spans="2:5" x14ac:dyDescent="0.2">
      <c r="B1534" s="18">
        <v>68832</v>
      </c>
      <c r="C1534" s="20">
        <v>6</v>
      </c>
      <c r="D1534" s="21" t="s">
        <v>170</v>
      </c>
      <c r="E1534" s="18" t="s">
        <v>515</v>
      </c>
    </row>
    <row r="1535" spans="2:5" x14ac:dyDescent="0.2">
      <c r="B1535" s="18">
        <v>68833</v>
      </c>
      <c r="C1535" s="20">
        <v>6</v>
      </c>
      <c r="D1535" s="21" t="s">
        <v>172</v>
      </c>
      <c r="E1535" s="18" t="s">
        <v>515</v>
      </c>
    </row>
    <row r="1536" spans="2:5" x14ac:dyDescent="0.2">
      <c r="B1536" s="18">
        <v>68834</v>
      </c>
      <c r="C1536" s="20">
        <v>6</v>
      </c>
      <c r="D1536" s="21" t="s">
        <v>176</v>
      </c>
      <c r="E1536" s="18" t="s">
        <v>515</v>
      </c>
    </row>
    <row r="1537" spans="2:5" x14ac:dyDescent="0.2">
      <c r="B1537" s="18">
        <v>68835</v>
      </c>
      <c r="C1537" s="20">
        <v>6</v>
      </c>
      <c r="D1537" s="21" t="s">
        <v>177</v>
      </c>
      <c r="E1537" s="18" t="s">
        <v>515</v>
      </c>
    </row>
    <row r="1538" spans="2:5" x14ac:dyDescent="0.2">
      <c r="B1538" s="18">
        <v>68836</v>
      </c>
      <c r="C1538" s="20">
        <v>6</v>
      </c>
      <c r="D1538" s="21" t="s">
        <v>178</v>
      </c>
      <c r="E1538" s="18" t="s">
        <v>515</v>
      </c>
    </row>
    <row r="1539" spans="2:5" x14ac:dyDescent="0.2">
      <c r="B1539" s="18">
        <v>68837</v>
      </c>
      <c r="C1539" s="20">
        <v>6</v>
      </c>
      <c r="D1539" s="21" t="s">
        <v>179</v>
      </c>
      <c r="E1539" s="18" t="s">
        <v>515</v>
      </c>
    </row>
    <row r="1540" spans="2:5" x14ac:dyDescent="0.2">
      <c r="B1540" s="18">
        <v>68838</v>
      </c>
      <c r="C1540" s="20">
        <v>6</v>
      </c>
      <c r="D1540" s="21" t="s">
        <v>180</v>
      </c>
      <c r="E1540" s="18" t="s">
        <v>515</v>
      </c>
    </row>
    <row r="1541" spans="2:5" x14ac:dyDescent="0.2">
      <c r="B1541" s="18">
        <v>6884</v>
      </c>
      <c r="C1541" s="20">
        <v>6</v>
      </c>
      <c r="D1541" s="21" t="s">
        <v>304</v>
      </c>
      <c r="E1541" s="18" t="s">
        <v>515</v>
      </c>
    </row>
    <row r="1542" spans="2:5" x14ac:dyDescent="0.2">
      <c r="B1542" s="18">
        <v>68841</v>
      </c>
      <c r="C1542" s="20">
        <v>6</v>
      </c>
      <c r="D1542" s="21" t="s">
        <v>199</v>
      </c>
      <c r="E1542" s="18" t="s">
        <v>515</v>
      </c>
    </row>
    <row r="1543" spans="2:5" x14ac:dyDescent="0.2">
      <c r="B1543" s="18">
        <v>68842</v>
      </c>
      <c r="C1543" s="20">
        <v>6</v>
      </c>
      <c r="D1543" s="21" t="s">
        <v>183</v>
      </c>
      <c r="E1543" s="18" t="s">
        <v>515</v>
      </c>
    </row>
    <row r="1544" spans="2:5" x14ac:dyDescent="0.2">
      <c r="B1544" s="18">
        <v>68843</v>
      </c>
      <c r="C1544" s="20">
        <v>6</v>
      </c>
      <c r="D1544" s="21" t="s">
        <v>184</v>
      </c>
      <c r="E1544" s="18" t="s">
        <v>515</v>
      </c>
    </row>
    <row r="1545" spans="2:5" x14ac:dyDescent="0.2">
      <c r="B1545" s="18">
        <v>68844</v>
      </c>
      <c r="C1545" s="20">
        <v>6</v>
      </c>
      <c r="D1545" s="21" t="s">
        <v>185</v>
      </c>
      <c r="E1545" s="18" t="s">
        <v>515</v>
      </c>
    </row>
    <row r="1546" spans="2:5" x14ac:dyDescent="0.2">
      <c r="B1546" s="18">
        <v>68845</v>
      </c>
      <c r="C1546" s="20">
        <v>6</v>
      </c>
      <c r="D1546" s="21" t="s">
        <v>186</v>
      </c>
      <c r="E1546" s="18" t="s">
        <v>515</v>
      </c>
    </row>
    <row r="1547" spans="2:5" x14ac:dyDescent="0.2">
      <c r="B1547" s="18">
        <v>68846</v>
      </c>
      <c r="C1547" s="20">
        <v>6</v>
      </c>
      <c r="D1547" s="21" t="s">
        <v>187</v>
      </c>
      <c r="E1547" s="18" t="s">
        <v>515</v>
      </c>
    </row>
    <row r="1548" spans="2:5" x14ac:dyDescent="0.2">
      <c r="B1548" s="18">
        <v>68847</v>
      </c>
      <c r="C1548" s="20">
        <v>6</v>
      </c>
      <c r="D1548" s="21" t="s">
        <v>274</v>
      </c>
      <c r="E1548" s="18" t="s">
        <v>515</v>
      </c>
    </row>
    <row r="1549" spans="2:5" x14ac:dyDescent="0.2">
      <c r="B1549" s="18">
        <v>6889</v>
      </c>
      <c r="C1549" s="20">
        <v>6</v>
      </c>
      <c r="D1549" s="21" t="s">
        <v>665</v>
      </c>
      <c r="E1549" s="18" t="s">
        <v>515</v>
      </c>
    </row>
    <row r="1550" spans="2:5" x14ac:dyDescent="0.2">
      <c r="B1550" s="18">
        <v>68891</v>
      </c>
      <c r="C1550" s="20">
        <v>6</v>
      </c>
      <c r="D1550" s="21" t="s">
        <v>652</v>
      </c>
      <c r="E1550" s="18" t="s">
        <v>515</v>
      </c>
    </row>
    <row r="1551" spans="2:5" x14ac:dyDescent="0.2">
      <c r="B1551" s="18">
        <v>68892</v>
      </c>
      <c r="C1551" s="20">
        <v>6</v>
      </c>
      <c r="D1551" s="21" t="s">
        <v>653</v>
      </c>
      <c r="E1551" s="18" t="s">
        <v>515</v>
      </c>
    </row>
    <row r="1552" spans="2:5" x14ac:dyDescent="0.2">
      <c r="B1552" s="18">
        <v>689</v>
      </c>
      <c r="C1552" s="20">
        <v>6</v>
      </c>
      <c r="D1552" s="21" t="s">
        <v>666</v>
      </c>
      <c r="E1552" s="18" t="s">
        <v>515</v>
      </c>
    </row>
    <row r="1553" spans="2:5" x14ac:dyDescent="0.2">
      <c r="B1553" s="18">
        <v>6891</v>
      </c>
      <c r="C1553" s="20">
        <v>6</v>
      </c>
      <c r="D1553" s="21" t="s">
        <v>461</v>
      </c>
      <c r="E1553" s="18" t="s">
        <v>515</v>
      </c>
    </row>
    <row r="1554" spans="2:5" x14ac:dyDescent="0.2">
      <c r="B1554" s="18">
        <v>68911</v>
      </c>
      <c r="C1554" s="20">
        <v>6</v>
      </c>
      <c r="D1554" s="21" t="s">
        <v>667</v>
      </c>
      <c r="E1554" s="18" t="s">
        <v>515</v>
      </c>
    </row>
    <row r="1555" spans="2:5" x14ac:dyDescent="0.2">
      <c r="B1555" s="18">
        <v>68912</v>
      </c>
      <c r="C1555" s="20">
        <v>6</v>
      </c>
      <c r="D1555" s="21" t="s">
        <v>668</v>
      </c>
      <c r="E1555" s="18" t="s">
        <v>515</v>
      </c>
    </row>
    <row r="1556" spans="2:5" x14ac:dyDescent="0.2">
      <c r="B1556" s="18">
        <v>6892</v>
      </c>
      <c r="C1556" s="20">
        <v>6</v>
      </c>
      <c r="D1556" s="21" t="s">
        <v>462</v>
      </c>
      <c r="E1556" s="18" t="s">
        <v>515</v>
      </c>
    </row>
    <row r="1557" spans="2:5" x14ac:dyDescent="0.2">
      <c r="B1557" s="18">
        <v>68921</v>
      </c>
      <c r="C1557" s="20">
        <v>6</v>
      </c>
      <c r="D1557" s="21" t="s">
        <v>669</v>
      </c>
      <c r="E1557" s="18" t="s">
        <v>515</v>
      </c>
    </row>
    <row r="1558" spans="2:5" x14ac:dyDescent="0.2">
      <c r="B1558" s="18">
        <v>68922</v>
      </c>
      <c r="C1558" s="20">
        <v>6</v>
      </c>
      <c r="D1558" s="21" t="s">
        <v>670</v>
      </c>
      <c r="E1558" s="18" t="s">
        <v>515</v>
      </c>
    </row>
    <row r="1559" spans="2:5" x14ac:dyDescent="0.2">
      <c r="B1559" s="18">
        <v>6893</v>
      </c>
      <c r="C1559" s="20">
        <v>6</v>
      </c>
      <c r="D1559" s="21" t="s">
        <v>463</v>
      </c>
      <c r="E1559" s="18" t="s">
        <v>515</v>
      </c>
    </row>
    <row r="1560" spans="2:5" x14ac:dyDescent="0.2">
      <c r="B1560" s="18">
        <v>6894</v>
      </c>
      <c r="C1560" s="20">
        <v>6</v>
      </c>
      <c r="D1560" s="21" t="s">
        <v>464</v>
      </c>
      <c r="E1560" s="18" t="s">
        <v>515</v>
      </c>
    </row>
    <row r="1561" spans="2:5" x14ac:dyDescent="0.2">
      <c r="B1561" s="18">
        <v>68941</v>
      </c>
      <c r="C1561" s="20">
        <v>6</v>
      </c>
      <c r="D1561" s="21" t="s">
        <v>671</v>
      </c>
      <c r="E1561" s="18" t="s">
        <v>515</v>
      </c>
    </row>
    <row r="1562" spans="2:5" x14ac:dyDescent="0.2">
      <c r="B1562" s="18">
        <v>68942</v>
      </c>
      <c r="C1562" s="20">
        <v>6</v>
      </c>
      <c r="D1562" s="21" t="s">
        <v>672</v>
      </c>
      <c r="E1562" s="18" t="s">
        <v>515</v>
      </c>
    </row>
    <row r="1563" spans="2:5" x14ac:dyDescent="0.2">
      <c r="B1563" s="18">
        <v>6896</v>
      </c>
      <c r="C1563" s="20">
        <v>6</v>
      </c>
      <c r="D1563" s="21" t="s">
        <v>466</v>
      </c>
      <c r="E1563" s="18" t="s">
        <v>515</v>
      </c>
    </row>
    <row r="1564" spans="2:5" x14ac:dyDescent="0.2">
      <c r="B1564" s="18">
        <v>68961</v>
      </c>
      <c r="C1564" s="20">
        <v>6</v>
      </c>
      <c r="D1564" s="21" t="s">
        <v>673</v>
      </c>
      <c r="E1564" s="18" t="s">
        <v>515</v>
      </c>
    </row>
    <row r="1565" spans="2:5" x14ac:dyDescent="0.2">
      <c r="B1565" s="18">
        <v>68962</v>
      </c>
      <c r="C1565" s="20">
        <v>6</v>
      </c>
      <c r="D1565" s="21" t="s">
        <v>674</v>
      </c>
      <c r="E1565" s="18" t="s">
        <v>515</v>
      </c>
    </row>
    <row r="1566" spans="2:5" x14ac:dyDescent="0.2">
      <c r="B1566" s="18">
        <v>6897</v>
      </c>
      <c r="C1566" s="20">
        <v>6</v>
      </c>
      <c r="D1566" s="21" t="s">
        <v>467</v>
      </c>
      <c r="E1566" s="18" t="s">
        <v>515</v>
      </c>
    </row>
    <row r="1567" spans="2:5" x14ac:dyDescent="0.2">
      <c r="B1567" s="18">
        <v>68971</v>
      </c>
      <c r="C1567" s="20">
        <v>6</v>
      </c>
      <c r="D1567" s="21" t="s">
        <v>675</v>
      </c>
      <c r="E1567" s="18" t="s">
        <v>515</v>
      </c>
    </row>
    <row r="1568" spans="2:5" x14ac:dyDescent="0.2">
      <c r="B1568" s="18">
        <v>68972</v>
      </c>
      <c r="C1568" s="20">
        <v>6</v>
      </c>
      <c r="D1568" s="21" t="s">
        <v>676</v>
      </c>
      <c r="E1568" s="18" t="s">
        <v>515</v>
      </c>
    </row>
    <row r="1569" spans="2:5" x14ac:dyDescent="0.2">
      <c r="B1569" s="18">
        <v>6899</v>
      </c>
      <c r="C1569" s="20">
        <v>6</v>
      </c>
      <c r="D1569" s="21" t="s">
        <v>468</v>
      </c>
      <c r="E1569" s="18" t="s">
        <v>515</v>
      </c>
    </row>
    <row r="1570" spans="2:5" x14ac:dyDescent="0.2">
      <c r="B1570" s="15">
        <v>69</v>
      </c>
      <c r="C1570" s="20">
        <v>6</v>
      </c>
      <c r="D1570" s="17" t="s">
        <v>677</v>
      </c>
      <c r="E1570" s="18" t="s">
        <v>515</v>
      </c>
    </row>
    <row r="1571" spans="2:5" x14ac:dyDescent="0.2">
      <c r="B1571" s="18">
        <v>691</v>
      </c>
      <c r="C1571" s="20">
        <v>6</v>
      </c>
      <c r="D1571" s="21" t="s">
        <v>129</v>
      </c>
      <c r="E1571" s="18" t="s">
        <v>515</v>
      </c>
    </row>
    <row r="1572" spans="2:5" x14ac:dyDescent="0.2">
      <c r="B1572" s="18">
        <v>6911</v>
      </c>
      <c r="C1572" s="20">
        <v>6</v>
      </c>
      <c r="D1572" s="21" t="s">
        <v>678</v>
      </c>
      <c r="E1572" s="18" t="s">
        <v>515</v>
      </c>
    </row>
    <row r="1573" spans="2:5" x14ac:dyDescent="0.2">
      <c r="B1573" s="18">
        <v>69111</v>
      </c>
      <c r="C1573" s="20">
        <v>6</v>
      </c>
      <c r="D1573" s="21" t="s">
        <v>679</v>
      </c>
      <c r="E1573" s="18" t="s">
        <v>515</v>
      </c>
    </row>
    <row r="1574" spans="2:5" x14ac:dyDescent="0.2">
      <c r="B1574" s="18">
        <v>69112</v>
      </c>
      <c r="C1574" s="20">
        <v>6</v>
      </c>
      <c r="D1574" s="21" t="s">
        <v>680</v>
      </c>
      <c r="E1574" s="18" t="s">
        <v>515</v>
      </c>
    </row>
    <row r="1575" spans="2:5" x14ac:dyDescent="0.2">
      <c r="B1575" s="18">
        <v>6912</v>
      </c>
      <c r="C1575" s="20">
        <v>6</v>
      </c>
      <c r="D1575" s="21" t="s">
        <v>681</v>
      </c>
      <c r="E1575" s="18" t="s">
        <v>515</v>
      </c>
    </row>
    <row r="1576" spans="2:5" x14ac:dyDescent="0.2">
      <c r="B1576" s="18">
        <v>69121</v>
      </c>
      <c r="C1576" s="20">
        <v>6</v>
      </c>
      <c r="D1576" s="21" t="s">
        <v>679</v>
      </c>
      <c r="E1576" s="18" t="s">
        <v>515</v>
      </c>
    </row>
    <row r="1577" spans="2:5" x14ac:dyDescent="0.2">
      <c r="B1577" s="18">
        <v>69122</v>
      </c>
      <c r="C1577" s="20">
        <v>6</v>
      </c>
      <c r="D1577" s="21" t="s">
        <v>680</v>
      </c>
      <c r="E1577" s="18" t="s">
        <v>515</v>
      </c>
    </row>
    <row r="1578" spans="2:5" x14ac:dyDescent="0.2">
      <c r="B1578" s="18">
        <v>692</v>
      </c>
      <c r="C1578" s="20">
        <v>6</v>
      </c>
      <c r="D1578" s="21" t="s">
        <v>131</v>
      </c>
      <c r="E1578" s="18" t="s">
        <v>515</v>
      </c>
    </row>
    <row r="1579" spans="2:5" x14ac:dyDescent="0.2">
      <c r="B1579" s="18">
        <v>6921</v>
      </c>
      <c r="C1579" s="20">
        <v>6</v>
      </c>
      <c r="D1579" s="21" t="s">
        <v>682</v>
      </c>
      <c r="E1579" s="18" t="s">
        <v>515</v>
      </c>
    </row>
    <row r="1580" spans="2:5" x14ac:dyDescent="0.2">
      <c r="B1580" s="18">
        <v>69211</v>
      </c>
      <c r="C1580" s="20">
        <v>6</v>
      </c>
      <c r="D1580" s="21" t="s">
        <v>679</v>
      </c>
      <c r="E1580" s="18" t="s">
        <v>515</v>
      </c>
    </row>
    <row r="1581" spans="2:5" x14ac:dyDescent="0.2">
      <c r="B1581" s="18">
        <v>69212</v>
      </c>
      <c r="C1581" s="20">
        <v>6</v>
      </c>
      <c r="D1581" s="21" t="s">
        <v>680</v>
      </c>
      <c r="E1581" s="18" t="s">
        <v>515</v>
      </c>
    </row>
    <row r="1582" spans="2:5" x14ac:dyDescent="0.2">
      <c r="B1582" s="18">
        <v>6922</v>
      </c>
      <c r="C1582" s="20">
        <v>6</v>
      </c>
      <c r="D1582" s="21" t="s">
        <v>683</v>
      </c>
      <c r="E1582" s="18" t="s">
        <v>515</v>
      </c>
    </row>
    <row r="1583" spans="2:5" x14ac:dyDescent="0.2">
      <c r="B1583" s="18">
        <v>69221</v>
      </c>
      <c r="C1583" s="20">
        <v>6</v>
      </c>
      <c r="D1583" s="21" t="s">
        <v>679</v>
      </c>
      <c r="E1583" s="18" t="s">
        <v>515</v>
      </c>
    </row>
    <row r="1584" spans="2:5" x14ac:dyDescent="0.2">
      <c r="B1584" s="18">
        <v>69222</v>
      </c>
      <c r="C1584" s="20">
        <v>6</v>
      </c>
      <c r="D1584" s="21" t="s">
        <v>680</v>
      </c>
      <c r="E1584" s="18" t="s">
        <v>515</v>
      </c>
    </row>
    <row r="1585" spans="2:5" x14ac:dyDescent="0.2">
      <c r="B1585" s="18">
        <v>6923</v>
      </c>
      <c r="C1585" s="20">
        <v>6</v>
      </c>
      <c r="D1585" s="21" t="s">
        <v>684</v>
      </c>
      <c r="E1585" s="18" t="s">
        <v>515</v>
      </c>
    </row>
    <row r="1586" spans="2:5" x14ac:dyDescent="0.2">
      <c r="B1586" s="18">
        <v>69231</v>
      </c>
      <c r="C1586" s="20">
        <v>6</v>
      </c>
      <c r="D1586" s="21" t="s">
        <v>679</v>
      </c>
      <c r="E1586" s="18" t="s">
        <v>515</v>
      </c>
    </row>
    <row r="1587" spans="2:5" x14ac:dyDescent="0.2">
      <c r="B1587" s="18">
        <v>69232</v>
      </c>
      <c r="C1587" s="20">
        <v>6</v>
      </c>
      <c r="D1587" s="21" t="s">
        <v>680</v>
      </c>
      <c r="E1587" s="18" t="s">
        <v>515</v>
      </c>
    </row>
    <row r="1588" spans="2:5" x14ac:dyDescent="0.2">
      <c r="B1588" s="18">
        <v>6924</v>
      </c>
      <c r="C1588" s="20">
        <v>6</v>
      </c>
      <c r="D1588" s="21" t="s">
        <v>685</v>
      </c>
      <c r="E1588" s="18" t="s">
        <v>515</v>
      </c>
    </row>
    <row r="1589" spans="2:5" x14ac:dyDescent="0.2">
      <c r="B1589" s="18">
        <v>6925</v>
      </c>
      <c r="C1589" s="20">
        <v>6</v>
      </c>
      <c r="D1589" s="21" t="s">
        <v>686</v>
      </c>
      <c r="E1589" s="18" t="s">
        <v>515</v>
      </c>
    </row>
    <row r="1590" spans="2:5" x14ac:dyDescent="0.2">
      <c r="B1590" s="18">
        <v>693</v>
      </c>
      <c r="C1590" s="20">
        <v>6</v>
      </c>
      <c r="D1590" s="21" t="s">
        <v>137</v>
      </c>
      <c r="E1590" s="18" t="s">
        <v>515</v>
      </c>
    </row>
    <row r="1591" spans="2:5" x14ac:dyDescent="0.2">
      <c r="B1591" s="18">
        <v>6931</v>
      </c>
      <c r="C1591" s="20">
        <v>6</v>
      </c>
      <c r="D1591" s="21" t="s">
        <v>687</v>
      </c>
      <c r="E1591" s="18" t="s">
        <v>515</v>
      </c>
    </row>
    <row r="1592" spans="2:5" x14ac:dyDescent="0.2">
      <c r="B1592" s="18">
        <v>69311</v>
      </c>
      <c r="C1592" s="20">
        <v>6</v>
      </c>
      <c r="D1592" s="21" t="s">
        <v>679</v>
      </c>
      <c r="E1592" s="18" t="s">
        <v>515</v>
      </c>
    </row>
    <row r="1593" spans="2:5" x14ac:dyDescent="0.2">
      <c r="B1593" s="18">
        <v>69312</v>
      </c>
      <c r="C1593" s="20">
        <v>6</v>
      </c>
      <c r="D1593" s="21" t="s">
        <v>680</v>
      </c>
      <c r="E1593" s="18" t="s">
        <v>515</v>
      </c>
    </row>
    <row r="1594" spans="2:5" x14ac:dyDescent="0.2">
      <c r="B1594" s="18">
        <v>6932</v>
      </c>
      <c r="C1594" s="20">
        <v>6</v>
      </c>
      <c r="D1594" s="21" t="s">
        <v>688</v>
      </c>
      <c r="E1594" s="18" t="s">
        <v>515</v>
      </c>
    </row>
    <row r="1595" spans="2:5" x14ac:dyDescent="0.2">
      <c r="B1595" s="18">
        <v>69321</v>
      </c>
      <c r="C1595" s="20">
        <v>6</v>
      </c>
      <c r="D1595" s="21" t="s">
        <v>679</v>
      </c>
      <c r="E1595" s="18" t="s">
        <v>515</v>
      </c>
    </row>
    <row r="1596" spans="2:5" x14ac:dyDescent="0.2">
      <c r="B1596" s="18">
        <v>69322</v>
      </c>
      <c r="C1596" s="20">
        <v>6</v>
      </c>
      <c r="D1596" s="21" t="s">
        <v>680</v>
      </c>
      <c r="E1596" s="18" t="s">
        <v>515</v>
      </c>
    </row>
    <row r="1597" spans="2:5" x14ac:dyDescent="0.2">
      <c r="B1597" s="18">
        <v>694</v>
      </c>
      <c r="C1597" s="20">
        <v>6</v>
      </c>
      <c r="D1597" s="21" t="s">
        <v>204</v>
      </c>
      <c r="E1597" s="18" t="s">
        <v>515</v>
      </c>
    </row>
    <row r="1598" spans="2:5" x14ac:dyDescent="0.2">
      <c r="B1598" s="18">
        <v>6941</v>
      </c>
      <c r="C1598" s="20">
        <v>6</v>
      </c>
      <c r="D1598" s="21" t="s">
        <v>139</v>
      </c>
      <c r="E1598" s="18" t="s">
        <v>515</v>
      </c>
    </row>
    <row r="1599" spans="2:5" x14ac:dyDescent="0.2">
      <c r="B1599" s="18">
        <v>69411</v>
      </c>
      <c r="C1599" s="20">
        <v>6</v>
      </c>
      <c r="D1599" s="21" t="s">
        <v>679</v>
      </c>
      <c r="E1599" s="18" t="s">
        <v>515</v>
      </c>
    </row>
    <row r="1600" spans="2:5" x14ac:dyDescent="0.2">
      <c r="B1600" s="18">
        <v>69412</v>
      </c>
      <c r="C1600" s="20">
        <v>6</v>
      </c>
      <c r="D1600" s="21" t="s">
        <v>680</v>
      </c>
      <c r="E1600" s="18" t="s">
        <v>515</v>
      </c>
    </row>
    <row r="1601" spans="2:6" x14ac:dyDescent="0.2">
      <c r="B1601" s="18">
        <v>6942</v>
      </c>
      <c r="C1601" s="20">
        <v>6</v>
      </c>
      <c r="D1601" s="21" t="s">
        <v>140</v>
      </c>
      <c r="E1601" s="18" t="s">
        <v>515</v>
      </c>
    </row>
    <row r="1602" spans="2:6" x14ac:dyDescent="0.2">
      <c r="B1602" s="18">
        <v>69421</v>
      </c>
      <c r="C1602" s="20">
        <v>6</v>
      </c>
      <c r="D1602" s="21" t="s">
        <v>679</v>
      </c>
      <c r="E1602" s="18" t="s">
        <v>515</v>
      </c>
    </row>
    <row r="1603" spans="2:6" x14ac:dyDescent="0.2">
      <c r="B1603" s="18">
        <v>69422</v>
      </c>
      <c r="C1603" s="20">
        <v>6</v>
      </c>
      <c r="D1603" s="21" t="s">
        <v>680</v>
      </c>
      <c r="E1603" s="18" t="s">
        <v>515</v>
      </c>
    </row>
    <row r="1604" spans="2:6" x14ac:dyDescent="0.2">
      <c r="B1604" s="18">
        <v>695</v>
      </c>
      <c r="C1604" s="20">
        <v>6</v>
      </c>
      <c r="D1604" s="21" t="s">
        <v>689</v>
      </c>
      <c r="E1604" s="18" t="s">
        <v>515</v>
      </c>
    </row>
    <row r="1605" spans="2:6" x14ac:dyDescent="0.2">
      <c r="B1605" s="18">
        <v>6951</v>
      </c>
      <c r="C1605" s="20">
        <v>6</v>
      </c>
      <c r="D1605" s="21" t="s">
        <v>129</v>
      </c>
      <c r="E1605" s="18" t="s">
        <v>515</v>
      </c>
    </row>
    <row r="1606" spans="2:6" x14ac:dyDescent="0.2">
      <c r="B1606" s="18">
        <v>6952</v>
      </c>
      <c r="C1606" s="20">
        <v>6</v>
      </c>
      <c r="D1606" s="21" t="s">
        <v>131</v>
      </c>
      <c r="E1606" s="18" t="s">
        <v>515</v>
      </c>
    </row>
    <row r="1607" spans="2:6" x14ac:dyDescent="0.2">
      <c r="B1607" s="18">
        <v>6953</v>
      </c>
      <c r="C1607" s="20">
        <v>6</v>
      </c>
      <c r="D1607" s="21" t="s">
        <v>204</v>
      </c>
      <c r="E1607" s="18" t="s">
        <v>515</v>
      </c>
    </row>
    <row r="1608" spans="2:6" x14ac:dyDescent="0.2">
      <c r="B1608" s="18">
        <v>6954</v>
      </c>
      <c r="C1608" s="20">
        <v>6</v>
      </c>
      <c r="D1608" s="21" t="s">
        <v>142</v>
      </c>
      <c r="E1608" s="18" t="s">
        <v>515</v>
      </c>
    </row>
    <row r="1609" spans="2:6" x14ac:dyDescent="0.2">
      <c r="B1609" s="18">
        <v>6955</v>
      </c>
      <c r="C1609" s="20">
        <v>6</v>
      </c>
      <c r="D1609" s="21" t="s">
        <v>146</v>
      </c>
      <c r="E1609" s="18" t="s">
        <v>515</v>
      </c>
    </row>
    <row r="1610" spans="2:6" x14ac:dyDescent="0.2">
      <c r="B1610" s="18">
        <v>6956</v>
      </c>
      <c r="C1610" s="20">
        <v>6</v>
      </c>
      <c r="D1610" s="21" t="s">
        <v>201</v>
      </c>
      <c r="E1610" s="18" t="s">
        <v>515</v>
      </c>
    </row>
    <row r="1611" spans="2:6" x14ac:dyDescent="0.2">
      <c r="B1611" s="18">
        <v>6957</v>
      </c>
      <c r="C1611" s="20">
        <v>6</v>
      </c>
      <c r="D1611" s="21" t="s">
        <v>202</v>
      </c>
      <c r="E1611" s="18" t="s">
        <v>515</v>
      </c>
    </row>
    <row r="1612" spans="2:6" x14ac:dyDescent="0.2">
      <c r="B1612" s="18">
        <v>6958</v>
      </c>
      <c r="C1612" s="20">
        <v>6</v>
      </c>
      <c r="D1612" s="21" t="s">
        <v>690</v>
      </c>
      <c r="E1612" s="18" t="s">
        <v>515</v>
      </c>
    </row>
    <row r="1613" spans="2:6" x14ac:dyDescent="0.2">
      <c r="B1613" s="15">
        <v>70</v>
      </c>
      <c r="C1613" s="20">
        <v>7</v>
      </c>
      <c r="D1613" s="17" t="s">
        <v>691</v>
      </c>
      <c r="E1613" s="18" t="s">
        <v>692</v>
      </c>
    </row>
    <row r="1614" spans="2:6" x14ac:dyDescent="0.2">
      <c r="B1614" s="18">
        <v>701</v>
      </c>
      <c r="C1614" s="20">
        <v>7</v>
      </c>
      <c r="D1614" s="21" t="s">
        <v>129</v>
      </c>
      <c r="E1614" s="18" t="s">
        <v>692</v>
      </c>
    </row>
    <row r="1615" spans="2:6" x14ac:dyDescent="0.2">
      <c r="B1615" s="76">
        <v>7011</v>
      </c>
      <c r="C1615" s="77">
        <v>7</v>
      </c>
      <c r="D1615" s="78" t="s">
        <v>693</v>
      </c>
      <c r="E1615" s="76" t="s">
        <v>692</v>
      </c>
      <c r="F1615" s="79"/>
    </row>
    <row r="1616" spans="2:6" x14ac:dyDescent="0.2">
      <c r="B1616" s="76">
        <v>70111</v>
      </c>
      <c r="C1616" s="77">
        <v>7</v>
      </c>
      <c r="D1616" s="78" t="s">
        <v>679</v>
      </c>
      <c r="E1616" s="76" t="s">
        <v>692</v>
      </c>
      <c r="F1616" s="79"/>
    </row>
    <row r="1617" spans="2:6" x14ac:dyDescent="0.2">
      <c r="B1617" s="18">
        <v>70112</v>
      </c>
      <c r="C1617" s="20">
        <v>7</v>
      </c>
      <c r="D1617" s="21" t="s">
        <v>680</v>
      </c>
      <c r="E1617" s="18" t="s">
        <v>692</v>
      </c>
    </row>
    <row r="1618" spans="2:6" x14ac:dyDescent="0.2">
      <c r="B1618" s="18">
        <v>7012</v>
      </c>
      <c r="C1618" s="20">
        <v>7</v>
      </c>
      <c r="D1618" s="21" t="s">
        <v>681</v>
      </c>
      <c r="E1618" s="18" t="s">
        <v>692</v>
      </c>
      <c r="F1618" s="89"/>
    </row>
    <row r="1619" spans="2:6" x14ac:dyDescent="0.2">
      <c r="B1619" s="18">
        <v>70121</v>
      </c>
      <c r="C1619" s="20">
        <v>7</v>
      </c>
      <c r="D1619" s="21" t="s">
        <v>679</v>
      </c>
      <c r="E1619" s="18" t="s">
        <v>692</v>
      </c>
      <c r="F1619" s="89"/>
    </row>
    <row r="1620" spans="2:6" x14ac:dyDescent="0.2">
      <c r="B1620" s="18">
        <v>70122</v>
      </c>
      <c r="C1620" s="20">
        <v>7</v>
      </c>
      <c r="D1620" s="21" t="s">
        <v>680</v>
      </c>
      <c r="E1620" s="18" t="s">
        <v>692</v>
      </c>
      <c r="F1620" s="89"/>
    </row>
    <row r="1621" spans="2:6" x14ac:dyDescent="0.2">
      <c r="B1621" s="76">
        <v>702</v>
      </c>
      <c r="C1621" s="77">
        <v>7</v>
      </c>
      <c r="D1621" s="78" t="s">
        <v>131</v>
      </c>
      <c r="E1621" s="76" t="s">
        <v>692</v>
      </c>
    </row>
    <row r="1622" spans="2:6" x14ac:dyDescent="0.2">
      <c r="B1622" s="18">
        <v>7021</v>
      </c>
      <c r="C1622" s="20">
        <v>7</v>
      </c>
      <c r="D1622" s="21" t="s">
        <v>694</v>
      </c>
      <c r="E1622" s="18" t="s">
        <v>692</v>
      </c>
    </row>
    <row r="1623" spans="2:6" x14ac:dyDescent="0.2">
      <c r="B1623" s="18">
        <v>70211</v>
      </c>
      <c r="C1623" s="20">
        <v>7</v>
      </c>
      <c r="D1623" s="21" t="s">
        <v>679</v>
      </c>
      <c r="E1623" s="18" t="s">
        <v>692</v>
      </c>
    </row>
    <row r="1624" spans="2:6" x14ac:dyDescent="0.2">
      <c r="B1624" s="18">
        <v>70212</v>
      </c>
      <c r="C1624" s="20">
        <v>7</v>
      </c>
      <c r="D1624" s="21" t="s">
        <v>680</v>
      </c>
      <c r="E1624" s="18" t="s">
        <v>692</v>
      </c>
    </row>
    <row r="1625" spans="2:6" x14ac:dyDescent="0.2">
      <c r="B1625" s="15">
        <v>7022</v>
      </c>
      <c r="C1625" s="16">
        <v>7</v>
      </c>
      <c r="D1625" s="17" t="s">
        <v>695</v>
      </c>
      <c r="E1625" s="15" t="s">
        <v>692</v>
      </c>
    </row>
    <row r="1626" spans="2:6" x14ac:dyDescent="0.2">
      <c r="B1626" s="18">
        <v>70221</v>
      </c>
      <c r="C1626" s="20">
        <v>7</v>
      </c>
      <c r="D1626" s="21" t="s">
        <v>679</v>
      </c>
      <c r="E1626" s="18" t="s">
        <v>692</v>
      </c>
    </row>
    <row r="1627" spans="2:6" x14ac:dyDescent="0.2">
      <c r="B1627" s="18">
        <v>70222</v>
      </c>
      <c r="C1627" s="20">
        <v>7</v>
      </c>
      <c r="D1627" s="21" t="s">
        <v>680</v>
      </c>
      <c r="E1627" s="18" t="s">
        <v>692</v>
      </c>
    </row>
    <row r="1628" spans="2:6" x14ac:dyDescent="0.2">
      <c r="B1628" s="76">
        <v>703</v>
      </c>
      <c r="C1628" s="77">
        <v>7</v>
      </c>
      <c r="D1628" s="78" t="s">
        <v>137</v>
      </c>
      <c r="E1628" s="76" t="s">
        <v>692</v>
      </c>
      <c r="F1628" s="79"/>
    </row>
    <row r="1629" spans="2:6" x14ac:dyDescent="0.2">
      <c r="B1629" s="18">
        <v>7031</v>
      </c>
      <c r="C1629" s="20">
        <v>7</v>
      </c>
      <c r="D1629" s="21" t="s">
        <v>696</v>
      </c>
      <c r="E1629" s="18" t="s">
        <v>692</v>
      </c>
    </row>
    <row r="1630" spans="2:6" x14ac:dyDescent="0.2">
      <c r="B1630" s="18">
        <v>70311</v>
      </c>
      <c r="C1630" s="20">
        <v>7</v>
      </c>
      <c r="D1630" s="21" t="s">
        <v>679</v>
      </c>
      <c r="E1630" s="18" t="s">
        <v>692</v>
      </c>
    </row>
    <row r="1631" spans="2:6" x14ac:dyDescent="0.2">
      <c r="B1631" s="18">
        <v>70312</v>
      </c>
      <c r="C1631" s="20">
        <v>7</v>
      </c>
      <c r="D1631" s="21" t="s">
        <v>680</v>
      </c>
      <c r="E1631" s="18" t="s">
        <v>692</v>
      </c>
    </row>
    <row r="1632" spans="2:6" x14ac:dyDescent="0.2">
      <c r="B1632" s="18">
        <v>7032</v>
      </c>
      <c r="C1632" s="20">
        <v>7</v>
      </c>
      <c r="D1632" s="21" t="s">
        <v>688</v>
      </c>
      <c r="E1632" s="18" t="s">
        <v>692</v>
      </c>
    </row>
    <row r="1633" spans="2:5" x14ac:dyDescent="0.2">
      <c r="B1633" s="18">
        <v>70321</v>
      </c>
      <c r="C1633" s="20">
        <v>7</v>
      </c>
      <c r="D1633" s="21" t="s">
        <v>679</v>
      </c>
      <c r="E1633" s="18" t="s">
        <v>692</v>
      </c>
    </row>
    <row r="1634" spans="2:5" x14ac:dyDescent="0.2">
      <c r="B1634" s="18">
        <v>70322</v>
      </c>
      <c r="C1634" s="20">
        <v>7</v>
      </c>
      <c r="D1634" s="21" t="s">
        <v>680</v>
      </c>
      <c r="E1634" s="18" t="s">
        <v>692</v>
      </c>
    </row>
    <row r="1635" spans="2:5" x14ac:dyDescent="0.2">
      <c r="B1635" s="76">
        <v>704</v>
      </c>
      <c r="C1635" s="77">
        <v>7</v>
      </c>
      <c r="D1635" s="78" t="s">
        <v>204</v>
      </c>
      <c r="E1635" s="76" t="s">
        <v>692</v>
      </c>
    </row>
    <row r="1636" spans="2:5" x14ac:dyDescent="0.2">
      <c r="B1636" s="18">
        <v>7041</v>
      </c>
      <c r="C1636" s="20">
        <v>7</v>
      </c>
      <c r="D1636" s="21" t="s">
        <v>139</v>
      </c>
      <c r="E1636" s="18" t="s">
        <v>692</v>
      </c>
    </row>
    <row r="1637" spans="2:5" x14ac:dyDescent="0.2">
      <c r="B1637" s="18">
        <v>70411</v>
      </c>
      <c r="C1637" s="20">
        <v>7</v>
      </c>
      <c r="D1637" s="21" t="s">
        <v>679</v>
      </c>
      <c r="E1637" s="18" t="s">
        <v>692</v>
      </c>
    </row>
    <row r="1638" spans="2:5" x14ac:dyDescent="0.2">
      <c r="B1638" s="18">
        <v>70412</v>
      </c>
      <c r="C1638" s="20">
        <v>7</v>
      </c>
      <c r="D1638" s="21" t="s">
        <v>680</v>
      </c>
      <c r="E1638" s="18" t="s">
        <v>692</v>
      </c>
    </row>
    <row r="1639" spans="2:5" x14ac:dyDescent="0.2">
      <c r="B1639" s="18">
        <v>7042</v>
      </c>
      <c r="C1639" s="20">
        <v>7</v>
      </c>
      <c r="D1639" s="21" t="s">
        <v>140</v>
      </c>
      <c r="E1639" s="18" t="s">
        <v>692</v>
      </c>
    </row>
    <row r="1640" spans="2:5" x14ac:dyDescent="0.2">
      <c r="B1640" s="18">
        <v>70421</v>
      </c>
      <c r="C1640" s="20">
        <v>7</v>
      </c>
      <c r="D1640" s="21" t="s">
        <v>679</v>
      </c>
      <c r="E1640" s="18" t="s">
        <v>692</v>
      </c>
    </row>
    <row r="1641" spans="2:5" x14ac:dyDescent="0.2">
      <c r="B1641" s="18">
        <v>70422</v>
      </c>
      <c r="C1641" s="20">
        <v>7</v>
      </c>
      <c r="D1641" s="21" t="s">
        <v>680</v>
      </c>
      <c r="E1641" s="18" t="s">
        <v>692</v>
      </c>
    </row>
    <row r="1642" spans="2:5" x14ac:dyDescent="0.2">
      <c r="B1642" s="76">
        <v>709</v>
      </c>
      <c r="C1642" s="77">
        <v>7</v>
      </c>
      <c r="D1642" s="78" t="s">
        <v>697</v>
      </c>
      <c r="E1642" s="76" t="s">
        <v>692</v>
      </c>
    </row>
    <row r="1643" spans="2:5" x14ac:dyDescent="0.2">
      <c r="B1643" s="18">
        <v>7091</v>
      </c>
      <c r="C1643" s="20">
        <v>7</v>
      </c>
      <c r="D1643" s="21" t="s">
        <v>698</v>
      </c>
      <c r="E1643" s="18" t="s">
        <v>692</v>
      </c>
    </row>
    <row r="1644" spans="2:5" x14ac:dyDescent="0.2">
      <c r="B1644" s="18">
        <v>70911</v>
      </c>
      <c r="C1644" s="20">
        <v>7</v>
      </c>
      <c r="D1644" s="21" t="s">
        <v>679</v>
      </c>
      <c r="E1644" s="18" t="s">
        <v>692</v>
      </c>
    </row>
    <row r="1645" spans="2:5" x14ac:dyDescent="0.2">
      <c r="B1645" s="18">
        <v>70912</v>
      </c>
      <c r="C1645" s="20">
        <v>7</v>
      </c>
      <c r="D1645" s="21" t="s">
        <v>680</v>
      </c>
      <c r="E1645" s="18" t="s">
        <v>692</v>
      </c>
    </row>
    <row r="1646" spans="2:5" x14ac:dyDescent="0.2">
      <c r="B1646" s="18">
        <v>7092</v>
      </c>
      <c r="C1646" s="20">
        <v>7</v>
      </c>
      <c r="D1646" s="21" t="s">
        <v>699</v>
      </c>
      <c r="E1646" s="18" t="s">
        <v>692</v>
      </c>
    </row>
    <row r="1647" spans="2:5" x14ac:dyDescent="0.2">
      <c r="B1647" s="18">
        <v>70921</v>
      </c>
      <c r="C1647" s="20">
        <v>7</v>
      </c>
      <c r="D1647" s="21" t="s">
        <v>679</v>
      </c>
      <c r="E1647" s="18" t="s">
        <v>692</v>
      </c>
    </row>
    <row r="1648" spans="2:5" x14ac:dyDescent="0.2">
      <c r="B1648" s="18">
        <v>70922</v>
      </c>
      <c r="C1648" s="20">
        <v>7</v>
      </c>
      <c r="D1648" s="21" t="s">
        <v>680</v>
      </c>
      <c r="E1648" s="18" t="s">
        <v>692</v>
      </c>
    </row>
    <row r="1649" spans="2:5" x14ac:dyDescent="0.2">
      <c r="B1649" s="18">
        <v>7093</v>
      </c>
      <c r="C1649" s="20">
        <v>7</v>
      </c>
      <c r="D1649" s="21" t="s">
        <v>700</v>
      </c>
      <c r="E1649" s="18" t="s">
        <v>692</v>
      </c>
    </row>
    <row r="1650" spans="2:5" x14ac:dyDescent="0.2">
      <c r="B1650" s="18">
        <v>70931</v>
      </c>
      <c r="C1650" s="20">
        <v>7</v>
      </c>
      <c r="D1650" s="21" t="s">
        <v>679</v>
      </c>
      <c r="E1650" s="18" t="s">
        <v>692</v>
      </c>
    </row>
    <row r="1651" spans="2:5" x14ac:dyDescent="0.2">
      <c r="B1651" s="18">
        <v>70932</v>
      </c>
      <c r="C1651" s="20">
        <v>7</v>
      </c>
      <c r="D1651" s="21" t="s">
        <v>680</v>
      </c>
      <c r="E1651" s="18" t="s">
        <v>692</v>
      </c>
    </row>
    <row r="1652" spans="2:5" x14ac:dyDescent="0.2">
      <c r="B1652" s="18">
        <v>7094</v>
      </c>
      <c r="C1652" s="20">
        <v>7</v>
      </c>
      <c r="D1652" s="21" t="s">
        <v>683</v>
      </c>
      <c r="E1652" s="18" t="s">
        <v>692</v>
      </c>
    </row>
    <row r="1653" spans="2:5" x14ac:dyDescent="0.2">
      <c r="B1653" s="18">
        <v>70941</v>
      </c>
      <c r="C1653" s="20">
        <v>7</v>
      </c>
      <c r="D1653" s="21" t="s">
        <v>679</v>
      </c>
      <c r="E1653" s="18" t="s">
        <v>692</v>
      </c>
    </row>
    <row r="1654" spans="2:5" x14ac:dyDescent="0.2">
      <c r="B1654" s="18">
        <v>70942</v>
      </c>
      <c r="C1654" s="20">
        <v>7</v>
      </c>
      <c r="D1654" s="21" t="s">
        <v>680</v>
      </c>
      <c r="E1654" s="18" t="s">
        <v>692</v>
      </c>
    </row>
    <row r="1655" spans="2:5" x14ac:dyDescent="0.2">
      <c r="B1655" s="18">
        <v>7095</v>
      </c>
      <c r="C1655" s="20">
        <v>7</v>
      </c>
      <c r="D1655" s="21" t="s">
        <v>701</v>
      </c>
      <c r="E1655" s="18" t="s">
        <v>692</v>
      </c>
    </row>
    <row r="1656" spans="2:5" x14ac:dyDescent="0.2">
      <c r="B1656" s="18">
        <v>70951</v>
      </c>
      <c r="C1656" s="20">
        <v>7</v>
      </c>
      <c r="D1656" s="21" t="s">
        <v>679</v>
      </c>
      <c r="E1656" s="18" t="s">
        <v>692</v>
      </c>
    </row>
    <row r="1657" spans="2:5" x14ac:dyDescent="0.2">
      <c r="B1657" s="18">
        <v>70952</v>
      </c>
      <c r="C1657" s="20">
        <v>7</v>
      </c>
      <c r="D1657" s="21" t="s">
        <v>680</v>
      </c>
      <c r="E1657" s="18" t="s">
        <v>692</v>
      </c>
    </row>
    <row r="1658" spans="2:5" x14ac:dyDescent="0.2">
      <c r="B1658" s="18">
        <v>7096</v>
      </c>
      <c r="C1658" s="20">
        <v>7</v>
      </c>
      <c r="D1658" s="21" t="s">
        <v>204</v>
      </c>
      <c r="E1658" s="18" t="s">
        <v>692</v>
      </c>
    </row>
    <row r="1659" spans="2:5" x14ac:dyDescent="0.2">
      <c r="B1659" s="18">
        <v>70961</v>
      </c>
      <c r="C1659" s="20">
        <v>7</v>
      </c>
      <c r="D1659" s="21" t="s">
        <v>679</v>
      </c>
      <c r="E1659" s="18" t="s">
        <v>692</v>
      </c>
    </row>
    <row r="1660" spans="2:5" x14ac:dyDescent="0.2">
      <c r="B1660" s="18">
        <v>70962</v>
      </c>
      <c r="C1660" s="20">
        <v>7</v>
      </c>
      <c r="D1660" s="21" t="s">
        <v>680</v>
      </c>
      <c r="E1660" s="18" t="s">
        <v>692</v>
      </c>
    </row>
    <row r="1661" spans="2:5" x14ac:dyDescent="0.2">
      <c r="B1661" s="15">
        <v>71</v>
      </c>
      <c r="C1661" s="20">
        <v>7</v>
      </c>
      <c r="D1661" s="17" t="s">
        <v>702</v>
      </c>
      <c r="E1661" s="18" t="s">
        <v>692</v>
      </c>
    </row>
    <row r="1662" spans="2:5" x14ac:dyDescent="0.2">
      <c r="B1662" s="18">
        <v>711</v>
      </c>
      <c r="C1662" s="20">
        <v>7</v>
      </c>
      <c r="D1662" s="21" t="s">
        <v>703</v>
      </c>
      <c r="E1662" s="18" t="s">
        <v>692</v>
      </c>
    </row>
    <row r="1663" spans="2:5" x14ac:dyDescent="0.2">
      <c r="B1663" s="18">
        <v>7111</v>
      </c>
      <c r="C1663" s="20">
        <v>7</v>
      </c>
      <c r="D1663" s="21" t="s">
        <v>131</v>
      </c>
      <c r="E1663" s="18" t="s">
        <v>692</v>
      </c>
    </row>
    <row r="1664" spans="2:5" x14ac:dyDescent="0.2">
      <c r="B1664" s="18">
        <v>712</v>
      </c>
      <c r="C1664" s="20">
        <v>7</v>
      </c>
      <c r="D1664" s="21" t="s">
        <v>704</v>
      </c>
      <c r="E1664" s="18" t="s">
        <v>692</v>
      </c>
    </row>
    <row r="1665" spans="2:5" x14ac:dyDescent="0.2">
      <c r="B1665" s="18">
        <v>7121</v>
      </c>
      <c r="C1665" s="20">
        <v>7</v>
      </c>
      <c r="D1665" s="21" t="s">
        <v>139</v>
      </c>
      <c r="E1665" s="18" t="s">
        <v>692</v>
      </c>
    </row>
    <row r="1666" spans="2:5" x14ac:dyDescent="0.2">
      <c r="B1666" s="18">
        <v>7122</v>
      </c>
      <c r="C1666" s="20">
        <v>7</v>
      </c>
      <c r="D1666" s="21" t="s">
        <v>140</v>
      </c>
      <c r="E1666" s="18" t="s">
        <v>692</v>
      </c>
    </row>
    <row r="1667" spans="2:5" x14ac:dyDescent="0.2">
      <c r="B1667" s="18">
        <v>713</v>
      </c>
      <c r="C1667" s="20">
        <v>7</v>
      </c>
      <c r="D1667" s="21" t="s">
        <v>705</v>
      </c>
      <c r="E1667" s="18" t="s">
        <v>692</v>
      </c>
    </row>
    <row r="1668" spans="2:5" x14ac:dyDescent="0.2">
      <c r="B1668" s="18">
        <v>7131</v>
      </c>
      <c r="C1668" s="20">
        <v>7</v>
      </c>
      <c r="D1668" s="21" t="s">
        <v>706</v>
      </c>
      <c r="E1668" s="18" t="s">
        <v>692</v>
      </c>
    </row>
    <row r="1669" spans="2:5" x14ac:dyDescent="0.2">
      <c r="B1669" s="18">
        <v>714</v>
      </c>
      <c r="C1669" s="20">
        <v>7</v>
      </c>
      <c r="D1669" s="21" t="s">
        <v>707</v>
      </c>
      <c r="E1669" s="18" t="s">
        <v>692</v>
      </c>
    </row>
    <row r="1670" spans="2:5" x14ac:dyDescent="0.2">
      <c r="B1670" s="18">
        <v>7141</v>
      </c>
      <c r="C1670" s="20">
        <v>7</v>
      </c>
      <c r="D1670" s="21" t="s">
        <v>167</v>
      </c>
      <c r="E1670" s="18" t="s">
        <v>692</v>
      </c>
    </row>
    <row r="1671" spans="2:5" x14ac:dyDescent="0.2">
      <c r="B1671" s="18">
        <v>7142</v>
      </c>
      <c r="C1671" s="20">
        <v>7</v>
      </c>
      <c r="D1671" s="21" t="s">
        <v>168</v>
      </c>
      <c r="E1671" s="18" t="s">
        <v>692</v>
      </c>
    </row>
    <row r="1672" spans="2:5" x14ac:dyDescent="0.2">
      <c r="B1672" s="18">
        <v>715</v>
      </c>
      <c r="C1672" s="20">
        <v>7</v>
      </c>
      <c r="D1672" s="21" t="s">
        <v>708</v>
      </c>
      <c r="E1672" s="18" t="s">
        <v>692</v>
      </c>
    </row>
    <row r="1673" spans="2:5" x14ac:dyDescent="0.2">
      <c r="B1673" s="18">
        <v>7151</v>
      </c>
      <c r="C1673" s="20">
        <v>7</v>
      </c>
      <c r="D1673" s="21" t="s">
        <v>709</v>
      </c>
      <c r="E1673" s="18" t="s">
        <v>692</v>
      </c>
    </row>
    <row r="1674" spans="2:5" x14ac:dyDescent="0.2">
      <c r="B1674" s="15">
        <v>72</v>
      </c>
      <c r="C1674" s="20">
        <v>7</v>
      </c>
      <c r="D1674" s="17" t="s">
        <v>710</v>
      </c>
      <c r="E1674" s="18" t="s">
        <v>692</v>
      </c>
    </row>
    <row r="1675" spans="2:5" x14ac:dyDescent="0.2">
      <c r="B1675" s="18">
        <v>721</v>
      </c>
      <c r="C1675" s="20">
        <v>7</v>
      </c>
      <c r="D1675" s="21" t="s">
        <v>98</v>
      </c>
      <c r="E1675" s="18" t="s">
        <v>692</v>
      </c>
    </row>
    <row r="1676" spans="2:5" x14ac:dyDescent="0.2">
      <c r="B1676" s="18">
        <v>7211</v>
      </c>
      <c r="C1676" s="20">
        <v>7</v>
      </c>
      <c r="D1676" s="21" t="s">
        <v>172</v>
      </c>
      <c r="E1676" s="18" t="s">
        <v>692</v>
      </c>
    </row>
    <row r="1677" spans="2:5" x14ac:dyDescent="0.2">
      <c r="B1677" s="18">
        <v>722</v>
      </c>
      <c r="C1677" s="20">
        <v>7</v>
      </c>
      <c r="D1677" s="21" t="s">
        <v>99</v>
      </c>
      <c r="E1677" s="18" t="s">
        <v>692</v>
      </c>
    </row>
    <row r="1678" spans="2:5" x14ac:dyDescent="0.2">
      <c r="B1678" s="18">
        <v>7220</v>
      </c>
      <c r="C1678" s="20">
        <v>7</v>
      </c>
      <c r="D1678" s="21" t="s">
        <v>234</v>
      </c>
      <c r="E1678" s="18" t="s">
        <v>692</v>
      </c>
    </row>
    <row r="1679" spans="2:5" x14ac:dyDescent="0.2">
      <c r="B1679" s="18">
        <v>7221</v>
      </c>
      <c r="C1679" s="20">
        <v>7</v>
      </c>
      <c r="D1679" s="21" t="s">
        <v>172</v>
      </c>
      <c r="E1679" s="18" t="s">
        <v>692</v>
      </c>
    </row>
    <row r="1680" spans="2:5" x14ac:dyDescent="0.2">
      <c r="B1680" s="18">
        <v>7222</v>
      </c>
      <c r="C1680" s="20">
        <v>7</v>
      </c>
      <c r="D1680" s="21" t="s">
        <v>711</v>
      </c>
      <c r="E1680" s="18" t="s">
        <v>692</v>
      </c>
    </row>
    <row r="1681" spans="2:5" x14ac:dyDescent="0.2">
      <c r="B1681" s="18">
        <v>7223</v>
      </c>
      <c r="C1681" s="20">
        <v>7</v>
      </c>
      <c r="D1681" s="21" t="s">
        <v>177</v>
      </c>
      <c r="E1681" s="18" t="s">
        <v>692</v>
      </c>
    </row>
    <row r="1682" spans="2:5" x14ac:dyDescent="0.2">
      <c r="B1682" s="18">
        <v>7224</v>
      </c>
      <c r="C1682" s="20">
        <v>7</v>
      </c>
      <c r="D1682" s="21" t="s">
        <v>178</v>
      </c>
      <c r="E1682" s="18" t="s">
        <v>692</v>
      </c>
    </row>
    <row r="1683" spans="2:5" x14ac:dyDescent="0.2">
      <c r="B1683" s="18">
        <v>7225</v>
      </c>
      <c r="C1683" s="20">
        <v>7</v>
      </c>
      <c r="D1683" s="21" t="s">
        <v>179</v>
      </c>
      <c r="E1683" s="18" t="s">
        <v>692</v>
      </c>
    </row>
    <row r="1684" spans="2:5" x14ac:dyDescent="0.2">
      <c r="B1684" s="18">
        <v>723</v>
      </c>
      <c r="C1684" s="20">
        <v>7</v>
      </c>
      <c r="D1684" s="21" t="s">
        <v>100</v>
      </c>
      <c r="E1684" s="18" t="s">
        <v>692</v>
      </c>
    </row>
    <row r="1685" spans="2:5" x14ac:dyDescent="0.2">
      <c r="B1685" s="18">
        <v>7231</v>
      </c>
      <c r="C1685" s="20">
        <v>7</v>
      </c>
      <c r="D1685" s="21" t="s">
        <v>184</v>
      </c>
      <c r="E1685" s="18" t="s">
        <v>692</v>
      </c>
    </row>
    <row r="1686" spans="2:5" x14ac:dyDescent="0.2">
      <c r="B1686" s="18">
        <v>7232</v>
      </c>
      <c r="C1686" s="20">
        <v>7</v>
      </c>
      <c r="D1686" s="21" t="s">
        <v>185</v>
      </c>
      <c r="E1686" s="18" t="s">
        <v>692</v>
      </c>
    </row>
    <row r="1687" spans="2:5" x14ac:dyDescent="0.2">
      <c r="B1687" s="18">
        <v>7233</v>
      </c>
      <c r="C1687" s="20">
        <v>7</v>
      </c>
      <c r="D1687" s="21" t="s">
        <v>186</v>
      </c>
      <c r="E1687" s="18" t="s">
        <v>692</v>
      </c>
    </row>
    <row r="1688" spans="2:5" x14ac:dyDescent="0.2">
      <c r="B1688" s="18">
        <v>724</v>
      </c>
      <c r="C1688" s="20">
        <v>7</v>
      </c>
      <c r="D1688" s="21" t="s">
        <v>101</v>
      </c>
      <c r="E1688" s="18" t="s">
        <v>692</v>
      </c>
    </row>
    <row r="1689" spans="2:5" x14ac:dyDescent="0.2">
      <c r="B1689" s="18">
        <v>7241</v>
      </c>
      <c r="C1689" s="20">
        <v>7</v>
      </c>
      <c r="D1689" s="21" t="s">
        <v>712</v>
      </c>
      <c r="E1689" s="18" t="s">
        <v>692</v>
      </c>
    </row>
    <row r="1690" spans="2:5" x14ac:dyDescent="0.2">
      <c r="B1690" s="18">
        <v>7242</v>
      </c>
      <c r="C1690" s="20">
        <v>7</v>
      </c>
      <c r="D1690" s="21" t="s">
        <v>713</v>
      </c>
      <c r="E1690" s="18" t="s">
        <v>692</v>
      </c>
    </row>
    <row r="1691" spans="2:5" x14ac:dyDescent="0.2">
      <c r="B1691" s="18">
        <v>725</v>
      </c>
      <c r="C1691" s="20">
        <v>7</v>
      </c>
      <c r="D1691" s="21" t="s">
        <v>714</v>
      </c>
      <c r="E1691" s="18" t="s">
        <v>692</v>
      </c>
    </row>
    <row r="1692" spans="2:5" x14ac:dyDescent="0.2">
      <c r="B1692" s="18">
        <v>7251</v>
      </c>
      <c r="C1692" s="20">
        <v>7</v>
      </c>
      <c r="D1692" s="21" t="s">
        <v>715</v>
      </c>
      <c r="E1692" s="18" t="s">
        <v>692</v>
      </c>
    </row>
    <row r="1693" spans="2:5" x14ac:dyDescent="0.2">
      <c r="B1693" s="18">
        <v>72511</v>
      </c>
      <c r="C1693" s="20">
        <v>7</v>
      </c>
      <c r="D1693" s="21" t="s">
        <v>716</v>
      </c>
      <c r="E1693" s="18" t="s">
        <v>692</v>
      </c>
    </row>
    <row r="1694" spans="2:5" x14ac:dyDescent="0.2">
      <c r="B1694" s="18">
        <v>72512</v>
      </c>
      <c r="C1694" s="20">
        <v>7</v>
      </c>
      <c r="D1694" s="21" t="s">
        <v>172</v>
      </c>
      <c r="E1694" s="18" t="s">
        <v>692</v>
      </c>
    </row>
    <row r="1695" spans="2:5" x14ac:dyDescent="0.2">
      <c r="B1695" s="18">
        <v>7252</v>
      </c>
      <c r="C1695" s="20">
        <v>7</v>
      </c>
      <c r="D1695" s="21" t="s">
        <v>717</v>
      </c>
      <c r="E1695" s="18" t="s">
        <v>692</v>
      </c>
    </row>
    <row r="1696" spans="2:5" x14ac:dyDescent="0.2">
      <c r="B1696" s="18">
        <v>72521</v>
      </c>
      <c r="C1696" s="20">
        <v>7</v>
      </c>
      <c r="D1696" s="21" t="s">
        <v>716</v>
      </c>
      <c r="E1696" s="18" t="s">
        <v>692</v>
      </c>
    </row>
    <row r="1697" spans="2:5" x14ac:dyDescent="0.2">
      <c r="B1697" s="18">
        <v>72522</v>
      </c>
      <c r="C1697" s="20">
        <v>7</v>
      </c>
      <c r="D1697" s="21" t="s">
        <v>172</v>
      </c>
      <c r="E1697" s="18" t="s">
        <v>692</v>
      </c>
    </row>
    <row r="1698" spans="2:5" x14ac:dyDescent="0.2">
      <c r="B1698" s="18">
        <v>72523</v>
      </c>
      <c r="C1698" s="20">
        <v>7</v>
      </c>
      <c r="D1698" s="21" t="s">
        <v>711</v>
      </c>
      <c r="E1698" s="18" t="s">
        <v>692</v>
      </c>
    </row>
    <row r="1699" spans="2:5" x14ac:dyDescent="0.2">
      <c r="B1699" s="18">
        <v>7253</v>
      </c>
      <c r="C1699" s="20">
        <v>7</v>
      </c>
      <c r="D1699" s="21" t="s">
        <v>718</v>
      </c>
      <c r="E1699" s="18" t="s">
        <v>692</v>
      </c>
    </row>
    <row r="1700" spans="2:5" x14ac:dyDescent="0.2">
      <c r="B1700" s="18">
        <v>7254</v>
      </c>
      <c r="C1700" s="20">
        <v>7</v>
      </c>
      <c r="D1700" s="21" t="s">
        <v>719</v>
      </c>
      <c r="E1700" s="18" t="s">
        <v>692</v>
      </c>
    </row>
    <row r="1701" spans="2:5" x14ac:dyDescent="0.2">
      <c r="B1701" s="18">
        <v>72541</v>
      </c>
      <c r="C1701" s="20">
        <v>7</v>
      </c>
      <c r="D1701" s="21" t="s">
        <v>652</v>
      </c>
      <c r="E1701" s="18" t="s">
        <v>692</v>
      </c>
    </row>
    <row r="1702" spans="2:5" x14ac:dyDescent="0.2">
      <c r="B1702" s="18">
        <v>72542</v>
      </c>
      <c r="C1702" s="20">
        <v>7</v>
      </c>
      <c r="D1702" s="21" t="s">
        <v>653</v>
      </c>
      <c r="E1702" s="18" t="s">
        <v>692</v>
      </c>
    </row>
    <row r="1703" spans="2:5" x14ac:dyDescent="0.2">
      <c r="B1703" s="15">
        <v>73</v>
      </c>
      <c r="C1703" s="20">
        <v>7</v>
      </c>
      <c r="D1703" s="17" t="s">
        <v>720</v>
      </c>
      <c r="E1703" s="18" t="s">
        <v>692</v>
      </c>
    </row>
    <row r="1704" spans="2:5" x14ac:dyDescent="0.2">
      <c r="B1704" s="18">
        <v>731</v>
      </c>
      <c r="C1704" s="20">
        <v>7</v>
      </c>
      <c r="D1704" s="21" t="s">
        <v>721</v>
      </c>
      <c r="E1704" s="18" t="s">
        <v>692</v>
      </c>
    </row>
    <row r="1705" spans="2:5" x14ac:dyDescent="0.2">
      <c r="B1705" s="18">
        <v>7311</v>
      </c>
      <c r="C1705" s="20">
        <v>7</v>
      </c>
      <c r="D1705" s="21" t="s">
        <v>679</v>
      </c>
      <c r="E1705" s="18" t="s">
        <v>692</v>
      </c>
    </row>
    <row r="1706" spans="2:5" x14ac:dyDescent="0.2">
      <c r="B1706" s="18">
        <v>7312</v>
      </c>
      <c r="C1706" s="20">
        <v>7</v>
      </c>
      <c r="D1706" s="21" t="s">
        <v>680</v>
      </c>
      <c r="E1706" s="18" t="s">
        <v>692</v>
      </c>
    </row>
    <row r="1707" spans="2:5" x14ac:dyDescent="0.2">
      <c r="B1707" s="15">
        <v>74</v>
      </c>
      <c r="C1707" s="20">
        <v>7</v>
      </c>
      <c r="D1707" s="17" t="s">
        <v>722</v>
      </c>
      <c r="E1707" s="18" t="s">
        <v>692</v>
      </c>
    </row>
    <row r="1708" spans="2:5" x14ac:dyDescent="0.2">
      <c r="B1708" s="18">
        <v>741</v>
      </c>
      <c r="C1708" s="20">
        <v>7</v>
      </c>
      <c r="D1708" s="21" t="s">
        <v>723</v>
      </c>
      <c r="E1708" s="18" t="s">
        <v>692</v>
      </c>
    </row>
    <row r="1709" spans="2:5" x14ac:dyDescent="0.2">
      <c r="B1709" s="18">
        <v>7411</v>
      </c>
      <c r="C1709" s="20">
        <v>7</v>
      </c>
      <c r="D1709" s="21" t="s">
        <v>679</v>
      </c>
      <c r="E1709" s="18" t="s">
        <v>692</v>
      </c>
    </row>
    <row r="1710" spans="2:5" x14ac:dyDescent="0.2">
      <c r="B1710" s="18">
        <v>7412</v>
      </c>
      <c r="C1710" s="20">
        <v>7</v>
      </c>
      <c r="D1710" s="21" t="s">
        <v>680</v>
      </c>
      <c r="E1710" s="18" t="s">
        <v>692</v>
      </c>
    </row>
    <row r="1711" spans="2:5" x14ac:dyDescent="0.2">
      <c r="B1711" s="15">
        <v>75</v>
      </c>
      <c r="C1711" s="20">
        <v>7</v>
      </c>
      <c r="D1711" s="17" t="s">
        <v>724</v>
      </c>
      <c r="E1711" s="18" t="s">
        <v>692</v>
      </c>
    </row>
    <row r="1712" spans="2:5" x14ac:dyDescent="0.2">
      <c r="B1712" s="18">
        <v>751</v>
      </c>
      <c r="C1712" s="20">
        <v>7</v>
      </c>
      <c r="D1712" s="21" t="s">
        <v>725</v>
      </c>
      <c r="E1712" s="18" t="s">
        <v>692</v>
      </c>
    </row>
    <row r="1713" spans="2:5" x14ac:dyDescent="0.2">
      <c r="B1713" s="18">
        <v>752</v>
      </c>
      <c r="C1713" s="20">
        <v>7</v>
      </c>
      <c r="D1713" s="21" t="s">
        <v>726</v>
      </c>
      <c r="E1713" s="18" t="s">
        <v>692</v>
      </c>
    </row>
    <row r="1714" spans="2:5" x14ac:dyDescent="0.2">
      <c r="B1714" s="18">
        <v>753</v>
      </c>
      <c r="C1714" s="20">
        <v>7</v>
      </c>
      <c r="D1714" s="21" t="s">
        <v>89</v>
      </c>
      <c r="E1714" s="18" t="s">
        <v>692</v>
      </c>
    </row>
    <row r="1715" spans="2:5" x14ac:dyDescent="0.2">
      <c r="B1715" s="18">
        <v>754</v>
      </c>
      <c r="C1715" s="20">
        <v>7</v>
      </c>
      <c r="D1715" s="21" t="s">
        <v>118</v>
      </c>
      <c r="E1715" s="18" t="s">
        <v>692</v>
      </c>
    </row>
    <row r="1716" spans="2:5" x14ac:dyDescent="0.2">
      <c r="B1716" s="18">
        <v>7540</v>
      </c>
      <c r="C1716" s="20">
        <v>7</v>
      </c>
      <c r="D1716" s="21" t="s">
        <v>334</v>
      </c>
      <c r="E1716" s="18" t="s">
        <v>692</v>
      </c>
    </row>
    <row r="1717" spans="2:5" x14ac:dyDescent="0.2">
      <c r="B1717" s="18">
        <v>7541</v>
      </c>
      <c r="C1717" s="20">
        <v>7</v>
      </c>
      <c r="D1717" s="21" t="s">
        <v>170</v>
      </c>
      <c r="E1717" s="18" t="s">
        <v>692</v>
      </c>
    </row>
    <row r="1718" spans="2:5" x14ac:dyDescent="0.2">
      <c r="B1718" s="18">
        <v>7542</v>
      </c>
      <c r="C1718" s="20">
        <v>7</v>
      </c>
      <c r="D1718" s="21" t="s">
        <v>172</v>
      </c>
      <c r="E1718" s="18" t="s">
        <v>692</v>
      </c>
    </row>
    <row r="1719" spans="2:5" x14ac:dyDescent="0.2">
      <c r="B1719" s="18">
        <v>7543</v>
      </c>
      <c r="C1719" s="20">
        <v>7</v>
      </c>
      <c r="D1719" s="21" t="s">
        <v>176</v>
      </c>
      <c r="E1719" s="18" t="s">
        <v>692</v>
      </c>
    </row>
    <row r="1720" spans="2:5" x14ac:dyDescent="0.2">
      <c r="B1720" s="18">
        <v>7544</v>
      </c>
      <c r="C1720" s="20">
        <v>7</v>
      </c>
      <c r="D1720" s="21" t="s">
        <v>177</v>
      </c>
      <c r="E1720" s="18" t="s">
        <v>692</v>
      </c>
    </row>
    <row r="1721" spans="2:5" x14ac:dyDescent="0.2">
      <c r="B1721" s="18">
        <v>7545</v>
      </c>
      <c r="C1721" s="20">
        <v>7</v>
      </c>
      <c r="D1721" s="21" t="s">
        <v>179</v>
      </c>
      <c r="E1721" s="18" t="s">
        <v>692</v>
      </c>
    </row>
    <row r="1722" spans="2:5" x14ac:dyDescent="0.2">
      <c r="B1722" s="18">
        <v>755</v>
      </c>
      <c r="C1722" s="20">
        <v>7</v>
      </c>
      <c r="D1722" s="21" t="s">
        <v>727</v>
      </c>
      <c r="E1722" s="18" t="s">
        <v>692</v>
      </c>
    </row>
    <row r="1723" spans="2:5" x14ac:dyDescent="0.2">
      <c r="B1723" s="18">
        <v>7551</v>
      </c>
      <c r="C1723" s="20">
        <v>7</v>
      </c>
      <c r="D1723" s="21" t="s">
        <v>728</v>
      </c>
      <c r="E1723" s="18" t="s">
        <v>692</v>
      </c>
    </row>
    <row r="1724" spans="2:5" x14ac:dyDescent="0.2">
      <c r="B1724" s="18">
        <v>7552</v>
      </c>
      <c r="C1724" s="20">
        <v>7</v>
      </c>
      <c r="D1724" s="21" t="s">
        <v>729</v>
      </c>
      <c r="E1724" s="18" t="s">
        <v>692</v>
      </c>
    </row>
    <row r="1725" spans="2:5" x14ac:dyDescent="0.2">
      <c r="B1725" s="18">
        <v>7553</v>
      </c>
      <c r="C1725" s="20">
        <v>7</v>
      </c>
      <c r="D1725" s="21" t="s">
        <v>730</v>
      </c>
      <c r="E1725" s="18" t="s">
        <v>692</v>
      </c>
    </row>
    <row r="1726" spans="2:5" x14ac:dyDescent="0.2">
      <c r="B1726" s="18">
        <v>756</v>
      </c>
      <c r="C1726" s="20">
        <v>7</v>
      </c>
      <c r="D1726" s="21" t="s">
        <v>731</v>
      </c>
      <c r="E1726" s="18" t="s">
        <v>692</v>
      </c>
    </row>
    <row r="1727" spans="2:5" x14ac:dyDescent="0.2">
      <c r="B1727" s="18">
        <v>7561</v>
      </c>
      <c r="C1727" s="20">
        <v>7</v>
      </c>
      <c r="D1727" s="21" t="s">
        <v>450</v>
      </c>
      <c r="E1727" s="18" t="s">
        <v>692</v>
      </c>
    </row>
    <row r="1728" spans="2:5" x14ac:dyDescent="0.2">
      <c r="B1728" s="18">
        <v>7562</v>
      </c>
      <c r="C1728" s="20">
        <v>7</v>
      </c>
      <c r="D1728" s="21" t="s">
        <v>98</v>
      </c>
      <c r="E1728" s="18" t="s">
        <v>692</v>
      </c>
    </row>
    <row r="1729" spans="2:5" x14ac:dyDescent="0.2">
      <c r="B1729" s="18">
        <v>7563</v>
      </c>
      <c r="C1729" s="20">
        <v>7</v>
      </c>
      <c r="D1729" s="21" t="s">
        <v>451</v>
      </c>
      <c r="E1729" s="18" t="s">
        <v>692</v>
      </c>
    </row>
    <row r="1730" spans="2:5" x14ac:dyDescent="0.2">
      <c r="B1730" s="18">
        <v>7564</v>
      </c>
      <c r="C1730" s="20">
        <v>7</v>
      </c>
      <c r="D1730" s="21" t="s">
        <v>99</v>
      </c>
      <c r="E1730" s="18" t="s">
        <v>692</v>
      </c>
    </row>
    <row r="1731" spans="2:5" x14ac:dyDescent="0.2">
      <c r="B1731" s="18">
        <v>7565</v>
      </c>
      <c r="C1731" s="20">
        <v>7</v>
      </c>
      <c r="D1731" s="21" t="s">
        <v>100</v>
      </c>
      <c r="E1731" s="18" t="s">
        <v>692</v>
      </c>
    </row>
    <row r="1732" spans="2:5" x14ac:dyDescent="0.2">
      <c r="B1732" s="18">
        <v>7566</v>
      </c>
      <c r="C1732" s="20">
        <v>7</v>
      </c>
      <c r="D1732" s="21" t="s">
        <v>101</v>
      </c>
      <c r="E1732" s="18" t="s">
        <v>692</v>
      </c>
    </row>
    <row r="1733" spans="2:5" x14ac:dyDescent="0.2">
      <c r="B1733" s="18">
        <v>757</v>
      </c>
      <c r="C1733" s="20">
        <v>7</v>
      </c>
      <c r="D1733" s="21" t="s">
        <v>732</v>
      </c>
      <c r="E1733" s="18" t="s">
        <v>692</v>
      </c>
    </row>
    <row r="1734" spans="2:5" x14ac:dyDescent="0.2">
      <c r="B1734" s="18">
        <v>7571</v>
      </c>
      <c r="C1734" s="20">
        <v>7</v>
      </c>
      <c r="D1734" s="21" t="s">
        <v>733</v>
      </c>
      <c r="E1734" s="18" t="s">
        <v>692</v>
      </c>
    </row>
    <row r="1735" spans="2:5" x14ac:dyDescent="0.2">
      <c r="B1735" s="18">
        <v>7572</v>
      </c>
      <c r="C1735" s="20">
        <v>7</v>
      </c>
      <c r="D1735" s="21" t="s">
        <v>734</v>
      </c>
      <c r="E1735" s="18" t="s">
        <v>692</v>
      </c>
    </row>
    <row r="1736" spans="2:5" x14ac:dyDescent="0.2">
      <c r="B1736" s="18">
        <v>7573</v>
      </c>
      <c r="C1736" s="20">
        <v>7</v>
      </c>
      <c r="D1736" s="21" t="s">
        <v>735</v>
      </c>
      <c r="E1736" s="18" t="s">
        <v>692</v>
      </c>
    </row>
    <row r="1737" spans="2:5" x14ac:dyDescent="0.2">
      <c r="B1737" s="18">
        <v>7574</v>
      </c>
      <c r="C1737" s="20">
        <v>7</v>
      </c>
      <c r="D1737" s="21" t="s">
        <v>736</v>
      </c>
      <c r="E1737" s="18" t="s">
        <v>692</v>
      </c>
    </row>
    <row r="1738" spans="2:5" x14ac:dyDescent="0.2">
      <c r="B1738" s="18">
        <v>759</v>
      </c>
      <c r="C1738" s="20">
        <v>7</v>
      </c>
      <c r="D1738" s="21" t="s">
        <v>737</v>
      </c>
      <c r="E1738" s="18" t="s">
        <v>692</v>
      </c>
    </row>
    <row r="1739" spans="2:5" x14ac:dyDescent="0.2">
      <c r="B1739" s="18">
        <v>7591</v>
      </c>
      <c r="C1739" s="20">
        <v>7</v>
      </c>
      <c r="D1739" s="21" t="s">
        <v>455</v>
      </c>
      <c r="E1739" s="18" t="s">
        <v>692</v>
      </c>
    </row>
    <row r="1740" spans="2:5" x14ac:dyDescent="0.2">
      <c r="B1740" s="18">
        <v>7592</v>
      </c>
      <c r="C1740" s="20">
        <v>7</v>
      </c>
      <c r="D1740" s="21" t="s">
        <v>738</v>
      </c>
      <c r="E1740" s="18" t="s">
        <v>692</v>
      </c>
    </row>
    <row r="1741" spans="2:5" x14ac:dyDescent="0.2">
      <c r="B1741" s="18">
        <v>7593</v>
      </c>
      <c r="C1741" s="20">
        <v>7</v>
      </c>
      <c r="D1741" s="21" t="s">
        <v>616</v>
      </c>
      <c r="E1741" s="18" t="s">
        <v>692</v>
      </c>
    </row>
    <row r="1742" spans="2:5" x14ac:dyDescent="0.2">
      <c r="B1742" s="18">
        <v>7594</v>
      </c>
      <c r="C1742" s="20">
        <v>7</v>
      </c>
      <c r="D1742" s="21" t="s">
        <v>739</v>
      </c>
      <c r="E1742" s="18" t="s">
        <v>692</v>
      </c>
    </row>
    <row r="1743" spans="2:5" x14ac:dyDescent="0.2">
      <c r="B1743" s="18">
        <v>7599</v>
      </c>
      <c r="C1743" s="20">
        <v>7</v>
      </c>
      <c r="D1743" s="21" t="s">
        <v>737</v>
      </c>
      <c r="E1743" s="18" t="s">
        <v>692</v>
      </c>
    </row>
    <row r="1744" spans="2:5" x14ac:dyDescent="0.2">
      <c r="B1744" s="18">
        <v>7599.01</v>
      </c>
      <c r="C1744" s="20">
        <v>7</v>
      </c>
      <c r="D1744" s="21" t="s">
        <v>740</v>
      </c>
      <c r="E1744" s="18" t="s">
        <v>692</v>
      </c>
    </row>
    <row r="1745" spans="2:5" x14ac:dyDescent="0.15">
      <c r="B1745" s="15">
        <v>76</v>
      </c>
      <c r="C1745" s="20">
        <v>7</v>
      </c>
      <c r="D1745" s="46" t="s">
        <v>741</v>
      </c>
      <c r="E1745" s="18" t="s">
        <v>692</v>
      </c>
    </row>
    <row r="1746" spans="2:5" x14ac:dyDescent="0.2">
      <c r="B1746" s="18">
        <v>761</v>
      </c>
      <c r="C1746" s="20">
        <v>7</v>
      </c>
      <c r="D1746" s="21" t="s">
        <v>620</v>
      </c>
      <c r="E1746" s="18" t="s">
        <v>692</v>
      </c>
    </row>
    <row r="1747" spans="2:5" x14ac:dyDescent="0.2">
      <c r="B1747" s="18">
        <v>7611</v>
      </c>
      <c r="C1747" s="20">
        <v>7</v>
      </c>
      <c r="D1747" s="21" t="s">
        <v>129</v>
      </c>
      <c r="E1747" s="18" t="s">
        <v>692</v>
      </c>
    </row>
    <row r="1748" spans="2:5" x14ac:dyDescent="0.2">
      <c r="B1748" s="18">
        <v>7612</v>
      </c>
      <c r="C1748" s="20">
        <v>7</v>
      </c>
      <c r="D1748" s="21" t="s">
        <v>131</v>
      </c>
      <c r="E1748" s="18" t="s">
        <v>692</v>
      </c>
    </row>
    <row r="1749" spans="2:5" x14ac:dyDescent="0.2">
      <c r="B1749" s="18">
        <v>7613</v>
      </c>
      <c r="C1749" s="20">
        <v>7</v>
      </c>
      <c r="D1749" s="21" t="s">
        <v>621</v>
      </c>
      <c r="E1749" s="18" t="s">
        <v>692</v>
      </c>
    </row>
    <row r="1750" spans="2:5" x14ac:dyDescent="0.2">
      <c r="B1750" s="18">
        <v>76131</v>
      </c>
      <c r="C1750" s="20">
        <v>7</v>
      </c>
      <c r="D1750" s="21" t="s">
        <v>98</v>
      </c>
      <c r="E1750" s="18" t="s">
        <v>692</v>
      </c>
    </row>
    <row r="1751" spans="2:5" x14ac:dyDescent="0.2">
      <c r="B1751" s="18">
        <v>76132</v>
      </c>
      <c r="C1751" s="20">
        <v>7</v>
      </c>
      <c r="D1751" s="21" t="s">
        <v>99</v>
      </c>
      <c r="E1751" s="18" t="s">
        <v>692</v>
      </c>
    </row>
    <row r="1752" spans="2:5" x14ac:dyDescent="0.2">
      <c r="B1752" s="18">
        <v>76133</v>
      </c>
      <c r="C1752" s="20">
        <v>7</v>
      </c>
      <c r="D1752" s="21" t="s">
        <v>100</v>
      </c>
      <c r="E1752" s="18" t="s">
        <v>692</v>
      </c>
    </row>
    <row r="1753" spans="2:5" x14ac:dyDescent="0.2">
      <c r="B1753" s="18">
        <v>76134</v>
      </c>
      <c r="C1753" s="20">
        <v>7</v>
      </c>
      <c r="D1753" s="21" t="s">
        <v>101</v>
      </c>
      <c r="E1753" s="18" t="s">
        <v>692</v>
      </c>
    </row>
    <row r="1754" spans="2:5" x14ac:dyDescent="0.2">
      <c r="B1754" s="18">
        <v>762</v>
      </c>
      <c r="C1754" s="20">
        <v>7</v>
      </c>
      <c r="D1754" s="21" t="s">
        <v>622</v>
      </c>
      <c r="E1754" s="18" t="s">
        <v>692</v>
      </c>
    </row>
    <row r="1755" spans="2:5" x14ac:dyDescent="0.2">
      <c r="B1755" s="18">
        <v>7621</v>
      </c>
      <c r="C1755" s="20">
        <v>7</v>
      </c>
      <c r="D1755" s="21" t="s">
        <v>98</v>
      </c>
      <c r="E1755" s="18" t="s">
        <v>692</v>
      </c>
    </row>
    <row r="1756" spans="2:5" x14ac:dyDescent="0.2">
      <c r="B1756" s="18">
        <v>7622</v>
      </c>
      <c r="C1756" s="20">
        <v>7</v>
      </c>
      <c r="D1756" s="21" t="s">
        <v>101</v>
      </c>
      <c r="E1756" s="18" t="s">
        <v>692</v>
      </c>
    </row>
    <row r="1757" spans="2:5" x14ac:dyDescent="0.2">
      <c r="B1757" s="15">
        <v>77</v>
      </c>
      <c r="C1757" s="20">
        <v>7</v>
      </c>
      <c r="D1757" s="17" t="s">
        <v>742</v>
      </c>
      <c r="E1757" s="18" t="s">
        <v>692</v>
      </c>
    </row>
    <row r="1758" spans="2:5" x14ac:dyDescent="0.2">
      <c r="B1758" s="18">
        <v>771</v>
      </c>
      <c r="C1758" s="20">
        <v>7</v>
      </c>
      <c r="D1758" s="21" t="s">
        <v>743</v>
      </c>
      <c r="E1758" s="18" t="s">
        <v>692</v>
      </c>
    </row>
    <row r="1759" spans="2:5" x14ac:dyDescent="0.2">
      <c r="B1759" s="18">
        <v>772</v>
      </c>
      <c r="C1759" s="20">
        <v>7</v>
      </c>
      <c r="D1759" s="21" t="s">
        <v>744</v>
      </c>
      <c r="E1759" s="18" t="s">
        <v>692</v>
      </c>
    </row>
    <row r="1760" spans="2:5" x14ac:dyDescent="0.2">
      <c r="B1760" s="18">
        <v>7721</v>
      </c>
      <c r="C1760" s="20">
        <v>7</v>
      </c>
      <c r="D1760" s="21" t="s">
        <v>37</v>
      </c>
      <c r="E1760" s="18" t="s">
        <v>692</v>
      </c>
    </row>
    <row r="1761" spans="2:5" x14ac:dyDescent="0.2">
      <c r="B1761" s="18">
        <v>7722</v>
      </c>
      <c r="C1761" s="20">
        <v>7</v>
      </c>
      <c r="D1761" s="21" t="s">
        <v>745</v>
      </c>
      <c r="E1761" s="18" t="s">
        <v>692</v>
      </c>
    </row>
    <row r="1762" spans="2:5" x14ac:dyDescent="0.2">
      <c r="B1762" s="18">
        <v>7723</v>
      </c>
      <c r="C1762" s="20">
        <v>7</v>
      </c>
      <c r="D1762" s="21" t="s">
        <v>746</v>
      </c>
      <c r="E1762" s="18" t="s">
        <v>692</v>
      </c>
    </row>
    <row r="1763" spans="2:5" x14ac:dyDescent="0.2">
      <c r="B1763" s="18">
        <v>7724</v>
      </c>
      <c r="C1763" s="20">
        <v>7</v>
      </c>
      <c r="D1763" s="21" t="s">
        <v>206</v>
      </c>
      <c r="E1763" s="18" t="s">
        <v>692</v>
      </c>
    </row>
    <row r="1764" spans="2:5" x14ac:dyDescent="0.2">
      <c r="B1764" s="18">
        <v>7725</v>
      </c>
      <c r="C1764" s="20">
        <v>7</v>
      </c>
      <c r="D1764" s="21" t="s">
        <v>208</v>
      </c>
      <c r="E1764" s="18" t="s">
        <v>692</v>
      </c>
    </row>
    <row r="1765" spans="2:5" x14ac:dyDescent="0.2">
      <c r="B1765" s="18">
        <v>773</v>
      </c>
      <c r="C1765" s="20">
        <v>7</v>
      </c>
      <c r="D1765" s="21" t="s">
        <v>90</v>
      </c>
      <c r="E1765" s="18" t="s">
        <v>692</v>
      </c>
    </row>
    <row r="1766" spans="2:5" x14ac:dyDescent="0.2">
      <c r="B1766" s="18">
        <v>774</v>
      </c>
      <c r="C1766" s="20">
        <v>7</v>
      </c>
      <c r="D1766" s="21" t="s">
        <v>747</v>
      </c>
      <c r="E1766" s="18" t="s">
        <v>692</v>
      </c>
    </row>
    <row r="1767" spans="2:5" x14ac:dyDescent="0.2">
      <c r="B1767" s="18">
        <v>775</v>
      </c>
      <c r="C1767" s="20">
        <v>7</v>
      </c>
      <c r="D1767" s="21" t="s">
        <v>748</v>
      </c>
      <c r="E1767" s="18" t="s">
        <v>692</v>
      </c>
    </row>
    <row r="1768" spans="2:5" x14ac:dyDescent="0.2">
      <c r="B1768" s="18">
        <v>776</v>
      </c>
      <c r="C1768" s="20">
        <v>7</v>
      </c>
      <c r="D1768" s="21" t="s">
        <v>749</v>
      </c>
      <c r="E1768" s="18" t="s">
        <v>692</v>
      </c>
    </row>
    <row r="1769" spans="2:5" x14ac:dyDescent="0.2">
      <c r="B1769" s="18">
        <v>777</v>
      </c>
      <c r="C1769" s="20">
        <v>7</v>
      </c>
      <c r="D1769" s="21" t="s">
        <v>750</v>
      </c>
      <c r="E1769" s="18" t="s">
        <v>692</v>
      </c>
    </row>
    <row r="1770" spans="2:5" x14ac:dyDescent="0.2">
      <c r="B1770" s="18">
        <v>7771</v>
      </c>
      <c r="C1770" s="20">
        <v>7</v>
      </c>
      <c r="D1770" s="21" t="s">
        <v>45</v>
      </c>
      <c r="E1770" s="18" t="s">
        <v>692</v>
      </c>
    </row>
    <row r="1771" spans="2:5" x14ac:dyDescent="0.2">
      <c r="B1771" s="18">
        <v>7772</v>
      </c>
      <c r="C1771" s="20">
        <v>7</v>
      </c>
      <c r="D1771" s="21" t="s">
        <v>751</v>
      </c>
      <c r="E1771" s="18" t="s">
        <v>692</v>
      </c>
    </row>
    <row r="1772" spans="2:5" x14ac:dyDescent="0.2">
      <c r="B1772" s="18">
        <v>7773</v>
      </c>
      <c r="C1772" s="20">
        <v>7</v>
      </c>
      <c r="D1772" s="21" t="s">
        <v>86</v>
      </c>
      <c r="E1772" s="18" t="s">
        <v>692</v>
      </c>
    </row>
    <row r="1773" spans="2:5" x14ac:dyDescent="0.2">
      <c r="B1773" s="18">
        <v>778</v>
      </c>
      <c r="C1773" s="20">
        <v>7</v>
      </c>
      <c r="D1773" s="21" t="s">
        <v>635</v>
      </c>
      <c r="E1773" s="18" t="s">
        <v>692</v>
      </c>
    </row>
    <row r="1774" spans="2:5" x14ac:dyDescent="0.2">
      <c r="B1774" s="18">
        <v>7781</v>
      </c>
      <c r="C1774" s="20">
        <v>7</v>
      </c>
      <c r="D1774" s="21" t="s">
        <v>636</v>
      </c>
      <c r="E1774" s="18" t="s">
        <v>692</v>
      </c>
    </row>
    <row r="1775" spans="2:5" x14ac:dyDescent="0.2">
      <c r="B1775" s="18">
        <v>7782</v>
      </c>
      <c r="C1775" s="20">
        <v>7</v>
      </c>
      <c r="D1775" s="21" t="s">
        <v>752</v>
      </c>
      <c r="E1775" s="18" t="s">
        <v>692</v>
      </c>
    </row>
    <row r="1776" spans="2:5" x14ac:dyDescent="0.2">
      <c r="B1776" s="18">
        <v>779</v>
      </c>
      <c r="C1776" s="20">
        <v>7</v>
      </c>
      <c r="D1776" s="21" t="s">
        <v>753</v>
      </c>
      <c r="E1776" s="18" t="s">
        <v>692</v>
      </c>
    </row>
    <row r="1777" spans="2:5" x14ac:dyDescent="0.2">
      <c r="B1777" s="18">
        <v>7792</v>
      </c>
      <c r="C1777" s="20">
        <v>7</v>
      </c>
      <c r="D1777" s="21" t="s">
        <v>754</v>
      </c>
      <c r="E1777" s="18" t="s">
        <v>692</v>
      </c>
    </row>
    <row r="1778" spans="2:5" x14ac:dyDescent="0.2">
      <c r="B1778" s="15">
        <v>78</v>
      </c>
      <c r="C1778" s="20">
        <v>7</v>
      </c>
      <c r="D1778" s="17" t="s">
        <v>755</v>
      </c>
      <c r="E1778" s="18" t="s">
        <v>692</v>
      </c>
    </row>
    <row r="1779" spans="2:5" x14ac:dyDescent="0.2">
      <c r="B1779" s="18">
        <v>781</v>
      </c>
      <c r="C1779" s="20">
        <v>7</v>
      </c>
      <c r="D1779" s="21" t="s">
        <v>756</v>
      </c>
      <c r="E1779" s="18" t="s">
        <v>692</v>
      </c>
    </row>
    <row r="1780" spans="2:5" x14ac:dyDescent="0.2">
      <c r="B1780" s="15">
        <v>79</v>
      </c>
      <c r="C1780" s="20">
        <v>7</v>
      </c>
      <c r="D1780" s="17" t="s">
        <v>757</v>
      </c>
      <c r="E1780" s="18" t="s">
        <v>692</v>
      </c>
    </row>
    <row r="1781" spans="2:5" x14ac:dyDescent="0.2">
      <c r="B1781" s="18">
        <v>791</v>
      </c>
      <c r="C1781" s="20">
        <v>7</v>
      </c>
      <c r="D1781" s="21" t="s">
        <v>758</v>
      </c>
      <c r="E1781" s="18" t="s">
        <v>692</v>
      </c>
    </row>
    <row r="1782" spans="2:5" x14ac:dyDescent="0.2">
      <c r="B1782" s="18">
        <v>792</v>
      </c>
      <c r="C1782" s="20">
        <v>7</v>
      </c>
      <c r="D1782" s="21" t="s">
        <v>759</v>
      </c>
      <c r="E1782" s="18" t="s">
        <v>692</v>
      </c>
    </row>
    <row r="1783" spans="2:5" x14ac:dyDescent="0.2">
      <c r="B1783" s="15">
        <v>80</v>
      </c>
      <c r="C1783" s="20">
        <v>8</v>
      </c>
      <c r="D1783" s="17" t="s">
        <v>760</v>
      </c>
      <c r="E1783" s="18" t="s">
        <v>761</v>
      </c>
    </row>
    <row r="1784" spans="2:5" x14ac:dyDescent="0.2">
      <c r="B1784" s="18">
        <v>801</v>
      </c>
      <c r="C1784" s="20">
        <v>8</v>
      </c>
      <c r="D1784" s="21" t="s">
        <v>762</v>
      </c>
      <c r="E1784" s="18" t="s">
        <v>761</v>
      </c>
    </row>
    <row r="1785" spans="2:5" x14ac:dyDescent="0.2">
      <c r="B1785" s="15">
        <v>81</v>
      </c>
      <c r="C1785" s="20">
        <v>8</v>
      </c>
      <c r="D1785" s="17" t="s">
        <v>763</v>
      </c>
      <c r="E1785" s="18" t="s">
        <v>761</v>
      </c>
    </row>
    <row r="1786" spans="2:5" x14ac:dyDescent="0.2">
      <c r="B1786" s="18">
        <v>811</v>
      </c>
      <c r="C1786" s="20">
        <v>8</v>
      </c>
      <c r="D1786" s="21" t="s">
        <v>764</v>
      </c>
      <c r="E1786" s="18" t="s">
        <v>761</v>
      </c>
    </row>
    <row r="1787" spans="2:5" x14ac:dyDescent="0.2">
      <c r="B1787" s="18">
        <v>812</v>
      </c>
      <c r="C1787" s="20">
        <v>8</v>
      </c>
      <c r="D1787" s="21" t="s">
        <v>765</v>
      </c>
      <c r="E1787" s="18" t="s">
        <v>761</v>
      </c>
    </row>
    <row r="1788" spans="2:5" x14ac:dyDescent="0.2">
      <c r="B1788" s="18">
        <v>813</v>
      </c>
      <c r="C1788" s="20">
        <v>8</v>
      </c>
      <c r="D1788" s="21" t="s">
        <v>766</v>
      </c>
      <c r="E1788" s="18" t="s">
        <v>761</v>
      </c>
    </row>
    <row r="1789" spans="2:5" x14ac:dyDescent="0.2">
      <c r="B1789" s="15">
        <v>82</v>
      </c>
      <c r="C1789" s="20">
        <v>8</v>
      </c>
      <c r="D1789" s="17" t="s">
        <v>767</v>
      </c>
      <c r="E1789" s="18" t="s">
        <v>761</v>
      </c>
    </row>
    <row r="1790" spans="2:5" x14ac:dyDescent="0.2">
      <c r="B1790" s="18">
        <v>821</v>
      </c>
      <c r="C1790" s="20">
        <v>8</v>
      </c>
      <c r="D1790" s="21" t="s">
        <v>768</v>
      </c>
      <c r="E1790" s="18" t="s">
        <v>761</v>
      </c>
    </row>
    <row r="1791" spans="2:5" x14ac:dyDescent="0.2">
      <c r="B1791" s="15">
        <v>83</v>
      </c>
      <c r="C1791" s="20">
        <v>8</v>
      </c>
      <c r="D1791" s="17" t="s">
        <v>769</v>
      </c>
      <c r="E1791" s="18" t="s">
        <v>761</v>
      </c>
    </row>
    <row r="1792" spans="2:5" x14ac:dyDescent="0.2">
      <c r="B1792" s="18">
        <v>831</v>
      </c>
      <c r="C1792" s="20">
        <v>8</v>
      </c>
      <c r="D1792" s="21" t="s">
        <v>770</v>
      </c>
      <c r="E1792" s="18" t="s">
        <v>761</v>
      </c>
    </row>
    <row r="1793" spans="2:6" x14ac:dyDescent="0.2">
      <c r="B1793" s="15">
        <v>84</v>
      </c>
      <c r="C1793" s="20">
        <v>8</v>
      </c>
      <c r="D1793" s="17" t="s">
        <v>771</v>
      </c>
      <c r="E1793" s="18" t="s">
        <v>761</v>
      </c>
    </row>
    <row r="1794" spans="2:6" x14ac:dyDescent="0.2">
      <c r="B1794" s="18">
        <v>841</v>
      </c>
      <c r="C1794" s="20">
        <v>8</v>
      </c>
      <c r="D1794" s="21" t="s">
        <v>772</v>
      </c>
      <c r="E1794" s="18" t="s">
        <v>761</v>
      </c>
    </row>
    <row r="1795" spans="2:6" x14ac:dyDescent="0.2">
      <c r="B1795" s="15">
        <v>85</v>
      </c>
      <c r="C1795" s="20">
        <v>8</v>
      </c>
      <c r="D1795" s="17" t="s">
        <v>773</v>
      </c>
      <c r="E1795" s="18" t="s">
        <v>761</v>
      </c>
    </row>
    <row r="1796" spans="2:6" x14ac:dyDescent="0.2">
      <c r="B1796" s="18">
        <v>851</v>
      </c>
      <c r="C1796" s="20">
        <v>8</v>
      </c>
      <c r="D1796" s="21" t="s">
        <v>774</v>
      </c>
      <c r="E1796" s="18" t="s">
        <v>761</v>
      </c>
    </row>
    <row r="1797" spans="2:6" x14ac:dyDescent="0.2">
      <c r="B1797" s="15">
        <v>88</v>
      </c>
      <c r="C1797" s="20">
        <v>8</v>
      </c>
      <c r="D1797" s="17" t="s">
        <v>4</v>
      </c>
      <c r="E1797" s="18" t="s">
        <v>761</v>
      </c>
    </row>
    <row r="1798" spans="2:6" x14ac:dyDescent="0.2">
      <c r="B1798" s="18">
        <v>881</v>
      </c>
      <c r="C1798" s="20">
        <v>8</v>
      </c>
      <c r="D1798" s="21" t="s">
        <v>775</v>
      </c>
      <c r="E1798" s="18" t="s">
        <v>761</v>
      </c>
    </row>
    <row r="1799" spans="2:6" x14ac:dyDescent="0.2">
      <c r="B1799" s="18">
        <v>882</v>
      </c>
      <c r="C1799" s="20">
        <v>8</v>
      </c>
      <c r="D1799" s="21" t="s">
        <v>776</v>
      </c>
      <c r="E1799" s="18" t="s">
        <v>761</v>
      </c>
    </row>
    <row r="1800" spans="2:6" x14ac:dyDescent="0.2">
      <c r="B1800" s="15">
        <v>89</v>
      </c>
      <c r="C1800" s="20">
        <v>8</v>
      </c>
      <c r="D1800" s="17" t="s">
        <v>777</v>
      </c>
      <c r="E1800" s="18" t="s">
        <v>761</v>
      </c>
    </row>
    <row r="1801" spans="2:6" x14ac:dyDescent="0.2">
      <c r="B1801" s="18">
        <v>891</v>
      </c>
      <c r="C1801" s="20">
        <v>8</v>
      </c>
      <c r="D1801" s="21" t="s">
        <v>778</v>
      </c>
      <c r="E1801" s="18" t="s">
        <v>761</v>
      </c>
    </row>
    <row r="1802" spans="2:6" x14ac:dyDescent="0.2">
      <c r="B1802" s="18">
        <v>892</v>
      </c>
      <c r="C1802" s="20">
        <v>8</v>
      </c>
      <c r="D1802" s="21" t="s">
        <v>493</v>
      </c>
      <c r="E1802" s="18" t="s">
        <v>761</v>
      </c>
    </row>
    <row r="1803" spans="2:6" x14ac:dyDescent="0.2">
      <c r="B1803" s="15">
        <v>90</v>
      </c>
      <c r="C1803" s="20">
        <v>9</v>
      </c>
      <c r="D1803" s="15" t="s">
        <v>779</v>
      </c>
      <c r="E1803" s="18" t="s">
        <v>780</v>
      </c>
    </row>
    <row r="1804" spans="2:6" x14ac:dyDescent="0.2">
      <c r="B1804" s="18">
        <v>901</v>
      </c>
      <c r="C1804" s="63">
        <v>9</v>
      </c>
      <c r="D1804" s="18" t="s">
        <v>1001</v>
      </c>
      <c r="E1804" s="64" t="s">
        <v>780</v>
      </c>
      <c r="F1804" s="65"/>
    </row>
    <row r="1805" spans="2:6" x14ac:dyDescent="0.2">
      <c r="B1805" s="47">
        <v>91</v>
      </c>
      <c r="C1805" s="90">
        <v>9</v>
      </c>
      <c r="D1805" s="47" t="s">
        <v>781</v>
      </c>
      <c r="E1805" s="91" t="s">
        <v>780</v>
      </c>
      <c r="F1805" s="54"/>
    </row>
    <row r="1806" spans="2:6" x14ac:dyDescent="0.2">
      <c r="B1806" s="51">
        <v>911</v>
      </c>
      <c r="C1806" s="90">
        <v>9</v>
      </c>
      <c r="D1806" s="51" t="s">
        <v>782</v>
      </c>
      <c r="E1806" s="51" t="s">
        <v>780</v>
      </c>
      <c r="F1806" s="54"/>
    </row>
    <row r="1807" spans="2:6" x14ac:dyDescent="0.2">
      <c r="B1807" s="51">
        <v>912</v>
      </c>
      <c r="C1807" s="90">
        <v>9</v>
      </c>
      <c r="D1807" s="51" t="s">
        <v>783</v>
      </c>
      <c r="E1807" s="91" t="s">
        <v>780</v>
      </c>
      <c r="F1807" s="54"/>
    </row>
    <row r="1808" spans="2:6" x14ac:dyDescent="0.2">
      <c r="B1808" s="51">
        <v>917</v>
      </c>
      <c r="C1808" s="90">
        <v>9</v>
      </c>
      <c r="D1808" s="51" t="s">
        <v>784</v>
      </c>
      <c r="E1808" s="91" t="s">
        <v>780</v>
      </c>
      <c r="F1808" s="54"/>
    </row>
    <row r="1809" spans="2:6" x14ac:dyDescent="0.2">
      <c r="B1809" s="51">
        <v>9173</v>
      </c>
      <c r="C1809" s="90">
        <v>9</v>
      </c>
      <c r="D1809" s="92" t="s">
        <v>785</v>
      </c>
      <c r="E1809" s="91" t="s">
        <v>780</v>
      </c>
      <c r="F1809" s="54"/>
    </row>
    <row r="1810" spans="2:6" x14ac:dyDescent="0.2">
      <c r="B1810" s="51">
        <v>9175</v>
      </c>
      <c r="C1810" s="90">
        <v>9</v>
      </c>
      <c r="D1810" s="92" t="s">
        <v>786</v>
      </c>
      <c r="E1810" s="91" t="s">
        <v>780</v>
      </c>
      <c r="F1810" s="54"/>
    </row>
    <row r="1811" spans="2:6" x14ac:dyDescent="0.2">
      <c r="B1811" s="51">
        <v>9178</v>
      </c>
      <c r="C1811" s="90">
        <v>9</v>
      </c>
      <c r="D1811" s="92" t="s">
        <v>787</v>
      </c>
      <c r="E1811" s="91" t="s">
        <v>780</v>
      </c>
      <c r="F1811" s="54"/>
    </row>
    <row r="1812" spans="2:6" x14ac:dyDescent="0.2">
      <c r="B1812" s="47">
        <v>92</v>
      </c>
      <c r="C1812" s="52">
        <v>9</v>
      </c>
      <c r="D1812" s="47" t="s">
        <v>788</v>
      </c>
      <c r="E1812" s="51" t="s">
        <v>780</v>
      </c>
      <c r="F1812" s="54"/>
    </row>
    <row r="1813" spans="2:6" x14ac:dyDescent="0.2">
      <c r="B1813" s="51">
        <v>921</v>
      </c>
      <c r="C1813" s="52">
        <v>9</v>
      </c>
      <c r="D1813" s="51" t="s">
        <v>789</v>
      </c>
      <c r="E1813" s="91" t="s">
        <v>780</v>
      </c>
      <c r="F1813" s="54"/>
    </row>
    <row r="1814" spans="2:6" x14ac:dyDescent="0.2">
      <c r="B1814" s="51">
        <v>922</v>
      </c>
      <c r="C1814" s="52">
        <v>9</v>
      </c>
      <c r="D1814" s="51" t="s">
        <v>790</v>
      </c>
      <c r="E1814" s="51" t="s">
        <v>780</v>
      </c>
      <c r="F1814" s="54"/>
    </row>
    <row r="1815" spans="2:6" x14ac:dyDescent="0.2">
      <c r="B1815" s="51">
        <v>923</v>
      </c>
      <c r="C1815" s="52">
        <v>9</v>
      </c>
      <c r="D1815" s="51" t="s">
        <v>791</v>
      </c>
      <c r="E1815" s="91" t="s">
        <v>780</v>
      </c>
      <c r="F1815" s="54"/>
    </row>
    <row r="1816" spans="2:6" x14ac:dyDescent="0.2">
      <c r="B1816" s="51">
        <v>924</v>
      </c>
      <c r="C1816" s="52">
        <v>9</v>
      </c>
      <c r="D1816" s="51" t="s">
        <v>792</v>
      </c>
      <c r="E1816" s="51" t="s">
        <v>780</v>
      </c>
      <c r="F1816" s="54"/>
    </row>
    <row r="1817" spans="2:6" x14ac:dyDescent="0.2">
      <c r="B1817" s="51">
        <v>925</v>
      </c>
      <c r="C1817" s="52">
        <v>9</v>
      </c>
      <c r="D1817" s="51" t="s">
        <v>793</v>
      </c>
      <c r="E1817" s="91" t="s">
        <v>780</v>
      </c>
      <c r="F1817" s="54"/>
    </row>
    <row r="1818" spans="2:6" x14ac:dyDescent="0.2">
      <c r="B1818" s="51">
        <v>927</v>
      </c>
      <c r="C1818" s="52">
        <v>9</v>
      </c>
      <c r="D1818" s="51" t="s">
        <v>794</v>
      </c>
      <c r="E1818" s="51" t="s">
        <v>780</v>
      </c>
      <c r="F1818" s="54"/>
    </row>
    <row r="1819" spans="2:6" x14ac:dyDescent="0.2">
      <c r="B1819" s="51">
        <v>928</v>
      </c>
      <c r="C1819" s="52">
        <v>9</v>
      </c>
      <c r="D1819" s="51" t="s">
        <v>795</v>
      </c>
      <c r="E1819" s="91" t="s">
        <v>780</v>
      </c>
      <c r="F1819" s="54"/>
    </row>
    <row r="1820" spans="2:6" x14ac:dyDescent="0.2">
      <c r="B1820" s="66">
        <v>93</v>
      </c>
      <c r="C1820" s="71">
        <v>9</v>
      </c>
      <c r="D1820" s="66" t="s">
        <v>796</v>
      </c>
      <c r="E1820" s="70" t="s">
        <v>780</v>
      </c>
      <c r="F1820" s="73"/>
    </row>
    <row r="1821" spans="2:6" x14ac:dyDescent="0.2">
      <c r="B1821" s="70">
        <v>931</v>
      </c>
      <c r="C1821" s="71">
        <v>9</v>
      </c>
      <c r="D1821" s="70" t="s">
        <v>132</v>
      </c>
      <c r="E1821" s="93" t="s">
        <v>780</v>
      </c>
      <c r="F1821" s="73"/>
    </row>
    <row r="1822" spans="2:6" x14ac:dyDescent="0.2">
      <c r="B1822" s="70">
        <v>932</v>
      </c>
      <c r="C1822" s="71">
        <v>9</v>
      </c>
      <c r="D1822" s="70" t="s">
        <v>133</v>
      </c>
      <c r="E1822" s="70" t="s">
        <v>780</v>
      </c>
      <c r="F1822" s="73"/>
    </row>
    <row r="1823" spans="2:6" x14ac:dyDescent="0.2">
      <c r="B1823" s="70">
        <v>933</v>
      </c>
      <c r="C1823" s="71">
        <v>9</v>
      </c>
      <c r="D1823" s="70" t="s">
        <v>134</v>
      </c>
      <c r="E1823" s="93" t="s">
        <v>780</v>
      </c>
      <c r="F1823" s="73"/>
    </row>
    <row r="1824" spans="2:6" x14ac:dyDescent="0.2">
      <c r="B1824" s="94">
        <v>94</v>
      </c>
      <c r="C1824" s="95">
        <v>9</v>
      </c>
      <c r="D1824" s="94" t="s">
        <v>797</v>
      </c>
      <c r="E1824" s="96" t="s">
        <v>780</v>
      </c>
      <c r="F1824" s="97"/>
    </row>
    <row r="1825" spans="2:6" x14ac:dyDescent="0.2">
      <c r="B1825" s="96">
        <v>941</v>
      </c>
      <c r="C1825" s="95">
        <v>9</v>
      </c>
      <c r="D1825" s="96" t="s">
        <v>798</v>
      </c>
      <c r="E1825" s="98" t="s">
        <v>780</v>
      </c>
      <c r="F1825" s="97"/>
    </row>
    <row r="1826" spans="2:6" x14ac:dyDescent="0.2">
      <c r="B1826" s="96">
        <v>942</v>
      </c>
      <c r="C1826" s="95">
        <v>9</v>
      </c>
      <c r="D1826" s="96" t="s">
        <v>799</v>
      </c>
      <c r="E1826" s="96" t="s">
        <v>780</v>
      </c>
      <c r="F1826" s="97"/>
    </row>
    <row r="1827" spans="2:6" x14ac:dyDescent="0.2">
      <c r="B1827" s="96">
        <v>943</v>
      </c>
      <c r="C1827" s="95">
        <v>9</v>
      </c>
      <c r="D1827" s="96" t="s">
        <v>791</v>
      </c>
      <c r="E1827" s="98" t="s">
        <v>780</v>
      </c>
      <c r="F1827" s="97"/>
    </row>
    <row r="1828" spans="2:6" x14ac:dyDescent="0.2">
      <c r="B1828" s="96">
        <v>944</v>
      </c>
      <c r="C1828" s="95">
        <v>9</v>
      </c>
      <c r="D1828" s="96" t="s">
        <v>792</v>
      </c>
      <c r="E1828" s="96" t="s">
        <v>780</v>
      </c>
      <c r="F1828" s="97"/>
    </row>
    <row r="1829" spans="2:6" x14ac:dyDescent="0.2">
      <c r="B1829" s="96">
        <v>945</v>
      </c>
      <c r="C1829" s="95">
        <v>9</v>
      </c>
      <c r="D1829" s="96" t="s">
        <v>793</v>
      </c>
      <c r="E1829" s="98" t="s">
        <v>780</v>
      </c>
      <c r="F1829" s="97"/>
    </row>
    <row r="1830" spans="2:6" x14ac:dyDescent="0.2">
      <c r="B1830" s="96">
        <v>947</v>
      </c>
      <c r="C1830" s="95">
        <v>9</v>
      </c>
      <c r="D1830" s="96" t="s">
        <v>794</v>
      </c>
      <c r="E1830" s="96" t="s">
        <v>780</v>
      </c>
      <c r="F1830" s="97"/>
    </row>
    <row r="1831" spans="2:6" x14ac:dyDescent="0.2">
      <c r="B1831" s="96">
        <v>948</v>
      </c>
      <c r="C1831" s="95">
        <v>9</v>
      </c>
      <c r="D1831" s="96" t="s">
        <v>795</v>
      </c>
      <c r="E1831" s="98" t="s">
        <v>780</v>
      </c>
      <c r="F1831" s="97"/>
    </row>
    <row r="1832" spans="2:6" x14ac:dyDescent="0.2">
      <c r="B1832" s="94">
        <v>95</v>
      </c>
      <c r="C1832" s="95">
        <v>9</v>
      </c>
      <c r="D1832" s="94" t="s">
        <v>11</v>
      </c>
      <c r="E1832" s="98" t="s">
        <v>780</v>
      </c>
      <c r="F1832" s="97"/>
    </row>
    <row r="1833" spans="2:6" x14ac:dyDescent="0.2">
      <c r="B1833" s="96">
        <v>951</v>
      </c>
      <c r="C1833" s="95">
        <v>9</v>
      </c>
      <c r="D1833" s="96" t="s">
        <v>798</v>
      </c>
      <c r="E1833" s="98" t="s">
        <v>780</v>
      </c>
      <c r="F1833" s="97"/>
    </row>
    <row r="1834" spans="2:6" x14ac:dyDescent="0.2">
      <c r="B1834" s="96">
        <v>952</v>
      </c>
      <c r="C1834" s="95">
        <v>9</v>
      </c>
      <c r="D1834" s="96" t="s">
        <v>799</v>
      </c>
      <c r="E1834" s="96" t="s">
        <v>780</v>
      </c>
      <c r="F1834" s="97"/>
    </row>
    <row r="1835" spans="2:6" x14ac:dyDescent="0.2">
      <c r="B1835" s="96">
        <v>953</v>
      </c>
      <c r="C1835" s="95">
        <v>9</v>
      </c>
      <c r="D1835" s="96" t="s">
        <v>791</v>
      </c>
      <c r="E1835" s="98" t="s">
        <v>780</v>
      </c>
      <c r="F1835" s="97"/>
    </row>
    <row r="1836" spans="2:6" x14ac:dyDescent="0.2">
      <c r="B1836" s="96">
        <v>954</v>
      </c>
      <c r="C1836" s="95">
        <v>9</v>
      </c>
      <c r="D1836" s="96" t="s">
        <v>792</v>
      </c>
      <c r="E1836" s="96" t="s">
        <v>780</v>
      </c>
      <c r="F1836" s="97"/>
    </row>
    <row r="1837" spans="2:6" x14ac:dyDescent="0.2">
      <c r="B1837" s="96">
        <v>955</v>
      </c>
      <c r="C1837" s="95">
        <v>9</v>
      </c>
      <c r="D1837" s="96" t="s">
        <v>793</v>
      </c>
      <c r="E1837" s="98" t="s">
        <v>780</v>
      </c>
      <c r="F1837" s="97"/>
    </row>
    <row r="1838" spans="2:6" x14ac:dyDescent="0.2">
      <c r="B1838" s="96">
        <v>957</v>
      </c>
      <c r="C1838" s="95">
        <v>9</v>
      </c>
      <c r="D1838" s="96" t="s">
        <v>794</v>
      </c>
      <c r="E1838" s="96" t="s">
        <v>780</v>
      </c>
      <c r="F1838" s="97"/>
    </row>
    <row r="1839" spans="2:6" x14ac:dyDescent="0.2">
      <c r="B1839" s="96">
        <v>958</v>
      </c>
      <c r="C1839" s="95">
        <v>9</v>
      </c>
      <c r="D1839" s="96" t="s">
        <v>795</v>
      </c>
      <c r="E1839" s="98" t="s">
        <v>780</v>
      </c>
      <c r="F1839" s="97"/>
    </row>
    <row r="1840" spans="2:6" x14ac:dyDescent="0.2">
      <c r="B1840" s="99">
        <v>97</v>
      </c>
      <c r="C1840" s="100">
        <v>9</v>
      </c>
      <c r="D1840" s="101" t="s">
        <v>623</v>
      </c>
      <c r="E1840" s="98" t="s">
        <v>780</v>
      </c>
      <c r="F1840" s="97"/>
    </row>
    <row r="1841" spans="2:6" x14ac:dyDescent="0.2">
      <c r="B1841" s="96">
        <v>971</v>
      </c>
      <c r="C1841" s="95">
        <v>9</v>
      </c>
      <c r="D1841" s="96" t="s">
        <v>800</v>
      </c>
      <c r="E1841" s="98" t="s">
        <v>780</v>
      </c>
      <c r="F1841" s="97"/>
    </row>
    <row r="1842" spans="2:6" x14ac:dyDescent="0.2">
      <c r="B1842" s="96">
        <v>972</v>
      </c>
      <c r="C1842" s="95">
        <v>9</v>
      </c>
      <c r="D1842" s="96" t="s">
        <v>801</v>
      </c>
      <c r="E1842" s="98" t="s">
        <v>780</v>
      </c>
      <c r="F1842" s="97"/>
    </row>
    <row r="1843" spans="2:6" x14ac:dyDescent="0.2">
      <c r="B1843" s="96">
        <v>973</v>
      </c>
      <c r="C1843" s="95">
        <v>9</v>
      </c>
      <c r="D1843" s="96" t="s">
        <v>802</v>
      </c>
      <c r="E1843" s="98" t="s">
        <v>780</v>
      </c>
      <c r="F1843" s="97"/>
    </row>
    <row r="1844" spans="2:6" x14ac:dyDescent="0.2">
      <c r="B1844" s="96">
        <v>974</v>
      </c>
      <c r="C1844" s="95">
        <v>9</v>
      </c>
      <c r="D1844" s="96" t="s">
        <v>803</v>
      </c>
      <c r="E1844" s="98" t="s">
        <v>780</v>
      </c>
      <c r="F1844" s="97"/>
    </row>
    <row r="1845" spans="2:6" x14ac:dyDescent="0.2">
      <c r="B1845" s="96">
        <v>975</v>
      </c>
      <c r="C1845" s="95">
        <v>9</v>
      </c>
      <c r="D1845" s="96" t="s">
        <v>804</v>
      </c>
      <c r="E1845" s="98" t="s">
        <v>780</v>
      </c>
      <c r="F1845" s="97"/>
    </row>
    <row r="1846" spans="2:6" x14ac:dyDescent="0.2">
      <c r="B1846" s="96">
        <v>976</v>
      </c>
      <c r="C1846" s="95">
        <v>9</v>
      </c>
      <c r="D1846" s="96" t="s">
        <v>805</v>
      </c>
      <c r="E1846" s="98" t="s">
        <v>780</v>
      </c>
      <c r="F1846" s="97"/>
    </row>
    <row r="1847" spans="2:6" x14ac:dyDescent="0.2">
      <c r="B1847" s="102">
        <v>1</v>
      </c>
      <c r="C1847" s="30">
        <v>0</v>
      </c>
      <c r="D1847" s="103" t="s">
        <v>806</v>
      </c>
      <c r="E1847" s="29" t="s">
        <v>807</v>
      </c>
    </row>
    <row r="1848" spans="2:6" x14ac:dyDescent="0.2">
      <c r="B1848" s="102">
        <v>2</v>
      </c>
      <c r="C1848" s="30">
        <v>0</v>
      </c>
      <c r="D1848" s="103" t="s">
        <v>808</v>
      </c>
      <c r="E1848" s="29" t="s">
        <v>807</v>
      </c>
    </row>
    <row r="1849" spans="2:6" x14ac:dyDescent="0.2">
      <c r="B1849" s="102">
        <v>3</v>
      </c>
      <c r="C1849" s="30">
        <v>0</v>
      </c>
      <c r="D1849" s="103" t="s">
        <v>809</v>
      </c>
      <c r="E1849" s="29" t="s">
        <v>807</v>
      </c>
    </row>
    <row r="1850" spans="2:6" x14ac:dyDescent="0.2">
      <c r="B1850" s="102">
        <v>4</v>
      </c>
      <c r="C1850" s="30">
        <v>0</v>
      </c>
      <c r="D1850" s="103" t="s">
        <v>810</v>
      </c>
      <c r="E1850" s="29" t="s">
        <v>807</v>
      </c>
    </row>
    <row r="1851" spans="2:6" x14ac:dyDescent="0.2">
      <c r="B1851" s="102">
        <v>6</v>
      </c>
      <c r="C1851" s="30">
        <v>0</v>
      </c>
      <c r="D1851" s="103" t="s">
        <v>811</v>
      </c>
      <c r="E1851" s="29" t="s">
        <v>812</v>
      </c>
    </row>
    <row r="1852" spans="2:6" x14ac:dyDescent="0.2">
      <c r="B1852" s="102">
        <v>7</v>
      </c>
      <c r="C1852" s="30">
        <v>0</v>
      </c>
      <c r="D1852" s="103" t="s">
        <v>813</v>
      </c>
      <c r="E1852" s="29" t="s">
        <v>812</v>
      </c>
    </row>
    <row r="1853" spans="2:6" x14ac:dyDescent="0.2">
      <c r="B1853" s="102">
        <v>8</v>
      </c>
      <c r="C1853" s="30">
        <v>0</v>
      </c>
      <c r="D1853" s="103" t="s">
        <v>814</v>
      </c>
      <c r="E1853" s="29" t="s">
        <v>812</v>
      </c>
    </row>
    <row r="1854" spans="2:6" x14ac:dyDescent="0.2">
      <c r="B1854" s="102">
        <v>9</v>
      </c>
      <c r="C1854" s="30">
        <v>0</v>
      </c>
      <c r="D1854" s="103" t="s">
        <v>815</v>
      </c>
      <c r="E1854" s="29" t="s">
        <v>812</v>
      </c>
    </row>
  </sheetData>
  <mergeCells count="1">
    <mergeCell ref="B1:F1"/>
  </mergeCells>
  <conditionalFormatting sqref="B11:B12">
    <cfRule type="duplicateValues" dxfId="8" priority="5"/>
  </conditionalFormatting>
  <conditionalFormatting sqref="B246:B247">
    <cfRule type="duplicateValues" dxfId="7" priority="1"/>
  </conditionalFormatting>
  <conditionalFormatting sqref="B854">
    <cfRule type="duplicateValues" dxfId="6" priority="3"/>
  </conditionalFormatting>
  <conditionalFormatting sqref="B1379">
    <cfRule type="duplicateValues" dxfId="5" priority="2"/>
  </conditionalFormatting>
  <conditionalFormatting sqref="B1744">
    <cfRule type="duplicateValues" dxfId="4" priority="4"/>
  </conditionalFormatting>
  <conditionalFormatting sqref="B1745:B1802 B3:B10 B1380:B1743 B13:B245 B248:B853 B855:B1378">
    <cfRule type="duplicateValues" dxfId="3" priority="6"/>
  </conditionalFormatting>
  <pageMargins left="0.7" right="0.7" top="0.75" bottom="0.75" header="0.3" footer="0.3"/>
  <pageSetup paperSize="9" orientation="portrait" horizontalDpi="200" verticalDpi="200" r:id="rId1"/>
  <drawing r:id="rId2"/>
  <legacy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0300-9C3D-4660-A509-9587306EFC0D}">
  <sheetPr>
    <tabColor theme="7" tint="0.39997558519241921"/>
    <pageSetUpPr fitToPage="1"/>
  </sheetPr>
  <dimension ref="B1:AZ67"/>
  <sheetViews>
    <sheetView showGridLines="0" topLeftCell="B1" zoomScale="115" zoomScaleNormal="115" workbookViewId="0">
      <selection activeCell="M18" sqref="M18"/>
    </sheetView>
  </sheetViews>
  <sheetFormatPr defaultColWidth="11.43359375" defaultRowHeight="12" x14ac:dyDescent="0.15"/>
  <cols>
    <col min="1" max="1" width="4.3046875" style="561" customWidth="1"/>
    <col min="2" max="2" width="6.45703125" style="561" customWidth="1"/>
    <col min="3" max="3" width="21.5234375" style="561" customWidth="1"/>
    <col min="4" max="4" width="5.91796875" style="600" customWidth="1"/>
    <col min="5" max="5" width="9.68359375" style="561" customWidth="1"/>
    <col min="6" max="7" width="7.3984375" style="561" customWidth="1"/>
    <col min="8" max="16" width="6.72265625" style="561" customWidth="1"/>
    <col min="17" max="17" width="10.22265625" style="561" customWidth="1"/>
    <col min="18" max="18" width="11.703125" style="561" customWidth="1"/>
    <col min="19" max="19" width="8.7421875" style="561" customWidth="1"/>
    <col min="20" max="22" width="9.68359375" style="561" customWidth="1"/>
    <col min="23" max="28" width="8.7421875" style="561" customWidth="1"/>
    <col min="29" max="30" width="9.68359375" style="561" customWidth="1"/>
    <col min="31" max="31" width="8.203125" style="561" customWidth="1"/>
    <col min="32" max="33" width="9.68359375" style="561" customWidth="1"/>
    <col min="34" max="34" width="10.76171875" style="561" customWidth="1"/>
    <col min="35" max="35" width="1.07421875" style="561" customWidth="1"/>
    <col min="36" max="43" width="11.43359375" style="561"/>
    <col min="44" max="44" width="15.46875" style="561" customWidth="1"/>
    <col min="45" max="45" width="16.54296875" style="561" customWidth="1"/>
    <col min="46" max="46" width="14.2578125" style="561" customWidth="1"/>
    <col min="47" max="48" width="11.43359375" style="561"/>
    <col min="49" max="49" width="11.97265625" style="561" customWidth="1"/>
    <col min="50" max="50" width="11.56640625" style="561" customWidth="1"/>
    <col min="51" max="52" width="14.125" style="561" customWidth="1"/>
    <col min="53" max="16384" width="11.43359375" style="561"/>
  </cols>
  <sheetData>
    <row r="1" spans="2:40" s="523" customFormat="1" x14ac:dyDescent="0.15">
      <c r="B1" s="520"/>
      <c r="C1" s="521"/>
      <c r="D1" s="522"/>
    </row>
    <row r="2" spans="2:40" s="523" customFormat="1" x14ac:dyDescent="0.2">
      <c r="B2" s="524"/>
      <c r="C2" s="524"/>
      <c r="D2" s="525"/>
    </row>
    <row r="3" spans="2:40" s="523" customFormat="1" ht="12.75" x14ac:dyDescent="0.2">
      <c r="B3" s="526" t="s">
        <v>1215</v>
      </c>
      <c r="C3" s="527"/>
      <c r="D3" s="528"/>
      <c r="E3" s="527"/>
      <c r="F3" s="529"/>
      <c r="G3" s="529"/>
      <c r="H3" s="529"/>
      <c r="I3" s="529"/>
      <c r="J3" s="529"/>
      <c r="K3" s="529"/>
      <c r="L3" s="529"/>
      <c r="M3" s="529"/>
      <c r="N3" s="529"/>
      <c r="O3" s="527"/>
      <c r="P3" s="527"/>
      <c r="Q3" s="527"/>
      <c r="R3" s="527"/>
      <c r="S3" s="527"/>
      <c r="T3" s="527"/>
      <c r="U3" s="527"/>
      <c r="V3" s="527"/>
      <c r="W3" s="530"/>
      <c r="X3" s="530"/>
      <c r="Y3" s="530"/>
      <c r="Z3" s="530"/>
      <c r="AA3" s="530"/>
      <c r="AB3" s="530"/>
    </row>
    <row r="4" spans="2:40" s="523" customFormat="1" ht="5.0999999999999996" customHeight="1" x14ac:dyDescent="0.2">
      <c r="B4" s="531"/>
      <c r="C4" s="532"/>
      <c r="D4" s="533"/>
      <c r="E4" s="534"/>
      <c r="F4" s="534"/>
      <c r="G4" s="534"/>
      <c r="H4" s="534"/>
      <c r="I4" s="534"/>
      <c r="J4" s="534"/>
      <c r="K4" s="534"/>
      <c r="L4" s="534"/>
      <c r="M4" s="534"/>
      <c r="N4" s="534"/>
      <c r="O4" s="534"/>
      <c r="P4" s="534"/>
      <c r="Q4" s="534"/>
      <c r="R4" s="534"/>
      <c r="S4" s="534"/>
      <c r="T4" s="534"/>
      <c r="U4" s="534"/>
      <c r="V4" s="534"/>
      <c r="W4" s="534"/>
      <c r="X4" s="534"/>
      <c r="Y4" s="534"/>
      <c r="Z4" s="534"/>
      <c r="AA4" s="534"/>
      <c r="AB4" s="534"/>
    </row>
    <row r="5" spans="2:40" s="536" customFormat="1" ht="13.5" customHeight="1" x14ac:dyDescent="0.2">
      <c r="B5" s="535">
        <f>COLUMN()-1</f>
        <v>1</v>
      </c>
      <c r="C5" s="535">
        <f>COLUMN()-1</f>
        <v>2</v>
      </c>
      <c r="D5" s="535">
        <f>COLUMN()-1</f>
        <v>3</v>
      </c>
      <c r="E5" s="535">
        <f>COLUMN()-1</f>
        <v>4</v>
      </c>
      <c r="F5" s="535">
        <f>COLUMN()-1</f>
        <v>5</v>
      </c>
      <c r="G5" s="535"/>
      <c r="H5" s="535">
        <f t="shared" ref="H5:AH5" si="0">COLUMN()-1</f>
        <v>7</v>
      </c>
      <c r="I5" s="535">
        <f t="shared" si="0"/>
        <v>8</v>
      </c>
      <c r="J5" s="535">
        <f t="shared" si="0"/>
        <v>9</v>
      </c>
      <c r="K5" s="535">
        <f t="shared" si="0"/>
        <v>10</v>
      </c>
      <c r="L5" s="535"/>
      <c r="M5" s="535"/>
      <c r="N5" s="535">
        <f t="shared" si="0"/>
        <v>13</v>
      </c>
      <c r="O5" s="535">
        <f t="shared" si="0"/>
        <v>14</v>
      </c>
      <c r="P5" s="535">
        <f t="shared" si="0"/>
        <v>15</v>
      </c>
      <c r="Q5" s="535">
        <f t="shared" si="0"/>
        <v>16</v>
      </c>
      <c r="R5" s="535">
        <f t="shared" si="0"/>
        <v>17</v>
      </c>
      <c r="S5" s="535">
        <f t="shared" si="0"/>
        <v>18</v>
      </c>
      <c r="T5" s="535">
        <f t="shared" si="0"/>
        <v>19</v>
      </c>
      <c r="U5" s="535">
        <f t="shared" si="0"/>
        <v>20</v>
      </c>
      <c r="V5" s="535">
        <f t="shared" si="0"/>
        <v>21</v>
      </c>
      <c r="W5" s="535">
        <f t="shared" si="0"/>
        <v>22</v>
      </c>
      <c r="X5" s="535">
        <f t="shared" si="0"/>
        <v>23</v>
      </c>
      <c r="Y5" s="535">
        <f t="shared" si="0"/>
        <v>24</v>
      </c>
      <c r="Z5" s="535">
        <f t="shared" si="0"/>
        <v>25</v>
      </c>
      <c r="AA5" s="535">
        <f t="shared" si="0"/>
        <v>26</v>
      </c>
      <c r="AB5" s="535">
        <f t="shared" si="0"/>
        <v>27</v>
      </c>
      <c r="AC5" s="535">
        <f t="shared" si="0"/>
        <v>28</v>
      </c>
      <c r="AD5" s="535">
        <f t="shared" si="0"/>
        <v>29</v>
      </c>
      <c r="AE5" s="535">
        <f t="shared" si="0"/>
        <v>30</v>
      </c>
      <c r="AF5" s="535">
        <f t="shared" si="0"/>
        <v>31</v>
      </c>
      <c r="AG5" s="535">
        <f t="shared" si="0"/>
        <v>32</v>
      </c>
      <c r="AH5" s="535">
        <f t="shared" si="0"/>
        <v>33</v>
      </c>
    </row>
    <row r="6" spans="2:40" s="524" customFormat="1" ht="13.5" customHeight="1" x14ac:dyDescent="0.2">
      <c r="B6" s="950" t="s">
        <v>1002</v>
      </c>
      <c r="C6" s="951" t="s">
        <v>796</v>
      </c>
      <c r="D6" s="951" t="s">
        <v>1216</v>
      </c>
      <c r="E6" s="951" t="s">
        <v>1217</v>
      </c>
      <c r="F6" s="951" t="s">
        <v>1218</v>
      </c>
      <c r="G6" s="951" t="s">
        <v>1219</v>
      </c>
      <c r="H6" s="954" t="s">
        <v>1220</v>
      </c>
      <c r="I6" s="955"/>
      <c r="J6" s="955"/>
      <c r="K6" s="955"/>
      <c r="L6" s="955"/>
      <c r="M6" s="955"/>
      <c r="N6" s="956"/>
      <c r="O6" s="957" t="s">
        <v>1221</v>
      </c>
      <c r="P6" s="958"/>
      <c r="Q6" s="951" t="s">
        <v>1222</v>
      </c>
      <c r="R6" s="959" t="s">
        <v>1223</v>
      </c>
      <c r="S6" s="960"/>
      <c r="T6" s="960"/>
      <c r="U6" s="960"/>
      <c r="V6" s="960"/>
      <c r="W6" s="961"/>
      <c r="X6" s="951" t="s">
        <v>1224</v>
      </c>
      <c r="Y6" s="951" t="s">
        <v>1225</v>
      </c>
      <c r="Z6" s="951" t="s">
        <v>1226</v>
      </c>
      <c r="AA6" s="951" t="s">
        <v>1227</v>
      </c>
      <c r="AB6" s="951" t="s">
        <v>1228</v>
      </c>
      <c r="AC6" s="959" t="s">
        <v>1229</v>
      </c>
      <c r="AD6" s="960"/>
      <c r="AE6" s="960"/>
      <c r="AF6" s="960"/>
      <c r="AG6" s="961"/>
      <c r="AH6" s="951" t="s">
        <v>1230</v>
      </c>
      <c r="AJ6" s="953" t="s">
        <v>1231</v>
      </c>
      <c r="AK6" s="953"/>
      <c r="AL6" s="953"/>
      <c r="AM6" s="953"/>
      <c r="AN6" s="953"/>
    </row>
    <row r="7" spans="2:40" s="524" customFormat="1" ht="31.5" x14ac:dyDescent="0.15">
      <c r="B7" s="950"/>
      <c r="C7" s="952"/>
      <c r="D7" s="952"/>
      <c r="E7" s="952"/>
      <c r="F7" s="952"/>
      <c r="G7" s="952"/>
      <c r="H7" s="538" t="s">
        <v>1232</v>
      </c>
      <c r="I7" s="538" t="s">
        <v>1233</v>
      </c>
      <c r="J7" s="538" t="s">
        <v>1234</v>
      </c>
      <c r="K7" s="539" t="s">
        <v>1233</v>
      </c>
      <c r="L7" s="538" t="s">
        <v>1235</v>
      </c>
      <c r="M7" s="539" t="s">
        <v>1233</v>
      </c>
      <c r="N7" s="537" t="s">
        <v>1236</v>
      </c>
      <c r="O7" s="540" t="s">
        <v>1237</v>
      </c>
      <c r="P7" s="541" t="s">
        <v>1238</v>
      </c>
      <c r="Q7" s="952"/>
      <c r="R7" s="542" t="s">
        <v>1239</v>
      </c>
      <c r="S7" s="542" t="s">
        <v>14</v>
      </c>
      <c r="T7" s="543" t="s">
        <v>1240</v>
      </c>
      <c r="U7" s="543" t="s">
        <v>1241</v>
      </c>
      <c r="V7" s="543" t="s">
        <v>1242</v>
      </c>
      <c r="W7" s="544" t="s">
        <v>1243</v>
      </c>
      <c r="X7" s="952"/>
      <c r="Y7" s="952"/>
      <c r="Z7" s="952"/>
      <c r="AA7" s="952"/>
      <c r="AB7" s="952"/>
      <c r="AC7" s="542" t="s">
        <v>1244</v>
      </c>
      <c r="AD7" s="542" t="s">
        <v>1245</v>
      </c>
      <c r="AE7" s="543" t="s">
        <v>1246</v>
      </c>
      <c r="AF7" s="543" t="s">
        <v>1247</v>
      </c>
      <c r="AG7" s="544" t="s">
        <v>1248</v>
      </c>
      <c r="AH7" s="952"/>
      <c r="AJ7" s="537" t="s">
        <v>1249</v>
      </c>
      <c r="AK7" s="537" t="s">
        <v>1250</v>
      </c>
      <c r="AL7" s="537" t="s">
        <v>1251</v>
      </c>
      <c r="AM7" s="537" t="s">
        <v>1252</v>
      </c>
      <c r="AN7" s="537" t="s">
        <v>1253</v>
      </c>
    </row>
    <row r="8" spans="2:40" s="554" customFormat="1" x14ac:dyDescent="0.15">
      <c r="B8" s="545">
        <v>92</v>
      </c>
      <c r="C8" s="546" t="s">
        <v>1254</v>
      </c>
      <c r="D8" s="547"/>
      <c r="E8" s="548"/>
      <c r="F8" s="549"/>
      <c r="G8" s="549"/>
      <c r="H8" s="550"/>
      <c r="I8" s="549"/>
      <c r="J8" s="550"/>
      <c r="K8" s="549"/>
      <c r="L8" s="549"/>
      <c r="M8" s="549"/>
      <c r="N8" s="549"/>
      <c r="O8" s="550"/>
      <c r="P8" s="549"/>
      <c r="Q8" s="551"/>
      <c r="R8" s="552"/>
      <c r="S8" s="549"/>
      <c r="T8" s="549"/>
      <c r="U8" s="549"/>
      <c r="V8" s="549"/>
      <c r="W8" s="553"/>
      <c r="X8" s="553"/>
      <c r="Y8" s="553"/>
      <c r="Z8" s="553"/>
      <c r="AA8" s="553"/>
      <c r="AB8" s="553"/>
      <c r="AC8" s="552"/>
      <c r="AD8" s="552"/>
      <c r="AE8" s="549"/>
      <c r="AF8" s="549"/>
      <c r="AG8" s="553"/>
      <c r="AH8" s="553"/>
      <c r="AJ8" s="549"/>
      <c r="AK8" s="549"/>
      <c r="AL8" s="549"/>
      <c r="AM8" s="549"/>
      <c r="AN8" s="549"/>
    </row>
    <row r="9" spans="2:40" s="554" customFormat="1" x14ac:dyDescent="0.15">
      <c r="B9" s="555">
        <v>1</v>
      </c>
      <c r="C9" s="556"/>
      <c r="D9" s="557">
        <v>1</v>
      </c>
      <c r="E9" s="548">
        <v>2050</v>
      </c>
      <c r="F9" s="558">
        <v>102.5</v>
      </c>
      <c r="G9" s="558"/>
      <c r="H9" s="558"/>
      <c r="I9" s="549"/>
      <c r="J9" s="558"/>
      <c r="K9" s="549"/>
      <c r="L9" s="549"/>
      <c r="M9" s="549"/>
      <c r="N9" s="558"/>
      <c r="O9" s="558"/>
      <c r="P9" s="558"/>
      <c r="Q9" s="559">
        <f>+E9+F9+G9+N9-P9</f>
        <v>2152.5</v>
      </c>
      <c r="R9" s="552" t="s">
        <v>14</v>
      </c>
      <c r="S9" s="549">
        <f>+(E9+F9)*13%</f>
        <v>279.82499999999999</v>
      </c>
      <c r="T9" s="549"/>
      <c r="U9" s="549"/>
      <c r="V9" s="549"/>
      <c r="W9" s="553">
        <f>+T9+U9+V9+S9</f>
        <v>279.82499999999999</v>
      </c>
      <c r="X9" s="549"/>
      <c r="Y9" s="549"/>
      <c r="Z9" s="549"/>
      <c r="AA9" s="553">
        <f>+W9+X9+Y9+Z9</f>
        <v>279.82499999999999</v>
      </c>
      <c r="AB9" s="553">
        <f>+Q9-AA9</f>
        <v>1872.675</v>
      </c>
      <c r="AC9" s="560">
        <f>+Q9*9%</f>
        <v>193.72499999999999</v>
      </c>
      <c r="AD9" s="560">
        <f>+Q9*0.83%</f>
        <v>17.865749999999998</v>
      </c>
      <c r="AE9" s="560"/>
      <c r="AF9" s="560"/>
      <c r="AG9" s="553">
        <f>+SUM(AC9:AF9)</f>
        <v>211.59074999999999</v>
      </c>
      <c r="AH9" s="553">
        <f>+Q9+AG9</f>
        <v>2364.0907499999998</v>
      </c>
      <c r="AJ9" s="549">
        <f>+(E9+F9+G9)/12</f>
        <v>179.375</v>
      </c>
      <c r="AK9" s="549">
        <f>+(E9+F9+G9)*0.166666666666667</f>
        <v>358.75000000000068</v>
      </c>
      <c r="AL9" s="549">
        <f>+(E9+F9+G9)*1.5%</f>
        <v>32.287500000000001</v>
      </c>
      <c r="AM9" s="549">
        <f>+(E9+F9+G9+AK9)/12</f>
        <v>209.2708333333334</v>
      </c>
      <c r="AN9" s="553">
        <f>+SUM(AJ9:AM9)</f>
        <v>779.68333333333408</v>
      </c>
    </row>
    <row r="10" spans="2:40" s="554" customFormat="1" x14ac:dyDescent="0.15">
      <c r="B10" s="555">
        <v>2</v>
      </c>
      <c r="C10" s="556"/>
      <c r="D10" s="557">
        <v>1</v>
      </c>
      <c r="E10" s="548">
        <v>1900</v>
      </c>
      <c r="F10" s="558"/>
      <c r="G10" s="558"/>
      <c r="H10" s="558">
        <v>2</v>
      </c>
      <c r="I10" s="549">
        <f>+((((E10+F10)/30)/8)*1.25)*2</f>
        <v>19.791666666666668</v>
      </c>
      <c r="J10" s="558">
        <v>2</v>
      </c>
      <c r="K10" s="549">
        <f>+((((E10+F10)/30)/8)*1.35)*2</f>
        <v>21.375000000000004</v>
      </c>
      <c r="L10" s="549">
        <v>8</v>
      </c>
      <c r="M10" s="549">
        <f>+((((E10+F10)/30)/8)*2)*8</f>
        <v>126.66666666666667</v>
      </c>
      <c r="N10" s="558">
        <f>+M10+K10+I10</f>
        <v>167.83333333333334</v>
      </c>
      <c r="O10" s="558"/>
      <c r="P10" s="558"/>
      <c r="Q10" s="559">
        <f>+E10+F10+G10+N10-P10</f>
        <v>2067.8333333333335</v>
      </c>
      <c r="R10" s="552" t="s">
        <v>1255</v>
      </c>
      <c r="S10" s="549"/>
      <c r="T10" s="549">
        <f>+Q10*1.55%</f>
        <v>32.051416666666668</v>
      </c>
      <c r="U10" s="549">
        <f>+Q10*1.7%</f>
        <v>35.153166666666671</v>
      </c>
      <c r="V10" s="549">
        <f>+Q10*10%</f>
        <v>206.78333333333336</v>
      </c>
      <c r="W10" s="553">
        <f>+T10+U10+V10</f>
        <v>273.98791666666671</v>
      </c>
      <c r="X10" s="549"/>
      <c r="Y10" s="549"/>
      <c r="Z10" s="549"/>
      <c r="AA10" s="553">
        <f t="shared" ref="AA10:AA12" si="1">+W10+X10+Y10+Z10</f>
        <v>273.98791666666671</v>
      </c>
      <c r="AB10" s="553">
        <f t="shared" ref="AB10:AB12" si="2">+Q10-AA10</f>
        <v>1793.8454166666668</v>
      </c>
      <c r="AC10" s="560">
        <f t="shared" ref="AC10:AC12" si="3">+Q10*9%</f>
        <v>186.10500000000002</v>
      </c>
      <c r="AD10" s="560">
        <f t="shared" ref="AD10:AD12" si="4">+Q10*0.83%</f>
        <v>17.163016666666667</v>
      </c>
      <c r="AE10" s="560"/>
      <c r="AF10" s="560"/>
      <c r="AG10" s="553">
        <f t="shared" ref="AG10:AG12" si="5">+SUM(AC10:AF10)</f>
        <v>203.26801666666668</v>
      </c>
      <c r="AH10" s="553">
        <f t="shared" ref="AH10:AH12" si="6">+Q10+AG10</f>
        <v>2271.1013500000004</v>
      </c>
      <c r="AJ10" s="549">
        <f>+(E10+F10+G10)/12</f>
        <v>158.33333333333334</v>
      </c>
      <c r="AK10" s="549">
        <f>+(E10+F10+G10)*0.166666666666667</f>
        <v>316.66666666666725</v>
      </c>
      <c r="AL10" s="549">
        <f>+(E10+F10+G10)*1.5%</f>
        <v>28.5</v>
      </c>
      <c r="AM10" s="549">
        <f>+(E10+F10+G10+AK10)/12</f>
        <v>184.72222222222229</v>
      </c>
      <c r="AN10" s="553">
        <f t="shared" ref="AN10:AN12" si="7">+SUM(AJ10:AM10)</f>
        <v>688.22222222222285</v>
      </c>
    </row>
    <row r="11" spans="2:40" s="554" customFormat="1" x14ac:dyDescent="0.15">
      <c r="B11" s="555"/>
      <c r="C11" s="556"/>
      <c r="D11" s="557">
        <v>1</v>
      </c>
      <c r="E11" s="548">
        <v>1025</v>
      </c>
      <c r="F11" s="558">
        <v>102.5</v>
      </c>
      <c r="G11" s="558">
        <v>650</v>
      </c>
      <c r="H11" s="558"/>
      <c r="I11" s="549"/>
      <c r="J11" s="558"/>
      <c r="K11" s="549"/>
      <c r="L11" s="549"/>
      <c r="M11" s="549"/>
      <c r="N11" s="558"/>
      <c r="O11" s="558"/>
      <c r="P11" s="558"/>
      <c r="Q11" s="559">
        <f>+E11+F11+G11+N11-P11</f>
        <v>1777.5</v>
      </c>
      <c r="R11" s="552" t="s">
        <v>1256</v>
      </c>
      <c r="S11" s="549"/>
      <c r="T11" s="549">
        <f>+Q11*1.6%</f>
        <v>28.44</v>
      </c>
      <c r="U11" s="549">
        <f>+Q11*1.7%</f>
        <v>30.217500000000001</v>
      </c>
      <c r="V11" s="549">
        <f>+Q11*10%</f>
        <v>177.75</v>
      </c>
      <c r="W11" s="553">
        <f t="shared" ref="W11:W12" si="8">+T11+U11+V11</f>
        <v>236.4075</v>
      </c>
      <c r="X11" s="549"/>
      <c r="Y11" s="549"/>
      <c r="Z11" s="549"/>
      <c r="AA11" s="553">
        <f t="shared" si="1"/>
        <v>236.4075</v>
      </c>
      <c r="AB11" s="553">
        <f t="shared" si="2"/>
        <v>1541.0925</v>
      </c>
      <c r="AC11" s="560">
        <f t="shared" si="3"/>
        <v>159.97499999999999</v>
      </c>
      <c r="AD11" s="560">
        <f t="shared" si="4"/>
        <v>14.75325</v>
      </c>
      <c r="AE11" s="560"/>
      <c r="AF11" s="560"/>
      <c r="AG11" s="553">
        <f t="shared" si="5"/>
        <v>174.72825</v>
      </c>
      <c r="AH11" s="553">
        <f t="shared" si="6"/>
        <v>1952.2282500000001</v>
      </c>
      <c r="AJ11" s="549">
        <f>+(E11+F11+G11)/12</f>
        <v>148.125</v>
      </c>
      <c r="AK11" s="549">
        <f>+(E11+F11+G11)*0.166666666666667</f>
        <v>296.25000000000057</v>
      </c>
      <c r="AL11" s="549">
        <f>+(E11+F11+G11)*1.5%</f>
        <v>26.662499999999998</v>
      </c>
      <c r="AM11" s="549">
        <f>+(E11+F11+G11+AK11)/12</f>
        <v>172.81250000000003</v>
      </c>
      <c r="AN11" s="553">
        <f t="shared" si="7"/>
        <v>643.85000000000059</v>
      </c>
    </row>
    <row r="12" spans="2:40" x14ac:dyDescent="0.15">
      <c r="B12" s="555">
        <v>3</v>
      </c>
      <c r="C12" s="556"/>
      <c r="D12" s="557">
        <v>1</v>
      </c>
      <c r="E12" s="548">
        <v>1050</v>
      </c>
      <c r="F12" s="558">
        <v>102.5</v>
      </c>
      <c r="G12" s="558">
        <v>500</v>
      </c>
      <c r="H12" s="558">
        <v>2</v>
      </c>
      <c r="I12" s="549">
        <f>+((((E12+F12)/30)/8)*1.25)*2</f>
        <v>12.005208333333332</v>
      </c>
      <c r="J12" s="558">
        <v>3</v>
      </c>
      <c r="K12" s="549">
        <f>+((((E12+F12)/30)/8)*1.35)*3</f>
        <v>19.448437499999997</v>
      </c>
      <c r="L12" s="549">
        <v>5</v>
      </c>
      <c r="M12" s="549">
        <f>+((((E12+F12)/30)/8)*2)*5</f>
        <v>48.020833333333329</v>
      </c>
      <c r="N12" s="558">
        <f>+M12+K12+I12</f>
        <v>79.474479166666654</v>
      </c>
      <c r="O12" s="558"/>
      <c r="P12" s="558"/>
      <c r="Q12" s="559">
        <f>+E12+F12+G12+N12-P12</f>
        <v>1731.9744791666667</v>
      </c>
      <c r="R12" s="552" t="s">
        <v>1257</v>
      </c>
      <c r="S12" s="549"/>
      <c r="T12" s="549">
        <f>+Q12*1.6%</f>
        <v>27.711591666666667</v>
      </c>
      <c r="U12" s="549">
        <f>+Q12*1.7%</f>
        <v>29.443566145833337</v>
      </c>
      <c r="V12" s="549">
        <f t="shared" ref="V12" si="9">+Q12*10%</f>
        <v>173.19744791666668</v>
      </c>
      <c r="W12" s="553">
        <f t="shared" si="8"/>
        <v>230.35260572916667</v>
      </c>
      <c r="X12" s="549"/>
      <c r="Y12" s="549"/>
      <c r="Z12" s="549"/>
      <c r="AA12" s="553">
        <f t="shared" si="1"/>
        <v>230.35260572916667</v>
      </c>
      <c r="AB12" s="553">
        <f t="shared" si="2"/>
        <v>1501.6218734375</v>
      </c>
      <c r="AC12" s="560">
        <f t="shared" si="3"/>
        <v>155.87770312500001</v>
      </c>
      <c r="AD12" s="560">
        <f t="shared" si="4"/>
        <v>14.375388177083334</v>
      </c>
      <c r="AE12" s="560"/>
      <c r="AF12" s="560"/>
      <c r="AG12" s="553">
        <f t="shared" si="5"/>
        <v>170.25309130208333</v>
      </c>
      <c r="AH12" s="553">
        <f t="shared" si="6"/>
        <v>1902.2275704687499</v>
      </c>
      <c r="AJ12" s="549">
        <f>+(E12+F12+G12)/12</f>
        <v>137.70833333333334</v>
      </c>
      <c r="AK12" s="549">
        <f>+(E12+F12+G12)*0.166666666666667</f>
        <v>275.4166666666672</v>
      </c>
      <c r="AL12" s="549">
        <f>+(E12+F12+G12)*1.5%</f>
        <v>24.787499999999998</v>
      </c>
      <c r="AM12" s="549">
        <f>+(E12+F12+G12+AK12)/12</f>
        <v>160.65972222222226</v>
      </c>
      <c r="AN12" s="553">
        <f t="shared" si="7"/>
        <v>598.57222222222288</v>
      </c>
    </row>
    <row r="13" spans="2:40" s="565" customFormat="1" x14ac:dyDescent="0.15">
      <c r="B13" s="562"/>
      <c r="C13" s="546" t="s">
        <v>835</v>
      </c>
      <c r="D13" s="559"/>
      <c r="E13" s="559">
        <f t="shared" ref="E13:P13" si="10">+SUM(E9:E12)</f>
        <v>6025</v>
      </c>
      <c r="F13" s="559">
        <f t="shared" si="10"/>
        <v>307.5</v>
      </c>
      <c r="G13" s="559">
        <f t="shared" si="10"/>
        <v>1150</v>
      </c>
      <c r="H13" s="563">
        <f t="shared" si="10"/>
        <v>4</v>
      </c>
      <c r="I13" s="559">
        <f t="shared" si="10"/>
        <v>31.796875</v>
      </c>
      <c r="J13" s="563">
        <f t="shared" si="10"/>
        <v>5</v>
      </c>
      <c r="K13" s="559">
        <f t="shared" si="10"/>
        <v>40.823437499999997</v>
      </c>
      <c r="L13" s="559"/>
      <c r="M13" s="559"/>
      <c r="N13" s="559">
        <f t="shared" si="10"/>
        <v>247.30781250000001</v>
      </c>
      <c r="O13" s="559"/>
      <c r="P13" s="559">
        <f t="shared" si="10"/>
        <v>0</v>
      </c>
      <c r="Q13" s="559">
        <f>+SUM(Q9:Q12)</f>
        <v>7729.8078125000011</v>
      </c>
      <c r="R13" s="564"/>
      <c r="S13" s="559"/>
      <c r="T13" s="559">
        <f>+SUM(T9:T12)</f>
        <v>88.203008333333329</v>
      </c>
      <c r="U13" s="559">
        <f t="shared" ref="U13:V13" si="11">+SUM(U9:U12)</f>
        <v>94.814232812499995</v>
      </c>
      <c r="V13" s="559">
        <f t="shared" si="11"/>
        <v>557.73078125000006</v>
      </c>
      <c r="W13" s="559">
        <f>+SUM(W9:W12)</f>
        <v>1020.5730223958335</v>
      </c>
      <c r="X13" s="559">
        <f>+SUM(X9:X12)</f>
        <v>0</v>
      </c>
      <c r="Y13" s="559">
        <f t="shared" ref="Y13:AN13" si="12">+SUM(Y9:Y12)</f>
        <v>0</v>
      </c>
      <c r="Z13" s="559">
        <f t="shared" si="12"/>
        <v>0</v>
      </c>
      <c r="AA13" s="559">
        <f t="shared" si="12"/>
        <v>1020.5730223958335</v>
      </c>
      <c r="AB13" s="551">
        <f t="shared" si="12"/>
        <v>6709.2347901041667</v>
      </c>
      <c r="AC13" s="559">
        <f t="shared" si="12"/>
        <v>695.6827031250001</v>
      </c>
      <c r="AD13" s="559">
        <f t="shared" si="12"/>
        <v>64.157404843750001</v>
      </c>
      <c r="AE13" s="559">
        <f t="shared" si="12"/>
        <v>0</v>
      </c>
      <c r="AF13" s="559">
        <f t="shared" si="12"/>
        <v>0</v>
      </c>
      <c r="AG13" s="559">
        <f t="shared" si="12"/>
        <v>759.84010796874998</v>
      </c>
      <c r="AH13" s="559">
        <f t="shared" si="12"/>
        <v>8489.6479204687494</v>
      </c>
      <c r="AI13" s="559">
        <f t="shared" si="12"/>
        <v>0</v>
      </c>
      <c r="AJ13" s="559">
        <f t="shared" si="12"/>
        <v>623.54166666666674</v>
      </c>
      <c r="AK13" s="559">
        <f t="shared" si="12"/>
        <v>1247.0833333333358</v>
      </c>
      <c r="AL13" s="559">
        <f t="shared" si="12"/>
        <v>112.2375</v>
      </c>
      <c r="AM13" s="559">
        <f t="shared" si="12"/>
        <v>727.46527777777794</v>
      </c>
      <c r="AN13" s="559">
        <f t="shared" si="12"/>
        <v>2710.3277777777803</v>
      </c>
    </row>
    <row r="14" spans="2:40" ht="5.0999999999999996" customHeight="1" x14ac:dyDescent="0.15">
      <c r="B14" s="566"/>
      <c r="C14" s="567"/>
      <c r="D14" s="568"/>
      <c r="E14" s="569"/>
      <c r="F14" s="570"/>
      <c r="G14" s="570"/>
      <c r="H14" s="571"/>
      <c r="I14" s="570"/>
      <c r="J14" s="571"/>
      <c r="K14" s="570"/>
      <c r="L14" s="570"/>
      <c r="M14" s="570"/>
      <c r="N14" s="570"/>
      <c r="O14" s="571"/>
      <c r="P14" s="570"/>
      <c r="Q14" s="572"/>
      <c r="R14" s="573"/>
      <c r="S14" s="570"/>
      <c r="T14" s="570"/>
      <c r="U14" s="570"/>
      <c r="V14" s="570"/>
      <c r="W14" s="574"/>
      <c r="X14" s="574"/>
      <c r="Y14" s="574"/>
      <c r="Z14" s="574"/>
      <c r="AA14" s="574"/>
      <c r="AB14" s="574"/>
      <c r="AC14" s="575"/>
      <c r="AD14" s="575"/>
      <c r="AE14" s="575"/>
      <c r="AF14" s="575"/>
      <c r="AG14" s="574"/>
      <c r="AH14" s="574"/>
      <c r="AJ14" s="574"/>
      <c r="AK14" s="574"/>
      <c r="AL14" s="574"/>
      <c r="AM14" s="574"/>
      <c r="AN14" s="574"/>
    </row>
    <row r="15" spans="2:40" x14ac:dyDescent="0.15">
      <c r="B15" s="576"/>
      <c r="C15" s="577"/>
      <c r="D15" s="578"/>
      <c r="E15" s="579"/>
      <c r="F15" s="580"/>
      <c r="G15" s="580"/>
      <c r="H15" s="581"/>
      <c r="I15" s="580"/>
      <c r="J15" s="581"/>
      <c r="K15" s="580"/>
      <c r="L15" s="580"/>
      <c r="M15" s="580"/>
      <c r="N15" s="580"/>
      <c r="O15" s="581"/>
      <c r="P15" s="580"/>
      <c r="Q15" s="582"/>
      <c r="R15" s="583"/>
      <c r="S15" s="580"/>
      <c r="T15" s="580"/>
      <c r="U15" s="580"/>
      <c r="V15" s="580"/>
      <c r="W15" s="584"/>
      <c r="X15" s="584"/>
      <c r="Y15" s="584"/>
      <c r="Z15" s="584"/>
      <c r="AA15" s="584"/>
      <c r="AB15" s="584"/>
      <c r="AC15" s="583"/>
      <c r="AD15" s="583"/>
      <c r="AE15" s="580"/>
      <c r="AF15" s="580"/>
      <c r="AG15" s="584"/>
      <c r="AH15" s="584"/>
      <c r="AJ15" s="584"/>
      <c r="AK15" s="584"/>
      <c r="AL15" s="584"/>
      <c r="AM15" s="584"/>
      <c r="AN15" s="584"/>
    </row>
    <row r="16" spans="2:40" x14ac:dyDescent="0.15">
      <c r="B16" s="585"/>
      <c r="C16" s="586"/>
      <c r="D16" s="587"/>
      <c r="E16" s="579"/>
      <c r="F16" s="580"/>
      <c r="G16" s="580"/>
      <c r="H16" s="581"/>
      <c r="I16" s="580"/>
      <c r="J16" s="581"/>
      <c r="K16" s="580"/>
      <c r="L16" s="580"/>
      <c r="M16" s="580"/>
      <c r="N16" s="584"/>
      <c r="O16" s="581"/>
      <c r="P16" s="580"/>
      <c r="Q16" s="582"/>
      <c r="R16" s="583"/>
      <c r="S16" s="580"/>
      <c r="T16" s="580"/>
      <c r="U16" s="580"/>
      <c r="V16" s="580"/>
      <c r="W16" s="584"/>
      <c r="X16" s="580"/>
      <c r="Y16" s="584"/>
      <c r="Z16" s="584"/>
      <c r="AA16" s="584"/>
      <c r="AB16" s="584"/>
      <c r="AC16" s="588"/>
      <c r="AD16" s="588"/>
      <c r="AE16" s="588"/>
      <c r="AF16" s="588"/>
      <c r="AG16" s="584"/>
      <c r="AH16" s="584"/>
      <c r="AJ16" s="580"/>
      <c r="AK16" s="580"/>
      <c r="AL16" s="580"/>
      <c r="AM16" s="580"/>
      <c r="AN16" s="584"/>
    </row>
    <row r="17" spans="2:40" x14ac:dyDescent="0.15">
      <c r="B17" s="585"/>
      <c r="C17" s="586"/>
      <c r="D17" s="587"/>
      <c r="E17" s="579"/>
      <c r="F17" s="580"/>
      <c r="G17" s="580"/>
      <c r="H17" s="581"/>
      <c r="I17" s="580"/>
      <c r="J17" s="581"/>
      <c r="K17" s="580"/>
      <c r="L17" s="580"/>
      <c r="M17" s="580"/>
      <c r="N17" s="584"/>
      <c r="O17" s="581"/>
      <c r="P17" s="580"/>
      <c r="Q17" s="582"/>
      <c r="R17" s="583"/>
      <c r="S17" s="580"/>
      <c r="T17" s="580"/>
      <c r="U17" s="580"/>
      <c r="V17" s="580"/>
      <c r="W17" s="584"/>
      <c r="X17" s="580"/>
      <c r="Y17" s="584"/>
      <c r="Z17" s="584"/>
      <c r="AA17" s="584"/>
      <c r="AB17" s="584"/>
      <c r="AC17" s="588"/>
      <c r="AD17" s="588"/>
      <c r="AE17" s="588"/>
      <c r="AF17" s="588"/>
      <c r="AG17" s="584"/>
      <c r="AH17" s="584"/>
      <c r="AJ17" s="580"/>
      <c r="AK17" s="580"/>
      <c r="AL17" s="580"/>
      <c r="AM17" s="580"/>
      <c r="AN17" s="584"/>
    </row>
    <row r="18" spans="2:40" x14ac:dyDescent="0.15">
      <c r="B18" s="585"/>
      <c r="C18" s="577"/>
      <c r="D18" s="578"/>
      <c r="E18" s="582"/>
      <c r="F18" s="582"/>
      <c r="G18" s="582"/>
      <c r="H18" s="589"/>
      <c r="I18" s="582"/>
      <c r="J18" s="589"/>
      <c r="K18" s="582"/>
      <c r="L18" s="582"/>
      <c r="M18" s="582"/>
      <c r="N18" s="582"/>
      <c r="O18" s="589"/>
      <c r="P18" s="582"/>
      <c r="Q18" s="582"/>
      <c r="R18" s="582"/>
      <c r="S18" s="582"/>
      <c r="T18" s="582"/>
      <c r="U18" s="582"/>
      <c r="V18" s="582"/>
      <c r="W18" s="582"/>
      <c r="X18" s="582"/>
      <c r="Y18" s="582"/>
      <c r="Z18" s="582"/>
      <c r="AA18" s="582"/>
      <c r="AB18" s="582"/>
      <c r="AC18" s="582"/>
      <c r="AD18" s="582"/>
      <c r="AE18" s="582"/>
      <c r="AF18" s="582"/>
      <c r="AG18" s="582"/>
      <c r="AH18" s="582"/>
      <c r="AI18" s="582"/>
      <c r="AJ18" s="582"/>
      <c r="AK18" s="582"/>
      <c r="AL18" s="582"/>
      <c r="AM18" s="582"/>
      <c r="AN18" s="582"/>
    </row>
    <row r="21" spans="2:40" s="523" customFormat="1" ht="12.75" x14ac:dyDescent="0.2">
      <c r="B21" s="590" t="s">
        <v>1258</v>
      </c>
      <c r="C21" s="591"/>
      <c r="D21" s="592"/>
      <c r="E21" s="591"/>
      <c r="F21" s="593"/>
      <c r="G21" s="593"/>
      <c r="H21" s="593"/>
      <c r="I21" s="593"/>
      <c r="J21" s="593"/>
      <c r="K21" s="593"/>
      <c r="L21" s="593"/>
      <c r="M21" s="593"/>
      <c r="N21" s="593"/>
      <c r="O21" s="591"/>
      <c r="P21" s="591"/>
      <c r="Q21" s="591"/>
      <c r="R21" s="591"/>
      <c r="S21" s="591"/>
      <c r="T21" s="591"/>
      <c r="U21" s="591"/>
      <c r="V21" s="591"/>
      <c r="W21" s="594"/>
      <c r="X21" s="594"/>
      <c r="Y21" s="594"/>
      <c r="Z21" s="594"/>
      <c r="AA21" s="594"/>
      <c r="AB21" s="594"/>
    </row>
    <row r="22" spans="2:40" s="523" customFormat="1" ht="5.0999999999999996" customHeight="1" x14ac:dyDescent="0.2">
      <c r="B22" s="531"/>
      <c r="C22" s="532"/>
      <c r="D22" s="533"/>
      <c r="E22" s="534"/>
      <c r="F22" s="534"/>
      <c r="G22" s="534"/>
      <c r="H22" s="534"/>
      <c r="I22" s="534"/>
      <c r="J22" s="534"/>
      <c r="K22" s="534"/>
      <c r="L22" s="534"/>
      <c r="M22" s="534"/>
      <c r="N22" s="534"/>
      <c r="O22" s="534"/>
      <c r="P22" s="534"/>
      <c r="Q22" s="534"/>
      <c r="R22" s="534"/>
      <c r="S22" s="534"/>
      <c r="T22" s="534"/>
      <c r="U22" s="534"/>
      <c r="V22" s="534"/>
      <c r="W22" s="534"/>
      <c r="X22" s="534"/>
      <c r="Y22" s="534"/>
      <c r="Z22" s="534"/>
      <c r="AA22" s="534"/>
      <c r="AB22" s="534"/>
    </row>
    <row r="23" spans="2:40" s="536" customFormat="1" x14ac:dyDescent="0.2">
      <c r="B23" s="535">
        <f>COLUMN()-1</f>
        <v>1</v>
      </c>
      <c r="C23" s="535">
        <f>COLUMN()-1</f>
        <v>2</v>
      </c>
      <c r="D23" s="535">
        <f>COLUMN()-1</f>
        <v>3</v>
      </c>
      <c r="E23" s="535">
        <f>COLUMN()-1</f>
        <v>4</v>
      </c>
      <c r="F23" s="535">
        <f>COLUMN()-1</f>
        <v>5</v>
      </c>
      <c r="G23" s="535"/>
      <c r="H23" s="535">
        <f t="shared" ref="H23:AB23" si="13">COLUMN()-1</f>
        <v>7</v>
      </c>
      <c r="I23" s="535">
        <f t="shared" si="13"/>
        <v>8</v>
      </c>
      <c r="J23" s="535">
        <f t="shared" si="13"/>
        <v>9</v>
      </c>
      <c r="K23" s="535">
        <f t="shared" si="13"/>
        <v>10</v>
      </c>
      <c r="L23" s="535"/>
      <c r="M23" s="535"/>
      <c r="N23" s="535">
        <f t="shared" si="13"/>
        <v>13</v>
      </c>
      <c r="O23" s="535">
        <f t="shared" si="13"/>
        <v>14</v>
      </c>
      <c r="P23" s="535">
        <f t="shared" si="13"/>
        <v>15</v>
      </c>
      <c r="Q23" s="535">
        <f t="shared" si="13"/>
        <v>16</v>
      </c>
      <c r="R23" s="535">
        <f t="shared" si="13"/>
        <v>17</v>
      </c>
      <c r="S23" s="535">
        <f t="shared" si="13"/>
        <v>18</v>
      </c>
      <c r="T23" s="535">
        <f t="shared" si="13"/>
        <v>19</v>
      </c>
      <c r="U23" s="535">
        <f t="shared" si="13"/>
        <v>20</v>
      </c>
      <c r="V23" s="535">
        <f t="shared" si="13"/>
        <v>21</v>
      </c>
      <c r="W23" s="535">
        <f t="shared" si="13"/>
        <v>22</v>
      </c>
      <c r="X23" s="535">
        <f t="shared" si="13"/>
        <v>23</v>
      </c>
      <c r="Y23" s="535">
        <f t="shared" si="13"/>
        <v>24</v>
      </c>
      <c r="Z23" s="535">
        <f t="shared" si="13"/>
        <v>25</v>
      </c>
      <c r="AA23" s="535">
        <f t="shared" si="13"/>
        <v>26</v>
      </c>
      <c r="AB23" s="535">
        <f t="shared" si="13"/>
        <v>27</v>
      </c>
    </row>
    <row r="24" spans="2:40" s="524" customFormat="1" ht="13.5" customHeight="1" x14ac:dyDescent="0.2">
      <c r="B24" s="950" t="s">
        <v>1002</v>
      </c>
      <c r="C24" s="951" t="s">
        <v>796</v>
      </c>
      <c r="D24" s="951" t="s">
        <v>1216</v>
      </c>
      <c r="E24" s="951" t="s">
        <v>1217</v>
      </c>
      <c r="F24" s="951" t="s">
        <v>1218</v>
      </c>
      <c r="G24" s="951" t="s">
        <v>1219</v>
      </c>
      <c r="H24" s="954" t="s">
        <v>1220</v>
      </c>
      <c r="I24" s="955"/>
      <c r="J24" s="955"/>
      <c r="K24" s="955"/>
      <c r="L24" s="955"/>
      <c r="M24" s="955"/>
      <c r="N24" s="956"/>
      <c r="O24" s="957" t="s">
        <v>1221</v>
      </c>
      <c r="P24" s="958"/>
      <c r="Q24" s="951" t="s">
        <v>1259</v>
      </c>
      <c r="R24" s="959" t="s">
        <v>1223</v>
      </c>
      <c r="S24" s="960"/>
      <c r="T24" s="960"/>
      <c r="U24" s="960"/>
      <c r="V24" s="960"/>
      <c r="W24" s="961"/>
      <c r="X24" s="951" t="s">
        <v>1224</v>
      </c>
      <c r="Y24" s="951" t="s">
        <v>1225</v>
      </c>
      <c r="Z24" s="951" t="s">
        <v>1226</v>
      </c>
      <c r="AA24" s="951" t="s">
        <v>1227</v>
      </c>
      <c r="AB24" s="951" t="s">
        <v>1228</v>
      </c>
      <c r="AC24" s="959" t="s">
        <v>1229</v>
      </c>
      <c r="AD24" s="960"/>
      <c r="AE24" s="960"/>
      <c r="AF24" s="960"/>
      <c r="AG24" s="961"/>
      <c r="AH24" s="951" t="s">
        <v>1230</v>
      </c>
      <c r="AJ24" s="953" t="s">
        <v>1260</v>
      </c>
      <c r="AK24" s="953"/>
      <c r="AL24" s="953"/>
      <c r="AM24" s="953"/>
      <c r="AN24" s="953"/>
    </row>
    <row r="25" spans="2:40" s="524" customFormat="1" ht="31.5" x14ac:dyDescent="0.15">
      <c r="B25" s="950"/>
      <c r="C25" s="952"/>
      <c r="D25" s="952"/>
      <c r="E25" s="952"/>
      <c r="F25" s="952"/>
      <c r="G25" s="952"/>
      <c r="H25" s="538" t="s">
        <v>1232</v>
      </c>
      <c r="I25" s="538" t="s">
        <v>1233</v>
      </c>
      <c r="J25" s="538" t="s">
        <v>1234</v>
      </c>
      <c r="K25" s="539" t="s">
        <v>1233</v>
      </c>
      <c r="L25" s="539"/>
      <c r="M25" s="539"/>
      <c r="N25" s="537" t="s">
        <v>1236</v>
      </c>
      <c r="O25" s="541" t="s">
        <v>913</v>
      </c>
      <c r="P25" s="541" t="s">
        <v>1261</v>
      </c>
      <c r="Q25" s="952"/>
      <c r="R25" s="542" t="s">
        <v>1239</v>
      </c>
      <c r="S25" s="542" t="s">
        <v>14</v>
      </c>
      <c r="T25" s="543" t="s">
        <v>1240</v>
      </c>
      <c r="U25" s="543" t="s">
        <v>1262</v>
      </c>
      <c r="V25" s="543" t="s">
        <v>1242</v>
      </c>
      <c r="W25" s="544" t="s">
        <v>1243</v>
      </c>
      <c r="X25" s="952"/>
      <c r="Y25" s="952"/>
      <c r="Z25" s="952"/>
      <c r="AA25" s="952"/>
      <c r="AB25" s="952"/>
      <c r="AC25" s="542" t="s">
        <v>1244</v>
      </c>
      <c r="AD25" s="542" t="s">
        <v>1245</v>
      </c>
      <c r="AE25" s="543" t="s">
        <v>1246</v>
      </c>
      <c r="AF25" s="543" t="s">
        <v>1247</v>
      </c>
      <c r="AG25" s="544" t="s">
        <v>1248</v>
      </c>
      <c r="AH25" s="952"/>
      <c r="AJ25" s="537" t="s">
        <v>1249</v>
      </c>
      <c r="AK25" s="537" t="s">
        <v>1250</v>
      </c>
      <c r="AL25" s="537" t="s">
        <v>1251</v>
      </c>
      <c r="AM25" s="537" t="s">
        <v>1252</v>
      </c>
      <c r="AN25" s="537" t="s">
        <v>1253</v>
      </c>
    </row>
    <row r="26" spans="2:40" s="554" customFormat="1" x14ac:dyDescent="0.15">
      <c r="B26" s="595">
        <v>91</v>
      </c>
      <c r="C26" s="596" t="s">
        <v>1263</v>
      </c>
      <c r="D26" s="547"/>
      <c r="E26" s="548"/>
      <c r="F26" s="549"/>
      <c r="G26" s="549"/>
      <c r="H26" s="550"/>
      <c r="I26" s="549"/>
      <c r="J26" s="550"/>
      <c r="K26" s="549"/>
      <c r="L26" s="549"/>
      <c r="M26" s="549"/>
      <c r="N26" s="553"/>
      <c r="O26" s="550"/>
      <c r="P26" s="549"/>
      <c r="Q26" s="551"/>
      <c r="R26" s="552"/>
      <c r="S26" s="549"/>
      <c r="T26" s="549"/>
      <c r="U26" s="549"/>
      <c r="V26" s="549"/>
      <c r="W26" s="553"/>
      <c r="X26" s="553"/>
      <c r="Y26" s="553"/>
      <c r="Z26" s="553"/>
      <c r="AA26" s="553"/>
      <c r="AB26" s="553"/>
      <c r="AC26" s="552"/>
      <c r="AD26" s="552"/>
      <c r="AE26" s="549"/>
      <c r="AF26" s="549"/>
      <c r="AG26" s="553"/>
      <c r="AH26" s="553"/>
      <c r="AJ26" s="549"/>
      <c r="AK26" s="549"/>
      <c r="AL26" s="549"/>
      <c r="AM26" s="549"/>
      <c r="AN26" s="549"/>
    </row>
    <row r="27" spans="2:40" s="554" customFormat="1" ht="21.75" x14ac:dyDescent="0.15">
      <c r="B27" s="555">
        <v>6</v>
      </c>
      <c r="C27" s="556" t="s">
        <v>1264</v>
      </c>
      <c r="D27" s="547">
        <v>1</v>
      </c>
      <c r="E27" s="548">
        <v>950</v>
      </c>
      <c r="F27" s="549"/>
      <c r="G27" s="549"/>
      <c r="H27" s="550"/>
      <c r="I27" s="549"/>
      <c r="J27" s="550"/>
      <c r="K27" s="549"/>
      <c r="L27" s="549"/>
      <c r="M27" s="549"/>
      <c r="N27" s="553"/>
      <c r="O27" s="550"/>
      <c r="P27" s="549"/>
      <c r="Q27" s="559">
        <f>+E27+F27+G27+N27-P27</f>
        <v>950</v>
      </c>
      <c r="R27" s="552" t="s">
        <v>1265</v>
      </c>
      <c r="S27" s="549">
        <v>0</v>
      </c>
      <c r="T27" s="549">
        <v>16.059999999999999</v>
      </c>
      <c r="U27" s="549">
        <v>16.53</v>
      </c>
      <c r="V27" s="549">
        <v>95</v>
      </c>
      <c r="W27" s="553">
        <v>127.59</v>
      </c>
      <c r="X27" s="549">
        <v>380</v>
      </c>
      <c r="Y27" s="553">
        <v>0</v>
      </c>
      <c r="Z27" s="553">
        <v>0</v>
      </c>
      <c r="AA27" s="553">
        <v>507.59</v>
      </c>
      <c r="AB27" s="597">
        <v>442.42</v>
      </c>
      <c r="AC27" s="560">
        <v>85.5</v>
      </c>
      <c r="AD27" s="560">
        <v>7.89</v>
      </c>
      <c r="AE27" s="560">
        <v>9.8800000000000008</v>
      </c>
      <c r="AF27" s="560">
        <v>7.13</v>
      </c>
      <c r="AG27" s="553">
        <v>110.39</v>
      </c>
      <c r="AH27" s="553">
        <v>1060.3900000000001</v>
      </c>
      <c r="AJ27" s="549">
        <v>79.17</v>
      </c>
      <c r="AK27" s="549">
        <v>158.33000000000001</v>
      </c>
      <c r="AL27" s="549">
        <v>14.25</v>
      </c>
      <c r="AM27" s="549">
        <v>92.36</v>
      </c>
      <c r="AN27" s="553">
        <v>334.11</v>
      </c>
    </row>
    <row r="28" spans="2:40" s="554" customFormat="1" ht="21.75" x14ac:dyDescent="0.15">
      <c r="B28" s="555">
        <v>7</v>
      </c>
      <c r="C28" s="556" t="s">
        <v>1266</v>
      </c>
      <c r="D28" s="547">
        <v>1</v>
      </c>
      <c r="E28" s="548">
        <v>1400</v>
      </c>
      <c r="F28" s="549"/>
      <c r="G28" s="549"/>
      <c r="H28" s="550">
        <v>2</v>
      </c>
      <c r="I28" s="549">
        <f>+((((E28+F28)/30)/8)*1.25)*2</f>
        <v>14.583333333333332</v>
      </c>
      <c r="J28" s="550">
        <v>1</v>
      </c>
      <c r="K28" s="549">
        <f>+((((E28+F28)/30)/8)*1.35)*1</f>
        <v>7.875</v>
      </c>
      <c r="L28" s="549"/>
      <c r="M28" s="549"/>
      <c r="N28" s="553">
        <f>+I28+K28</f>
        <v>22.458333333333332</v>
      </c>
      <c r="O28" s="550"/>
      <c r="P28" s="549"/>
      <c r="Q28" s="559">
        <f>+E28+F28+G28+N28-P28</f>
        <v>1422.4583333333333</v>
      </c>
      <c r="R28" s="552" t="s">
        <v>1265</v>
      </c>
      <c r="S28" s="549">
        <v>0</v>
      </c>
      <c r="T28" s="549">
        <v>24.04</v>
      </c>
      <c r="U28" s="549">
        <v>24.75</v>
      </c>
      <c r="V28" s="549">
        <v>142</v>
      </c>
      <c r="W28" s="553">
        <v>191.04</v>
      </c>
      <c r="X28" s="549">
        <v>560</v>
      </c>
      <c r="Y28" s="553">
        <v>0</v>
      </c>
      <c r="Z28" s="553">
        <v>0</v>
      </c>
      <c r="AA28" s="553">
        <v>751.04</v>
      </c>
      <c r="AB28" s="597">
        <v>671.42</v>
      </c>
      <c r="AC28" s="560">
        <v>128.02000000000001</v>
      </c>
      <c r="AD28" s="560">
        <v>11.81</v>
      </c>
      <c r="AE28" s="560">
        <v>14.79</v>
      </c>
      <c r="AF28" s="560">
        <v>10.67</v>
      </c>
      <c r="AG28" s="553">
        <v>165.29</v>
      </c>
      <c r="AH28" s="553">
        <v>1587.75</v>
      </c>
      <c r="AJ28" s="549">
        <v>116.66</v>
      </c>
      <c r="AK28" s="549">
        <v>237.08</v>
      </c>
      <c r="AL28" s="549">
        <v>21.34</v>
      </c>
      <c r="AM28" s="549">
        <v>136.11000000000001</v>
      </c>
      <c r="AN28" s="553">
        <v>511.19</v>
      </c>
    </row>
    <row r="29" spans="2:40" s="554" customFormat="1" x14ac:dyDescent="0.15">
      <c r="B29" s="562"/>
      <c r="C29" s="546" t="s">
        <v>835</v>
      </c>
      <c r="D29" s="598">
        <f t="shared" ref="D29:Q29" si="14">+SUM(D25:D28)</f>
        <v>2</v>
      </c>
      <c r="E29" s="559">
        <f t="shared" si="14"/>
        <v>2350</v>
      </c>
      <c r="F29" s="559">
        <f t="shared" si="14"/>
        <v>0</v>
      </c>
      <c r="G29" s="559">
        <f t="shared" si="14"/>
        <v>0</v>
      </c>
      <c r="H29" s="563">
        <f t="shared" si="14"/>
        <v>2</v>
      </c>
      <c r="I29" s="559">
        <f t="shared" si="14"/>
        <v>14.583333333333332</v>
      </c>
      <c r="J29" s="563">
        <f t="shared" si="14"/>
        <v>1</v>
      </c>
      <c r="K29" s="559">
        <f t="shared" si="14"/>
        <v>7.875</v>
      </c>
      <c r="L29" s="559"/>
      <c r="M29" s="559"/>
      <c r="N29" s="559">
        <f t="shared" si="14"/>
        <v>22.458333333333332</v>
      </c>
      <c r="O29" s="563">
        <f t="shared" si="14"/>
        <v>0</v>
      </c>
      <c r="P29" s="559">
        <f t="shared" si="14"/>
        <v>0</v>
      </c>
      <c r="Q29" s="559">
        <f t="shared" si="14"/>
        <v>2372.458333333333</v>
      </c>
      <c r="R29" s="564"/>
      <c r="S29" s="559">
        <f>+SUM(S27:S28)</f>
        <v>0</v>
      </c>
      <c r="T29" s="559">
        <f t="shared" ref="T29:V29" si="15">+SUM(T27:T28)</f>
        <v>40.099999999999994</v>
      </c>
      <c r="U29" s="559">
        <f t="shared" si="15"/>
        <v>41.28</v>
      </c>
      <c r="V29" s="559">
        <f t="shared" si="15"/>
        <v>237</v>
      </c>
      <c r="W29" s="559">
        <v>318.62</v>
      </c>
      <c r="X29" s="559">
        <f>+SUM(X27:X28)</f>
        <v>940</v>
      </c>
      <c r="Y29" s="559">
        <f t="shared" ref="Y29:Z29" si="16">+SUM(Y27:Y28)</f>
        <v>0</v>
      </c>
      <c r="Z29" s="559">
        <f t="shared" si="16"/>
        <v>0</v>
      </c>
      <c r="AA29" s="559">
        <v>1258.6199999999999</v>
      </c>
      <c r="AB29" s="559">
        <f t="shared" ref="AB29" si="17">+SUM(AB27:AB28)</f>
        <v>1113.8399999999999</v>
      </c>
      <c r="AC29" s="559">
        <v>213.52</v>
      </c>
      <c r="AD29" s="559">
        <v>19.690000000000001</v>
      </c>
      <c r="AE29" s="559">
        <f t="shared" ref="AE29:AF29" si="18">+SUM(AE27:AE28)</f>
        <v>24.67</v>
      </c>
      <c r="AF29" s="559">
        <f t="shared" si="18"/>
        <v>17.8</v>
      </c>
      <c r="AG29" s="559">
        <v>275.68</v>
      </c>
      <c r="AH29" s="559">
        <v>2648.14</v>
      </c>
      <c r="AJ29" s="559">
        <f>+AJ27+AJ28</f>
        <v>195.82999999999998</v>
      </c>
      <c r="AK29" s="559">
        <f>+AK27+AK28</f>
        <v>395.41</v>
      </c>
      <c r="AL29" s="559">
        <f>+AL27+AL28</f>
        <v>35.590000000000003</v>
      </c>
      <c r="AM29" s="559">
        <f>+AM27+AM28</f>
        <v>228.47000000000003</v>
      </c>
      <c r="AN29" s="559">
        <v>855.3</v>
      </c>
    </row>
    <row r="30" spans="2:40" s="554" customFormat="1" ht="5.0999999999999996" customHeight="1" x14ac:dyDescent="0.15">
      <c r="B30" s="562"/>
      <c r="C30" s="546"/>
      <c r="D30" s="547"/>
      <c r="E30" s="559"/>
      <c r="F30" s="559"/>
      <c r="G30" s="559"/>
      <c r="H30" s="547"/>
      <c r="I30" s="559"/>
      <c r="J30" s="547"/>
      <c r="K30" s="563"/>
      <c r="L30" s="563"/>
      <c r="M30" s="563"/>
      <c r="N30" s="559"/>
      <c r="O30" s="563"/>
      <c r="P30" s="559"/>
      <c r="Q30" s="559"/>
      <c r="R30" s="564"/>
      <c r="S30" s="559"/>
      <c r="T30" s="559"/>
      <c r="U30" s="559"/>
      <c r="V30" s="559"/>
      <c r="W30" s="559"/>
      <c r="X30" s="559"/>
      <c r="Y30" s="559"/>
      <c r="Z30" s="559"/>
      <c r="AA30" s="559"/>
      <c r="AB30" s="559"/>
      <c r="AC30" s="559"/>
      <c r="AD30" s="559"/>
      <c r="AE30" s="559"/>
      <c r="AF30" s="559"/>
      <c r="AG30" s="559"/>
      <c r="AH30" s="559"/>
      <c r="AJ30" s="553"/>
      <c r="AK30" s="553"/>
      <c r="AL30" s="553"/>
      <c r="AM30" s="553"/>
      <c r="AN30" s="553"/>
    </row>
    <row r="31" spans="2:40" s="554" customFormat="1" x14ac:dyDescent="0.15">
      <c r="B31" s="545">
        <v>94</v>
      </c>
      <c r="C31" s="546" t="s">
        <v>1267</v>
      </c>
      <c r="D31" s="547"/>
      <c r="E31" s="548"/>
      <c r="F31" s="549"/>
      <c r="G31" s="549"/>
      <c r="H31" s="550"/>
      <c r="I31" s="549"/>
      <c r="J31" s="550"/>
      <c r="K31" s="563"/>
      <c r="L31" s="563"/>
      <c r="M31" s="563"/>
      <c r="N31" s="553"/>
      <c r="O31" s="563"/>
      <c r="P31" s="549"/>
      <c r="Q31" s="551"/>
      <c r="R31" s="552"/>
      <c r="T31" s="549"/>
      <c r="U31" s="549"/>
      <c r="V31" s="549"/>
      <c r="W31" s="553"/>
      <c r="X31" s="553"/>
      <c r="Y31" s="553"/>
      <c r="Z31" s="553"/>
      <c r="AA31" s="553"/>
      <c r="AB31" s="553"/>
      <c r="AC31" s="552"/>
      <c r="AD31" s="552"/>
      <c r="AE31" s="549"/>
      <c r="AF31" s="549"/>
      <c r="AG31" s="553"/>
      <c r="AH31" s="553"/>
      <c r="AJ31" s="553"/>
      <c r="AK31" s="553"/>
      <c r="AL31" s="553"/>
      <c r="AM31" s="553"/>
      <c r="AN31" s="553"/>
    </row>
    <row r="32" spans="2:40" s="554" customFormat="1" ht="21.75" x14ac:dyDescent="0.15">
      <c r="B32" s="555">
        <v>8</v>
      </c>
      <c r="C32" s="554" t="s">
        <v>1268</v>
      </c>
      <c r="D32" s="547">
        <v>1</v>
      </c>
      <c r="E32" s="548">
        <v>2500</v>
      </c>
      <c r="F32" s="599"/>
      <c r="G32" s="599"/>
      <c r="H32" s="599"/>
      <c r="I32" s="599"/>
      <c r="J32" s="599"/>
      <c r="K32" s="563"/>
      <c r="L32" s="563"/>
      <c r="M32" s="563"/>
      <c r="N32" s="599"/>
      <c r="O32" s="563"/>
      <c r="P32" s="599"/>
      <c r="Q32" s="559">
        <f>+E32+F32+G32+N32-P32</f>
        <v>2500</v>
      </c>
      <c r="R32" s="552" t="s">
        <v>1265</v>
      </c>
      <c r="S32" s="549">
        <v>0</v>
      </c>
      <c r="T32" s="549">
        <v>42.25</v>
      </c>
      <c r="U32" s="549">
        <v>43.5</v>
      </c>
      <c r="V32" s="549">
        <v>250</v>
      </c>
      <c r="W32" s="553">
        <f>+S32+T32+U32+V32</f>
        <v>335.75</v>
      </c>
      <c r="X32" s="549">
        <v>1000</v>
      </c>
      <c r="Y32" s="549">
        <v>22</v>
      </c>
      <c r="Z32" s="549">
        <v>0</v>
      </c>
      <c r="AA32" s="553">
        <v>1357.75</v>
      </c>
      <c r="AB32" s="597">
        <v>1142.25</v>
      </c>
      <c r="AC32" s="560">
        <v>225</v>
      </c>
      <c r="AD32" s="560">
        <v>20.75</v>
      </c>
      <c r="AE32" s="560">
        <v>0</v>
      </c>
      <c r="AF32" s="560">
        <v>18.75</v>
      </c>
      <c r="AG32" s="553">
        <v>264.5</v>
      </c>
      <c r="AH32" s="553">
        <v>2764.5</v>
      </c>
      <c r="AJ32" s="549">
        <v>208.33</v>
      </c>
      <c r="AK32" s="549">
        <v>416.67</v>
      </c>
      <c r="AL32" s="549">
        <v>37.5</v>
      </c>
      <c r="AM32" s="549">
        <v>243.06</v>
      </c>
      <c r="AN32" s="553">
        <v>905.56</v>
      </c>
    </row>
    <row r="33" spans="2:52" s="554" customFormat="1" x14ac:dyDescent="0.15">
      <c r="B33" s="555">
        <v>9</v>
      </c>
      <c r="C33" s="556" t="s">
        <v>1269</v>
      </c>
      <c r="D33" s="547">
        <v>1</v>
      </c>
      <c r="E33" s="548">
        <v>1500</v>
      </c>
      <c r="F33" s="549"/>
      <c r="G33" s="549"/>
      <c r="H33" s="550"/>
      <c r="I33" s="549"/>
      <c r="J33" s="550"/>
      <c r="K33" s="563"/>
      <c r="L33" s="563"/>
      <c r="M33" s="563"/>
      <c r="N33" s="553"/>
      <c r="O33" s="563"/>
      <c r="P33" s="549"/>
      <c r="Q33" s="559">
        <f>+E33+F33+G33+N33-P33</f>
        <v>1500</v>
      </c>
      <c r="R33" s="552" t="s">
        <v>14</v>
      </c>
      <c r="S33" s="549">
        <v>195</v>
      </c>
      <c r="T33" s="549">
        <v>0</v>
      </c>
      <c r="U33" s="549">
        <v>0</v>
      </c>
      <c r="V33" s="549">
        <v>0</v>
      </c>
      <c r="W33" s="553">
        <f t="shared" ref="W33:W34" si="19">+S33+T33+U33+V33</f>
        <v>195</v>
      </c>
      <c r="X33" s="549">
        <v>600</v>
      </c>
      <c r="Y33" s="549">
        <v>0</v>
      </c>
      <c r="Z33" s="549">
        <v>0</v>
      </c>
      <c r="AA33" s="553">
        <v>795</v>
      </c>
      <c r="AB33" s="597">
        <v>705</v>
      </c>
      <c r="AC33" s="560">
        <v>135</v>
      </c>
      <c r="AD33" s="560">
        <v>12.45</v>
      </c>
      <c r="AE33" s="560">
        <v>0</v>
      </c>
      <c r="AF33" s="560">
        <v>11.25</v>
      </c>
      <c r="AG33" s="553">
        <v>158.69999999999999</v>
      </c>
      <c r="AH33" s="553">
        <v>1658.7</v>
      </c>
      <c r="AJ33" s="549">
        <v>125</v>
      </c>
      <c r="AK33" s="549">
        <v>250</v>
      </c>
      <c r="AL33" s="549">
        <v>22.5</v>
      </c>
      <c r="AM33" s="549">
        <v>145.83000000000001</v>
      </c>
      <c r="AN33" s="553">
        <v>543.33000000000004</v>
      </c>
    </row>
    <row r="34" spans="2:52" s="554" customFormat="1" x14ac:dyDescent="0.15">
      <c r="B34" s="555">
        <v>10</v>
      </c>
      <c r="C34" s="556" t="s">
        <v>1270</v>
      </c>
      <c r="D34" s="547">
        <v>1</v>
      </c>
      <c r="E34" s="548">
        <v>1025</v>
      </c>
      <c r="F34" s="549"/>
      <c r="G34" s="549"/>
      <c r="H34" s="550"/>
      <c r="I34" s="549"/>
      <c r="J34" s="550"/>
      <c r="K34" s="563"/>
      <c r="L34" s="563"/>
      <c r="M34" s="563"/>
      <c r="N34" s="553"/>
      <c r="O34" s="563"/>
      <c r="P34" s="549"/>
      <c r="Q34" s="559">
        <f>+E34+F34+G34+N34-P34</f>
        <v>1025</v>
      </c>
      <c r="R34" s="552" t="s">
        <v>14</v>
      </c>
      <c r="S34" s="549">
        <v>133.25</v>
      </c>
      <c r="T34" s="549">
        <v>0</v>
      </c>
      <c r="U34" s="549">
        <v>0</v>
      </c>
      <c r="V34" s="549">
        <v>0</v>
      </c>
      <c r="W34" s="553">
        <f t="shared" si="19"/>
        <v>133.25</v>
      </c>
      <c r="X34" s="549">
        <v>410</v>
      </c>
      <c r="Y34" s="549">
        <v>0</v>
      </c>
      <c r="Z34" s="549">
        <v>0</v>
      </c>
      <c r="AA34" s="553">
        <v>543.25</v>
      </c>
      <c r="AB34" s="597">
        <v>481.75</v>
      </c>
      <c r="AC34" s="560">
        <v>92.25</v>
      </c>
      <c r="AD34" s="560">
        <v>8.51</v>
      </c>
      <c r="AE34" s="560">
        <v>0</v>
      </c>
      <c r="AF34" s="560">
        <v>7.69</v>
      </c>
      <c r="AG34" s="553">
        <v>108.45</v>
      </c>
      <c r="AH34" s="553">
        <v>1133.45</v>
      </c>
      <c r="AJ34" s="549">
        <v>85.42</v>
      </c>
      <c r="AK34" s="549">
        <v>170.83</v>
      </c>
      <c r="AL34" s="549">
        <v>15.38</v>
      </c>
      <c r="AM34" s="549">
        <v>99.65</v>
      </c>
      <c r="AN34" s="553">
        <v>371.28</v>
      </c>
    </row>
    <row r="35" spans="2:52" ht="5.0999999999999996" customHeight="1" x14ac:dyDescent="0.15">
      <c r="B35" s="555"/>
      <c r="C35" s="556"/>
      <c r="D35" s="557"/>
      <c r="E35" s="548"/>
      <c r="F35" s="549"/>
      <c r="G35" s="549"/>
      <c r="H35" s="550"/>
      <c r="I35" s="549"/>
      <c r="J35" s="550"/>
      <c r="K35" s="563"/>
      <c r="L35" s="563"/>
      <c r="M35" s="563"/>
      <c r="N35" s="553"/>
      <c r="O35" s="563"/>
      <c r="P35" s="549"/>
      <c r="Q35" s="559"/>
      <c r="R35" s="552"/>
      <c r="S35" s="549"/>
      <c r="T35" s="549"/>
      <c r="U35" s="549"/>
      <c r="V35" s="549"/>
      <c r="W35" s="553"/>
      <c r="X35" s="549"/>
      <c r="Y35" s="549"/>
      <c r="Z35" s="549"/>
      <c r="AA35" s="553"/>
      <c r="AB35" s="597"/>
      <c r="AC35" s="560"/>
      <c r="AD35" s="560"/>
      <c r="AE35" s="560"/>
      <c r="AF35" s="560"/>
      <c r="AG35" s="553"/>
      <c r="AH35" s="553"/>
      <c r="AJ35" s="559"/>
      <c r="AK35" s="559"/>
      <c r="AL35" s="559"/>
      <c r="AM35" s="559"/>
      <c r="AN35" s="559"/>
    </row>
    <row r="36" spans="2:52" s="565" customFormat="1" x14ac:dyDescent="0.15">
      <c r="B36" s="562"/>
      <c r="C36" s="546" t="s">
        <v>835</v>
      </c>
      <c r="D36" s="547"/>
      <c r="E36" s="559">
        <f t="shared" ref="E36:Q36" si="20">+SUM(E32:E35)</f>
        <v>5025</v>
      </c>
      <c r="F36" s="559">
        <f t="shared" si="20"/>
        <v>0</v>
      </c>
      <c r="G36" s="559">
        <f t="shared" si="20"/>
        <v>0</v>
      </c>
      <c r="H36" s="563">
        <f t="shared" si="20"/>
        <v>0</v>
      </c>
      <c r="I36" s="559">
        <f t="shared" si="20"/>
        <v>0</v>
      </c>
      <c r="J36" s="563">
        <f t="shared" si="20"/>
        <v>0</v>
      </c>
      <c r="K36" s="559">
        <f t="shared" si="20"/>
        <v>0</v>
      </c>
      <c r="L36" s="559"/>
      <c r="M36" s="559"/>
      <c r="N36" s="559">
        <f t="shared" si="20"/>
        <v>0</v>
      </c>
      <c r="O36" s="563">
        <f t="shared" si="20"/>
        <v>0</v>
      </c>
      <c r="P36" s="559">
        <f t="shared" si="20"/>
        <v>0</v>
      </c>
      <c r="Q36" s="559">
        <f t="shared" si="20"/>
        <v>5025</v>
      </c>
      <c r="R36" s="564"/>
      <c r="S36" s="559">
        <f>+SUM(S32:S34)</f>
        <v>328.25</v>
      </c>
      <c r="T36" s="559">
        <f t="shared" ref="T36:V36" si="21">+SUM(T32:T34)</f>
        <v>42.25</v>
      </c>
      <c r="U36" s="559">
        <f t="shared" si="21"/>
        <v>43.5</v>
      </c>
      <c r="V36" s="559">
        <f t="shared" si="21"/>
        <v>250</v>
      </c>
      <c r="W36" s="559">
        <v>664</v>
      </c>
      <c r="X36" s="559">
        <v>2010</v>
      </c>
      <c r="Y36" s="559">
        <v>22</v>
      </c>
      <c r="Z36" s="559">
        <v>0</v>
      </c>
      <c r="AA36" s="559">
        <f>+AA32+AA33+AA34</f>
        <v>2696</v>
      </c>
      <c r="AB36" s="559">
        <f>+AB34+AB33+AB32</f>
        <v>2329</v>
      </c>
      <c r="AC36" s="559">
        <f t="shared" ref="AC36:AF36" si="22">+AC34+AC33+AC32</f>
        <v>452.25</v>
      </c>
      <c r="AD36" s="559">
        <f t="shared" si="22"/>
        <v>41.71</v>
      </c>
      <c r="AE36" s="559">
        <f t="shared" si="22"/>
        <v>0</v>
      </c>
      <c r="AF36" s="559">
        <f t="shared" si="22"/>
        <v>37.69</v>
      </c>
      <c r="AG36" s="559">
        <v>531.65</v>
      </c>
      <c r="AH36" s="559">
        <v>5556.65</v>
      </c>
      <c r="AJ36" s="559">
        <f>+AJ33+AJ32+AJ34</f>
        <v>418.75000000000006</v>
      </c>
      <c r="AK36" s="559">
        <f t="shared" ref="AK36:AM36" si="23">+AK33+AK32+AK34</f>
        <v>837.50000000000011</v>
      </c>
      <c r="AL36" s="559">
        <f t="shared" si="23"/>
        <v>75.38</v>
      </c>
      <c r="AM36" s="559">
        <f t="shared" si="23"/>
        <v>488.53999999999996</v>
      </c>
      <c r="AN36" s="559">
        <f>+AN32+AN33+AN34</f>
        <v>1820.1699999999998</v>
      </c>
    </row>
    <row r="37" spans="2:52" ht="5.0999999999999996" customHeight="1" x14ac:dyDescent="0.15">
      <c r="B37" s="555"/>
      <c r="C37" s="556"/>
      <c r="D37" s="557"/>
      <c r="E37" s="548"/>
      <c r="F37" s="549"/>
      <c r="G37" s="549"/>
      <c r="H37" s="550"/>
      <c r="I37" s="549"/>
      <c r="J37" s="550"/>
      <c r="K37" s="563"/>
      <c r="L37" s="563"/>
      <c r="M37" s="563"/>
      <c r="N37" s="549"/>
      <c r="O37" s="563"/>
      <c r="P37" s="549"/>
      <c r="Q37" s="559"/>
      <c r="R37" s="552"/>
      <c r="S37" s="549"/>
      <c r="T37" s="549"/>
      <c r="U37" s="549"/>
      <c r="V37" s="549"/>
      <c r="W37" s="553"/>
      <c r="X37" s="553"/>
      <c r="Y37" s="553"/>
      <c r="Z37" s="553"/>
      <c r="AA37" s="553"/>
      <c r="AB37" s="597"/>
      <c r="AC37" s="560"/>
      <c r="AD37" s="560"/>
      <c r="AE37" s="560"/>
      <c r="AF37" s="560"/>
      <c r="AG37" s="553"/>
      <c r="AH37" s="553"/>
    </row>
    <row r="38" spans="2:52" x14ac:dyDescent="0.15">
      <c r="B38" s="545">
        <v>95</v>
      </c>
      <c r="C38" s="546" t="s">
        <v>1271</v>
      </c>
      <c r="D38" s="547"/>
      <c r="E38" s="548"/>
      <c r="F38" s="549"/>
      <c r="G38" s="549"/>
      <c r="H38" s="550"/>
      <c r="I38" s="549"/>
      <c r="J38" s="550"/>
      <c r="K38" s="563"/>
      <c r="L38" s="563"/>
      <c r="M38" s="563"/>
      <c r="N38" s="549"/>
      <c r="O38" s="563"/>
      <c r="P38" s="549"/>
      <c r="Q38" s="551"/>
      <c r="R38" s="552"/>
      <c r="S38" s="549"/>
      <c r="T38" s="549"/>
      <c r="U38" s="549"/>
      <c r="V38" s="549"/>
      <c r="W38" s="553"/>
      <c r="X38" s="553"/>
      <c r="Y38" s="553"/>
      <c r="Z38" s="553"/>
      <c r="AA38" s="553"/>
      <c r="AB38" s="553"/>
      <c r="AC38" s="552"/>
      <c r="AD38" s="552"/>
      <c r="AE38" s="549"/>
      <c r="AF38" s="549"/>
      <c r="AG38" s="553"/>
      <c r="AH38" s="553"/>
      <c r="AJ38" s="553"/>
      <c r="AK38" s="553"/>
      <c r="AL38" s="553"/>
      <c r="AM38" s="553"/>
      <c r="AN38" s="553"/>
    </row>
    <row r="39" spans="2:52" ht="21.75" x14ac:dyDescent="0.15">
      <c r="B39" s="555">
        <v>11</v>
      </c>
      <c r="C39" s="556" t="s">
        <v>1272</v>
      </c>
      <c r="D39" s="547">
        <v>1</v>
      </c>
      <c r="E39" s="548">
        <v>1500</v>
      </c>
      <c r="F39" s="549"/>
      <c r="G39" s="549"/>
      <c r="H39" s="550"/>
      <c r="I39" s="549"/>
      <c r="J39" s="550"/>
      <c r="K39" s="563"/>
      <c r="L39" s="563"/>
      <c r="M39" s="563"/>
      <c r="N39" s="553"/>
      <c r="O39" s="563"/>
      <c r="P39" s="549"/>
      <c r="Q39" s="559">
        <f>+E39+F39+G39+N39-P39</f>
        <v>1500</v>
      </c>
      <c r="R39" s="552" t="s">
        <v>1265</v>
      </c>
      <c r="S39" s="549">
        <v>0</v>
      </c>
      <c r="T39" s="549">
        <v>25.35</v>
      </c>
      <c r="U39" s="549">
        <v>26.1</v>
      </c>
      <c r="V39" s="549">
        <v>150</v>
      </c>
      <c r="W39" s="553">
        <f>+S39+T39+U39+V39</f>
        <v>201.45</v>
      </c>
      <c r="X39" s="549">
        <v>600</v>
      </c>
      <c r="Y39" s="549">
        <v>0</v>
      </c>
      <c r="Z39" s="549">
        <v>0</v>
      </c>
      <c r="AA39" s="553">
        <v>801.45</v>
      </c>
      <c r="AB39" s="597">
        <v>698.55</v>
      </c>
      <c r="AC39" s="560">
        <v>135</v>
      </c>
      <c r="AD39" s="560">
        <v>12.45</v>
      </c>
      <c r="AE39" s="560">
        <v>0</v>
      </c>
      <c r="AF39" s="560">
        <v>11.25</v>
      </c>
      <c r="AG39" s="553">
        <v>158.69999999999999</v>
      </c>
      <c r="AH39" s="553">
        <v>1658.7</v>
      </c>
      <c r="AJ39" s="549">
        <v>125</v>
      </c>
      <c r="AK39" s="549">
        <v>250</v>
      </c>
      <c r="AL39" s="549">
        <v>22.5</v>
      </c>
      <c r="AM39" s="549">
        <v>145.83000000000001</v>
      </c>
      <c r="AN39" s="553">
        <v>543.33000000000004</v>
      </c>
    </row>
    <row r="40" spans="2:52" ht="5.0999999999999996" customHeight="1" x14ac:dyDescent="0.15">
      <c r="B40" s="555"/>
      <c r="C40" s="556"/>
      <c r="D40" s="557"/>
      <c r="E40" s="548"/>
      <c r="F40" s="549"/>
      <c r="G40" s="549"/>
      <c r="H40" s="550"/>
      <c r="I40" s="549"/>
      <c r="J40" s="550"/>
      <c r="K40" s="563"/>
      <c r="L40" s="563"/>
      <c r="M40" s="563"/>
      <c r="N40" s="549"/>
      <c r="O40" s="563"/>
      <c r="P40" s="549"/>
      <c r="Q40" s="559"/>
      <c r="R40" s="552"/>
      <c r="S40" s="549"/>
      <c r="T40" s="549"/>
      <c r="U40" s="549"/>
      <c r="V40" s="549"/>
      <c r="W40" s="553"/>
      <c r="X40" s="549"/>
      <c r="Y40" s="553"/>
      <c r="Z40" s="553"/>
      <c r="AA40" s="553"/>
      <c r="AB40" s="597"/>
      <c r="AC40" s="560"/>
      <c r="AD40" s="560"/>
      <c r="AE40" s="560"/>
      <c r="AF40" s="560"/>
      <c r="AG40" s="553"/>
      <c r="AH40" s="553"/>
      <c r="AJ40" s="559"/>
      <c r="AK40" s="559"/>
      <c r="AL40" s="559"/>
      <c r="AM40" s="559"/>
      <c r="AN40" s="559"/>
    </row>
    <row r="41" spans="2:52" x14ac:dyDescent="0.15">
      <c r="B41" s="555"/>
      <c r="C41" s="546" t="s">
        <v>835</v>
      </c>
      <c r="D41" s="547"/>
      <c r="E41" s="559">
        <f t="shared" ref="E41:V41" si="24">+SUM(E37:E40)</f>
        <v>1500</v>
      </c>
      <c r="F41" s="559">
        <f t="shared" si="24"/>
        <v>0</v>
      </c>
      <c r="G41" s="559">
        <f t="shared" si="24"/>
        <v>0</v>
      </c>
      <c r="H41" s="563">
        <f t="shared" si="24"/>
        <v>0</v>
      </c>
      <c r="I41" s="559">
        <f t="shared" si="24"/>
        <v>0</v>
      </c>
      <c r="J41" s="563">
        <f t="shared" si="24"/>
        <v>0</v>
      </c>
      <c r="K41" s="559">
        <f t="shared" si="24"/>
        <v>0</v>
      </c>
      <c r="L41" s="559"/>
      <c r="M41" s="559"/>
      <c r="N41" s="559">
        <f t="shared" si="24"/>
        <v>0</v>
      </c>
      <c r="O41" s="563">
        <f t="shared" si="24"/>
        <v>0</v>
      </c>
      <c r="P41" s="559">
        <f t="shared" si="24"/>
        <v>0</v>
      </c>
      <c r="Q41" s="559">
        <f t="shared" si="24"/>
        <v>1500</v>
      </c>
      <c r="R41" s="559">
        <f t="shared" si="24"/>
        <v>0</v>
      </c>
      <c r="S41" s="559">
        <f t="shared" si="24"/>
        <v>0</v>
      </c>
      <c r="T41" s="559">
        <f t="shared" si="24"/>
        <v>25.35</v>
      </c>
      <c r="U41" s="559">
        <f t="shared" si="24"/>
        <v>26.1</v>
      </c>
      <c r="V41" s="559">
        <f t="shared" si="24"/>
        <v>150</v>
      </c>
      <c r="W41" s="553">
        <f t="shared" ref="W41" si="25">+S41+T41+U41+V41</f>
        <v>201.45</v>
      </c>
      <c r="X41" s="559">
        <f>+X39</f>
        <v>600</v>
      </c>
      <c r="Y41" s="559">
        <f t="shared" ref="Y41:AM41" si="26">+Y39</f>
        <v>0</v>
      </c>
      <c r="Z41" s="559">
        <f t="shared" si="26"/>
        <v>0</v>
      </c>
      <c r="AA41" s="559">
        <f t="shared" si="26"/>
        <v>801.45</v>
      </c>
      <c r="AB41" s="559">
        <f t="shared" si="26"/>
        <v>698.55</v>
      </c>
      <c r="AC41" s="559">
        <f t="shared" si="26"/>
        <v>135</v>
      </c>
      <c r="AD41" s="559">
        <f t="shared" si="26"/>
        <v>12.45</v>
      </c>
      <c r="AE41" s="559">
        <f t="shared" si="26"/>
        <v>0</v>
      </c>
      <c r="AF41" s="559">
        <f t="shared" si="26"/>
        <v>11.25</v>
      </c>
      <c r="AG41" s="559">
        <f t="shared" si="26"/>
        <v>158.69999999999999</v>
      </c>
      <c r="AH41" s="559">
        <f t="shared" si="26"/>
        <v>1658.7</v>
      </c>
      <c r="AI41" s="559">
        <f t="shared" si="26"/>
        <v>0</v>
      </c>
      <c r="AJ41" s="559">
        <f t="shared" si="26"/>
        <v>125</v>
      </c>
      <c r="AK41" s="559">
        <f t="shared" si="26"/>
        <v>250</v>
      </c>
      <c r="AL41" s="559">
        <f t="shared" si="26"/>
        <v>22.5</v>
      </c>
      <c r="AM41" s="559">
        <f t="shared" si="26"/>
        <v>145.83000000000001</v>
      </c>
      <c r="AN41" s="559">
        <f>+AN39</f>
        <v>543.33000000000004</v>
      </c>
    </row>
    <row r="42" spans="2:52" x14ac:dyDescent="0.15">
      <c r="H42" s="601"/>
    </row>
    <row r="43" spans="2:52" x14ac:dyDescent="0.15">
      <c r="R43" s="602" t="s">
        <v>1273</v>
      </c>
    </row>
    <row r="44" spans="2:52" x14ac:dyDescent="0.15">
      <c r="T44" s="603"/>
      <c r="U44" s="603" t="s">
        <v>1274</v>
      </c>
      <c r="V44" s="603" t="s">
        <v>1275</v>
      </c>
      <c r="W44" s="603" t="s">
        <v>1276</v>
      </c>
      <c r="X44" s="604" t="s">
        <v>13</v>
      </c>
    </row>
    <row r="45" spans="2:52" x14ac:dyDescent="0.15">
      <c r="Q45" s="605" t="s">
        <v>1277</v>
      </c>
      <c r="R45" s="605" t="s">
        <v>1278</v>
      </c>
      <c r="S45" s="605"/>
      <c r="T45" s="606">
        <v>830</v>
      </c>
      <c r="U45" s="607">
        <v>350</v>
      </c>
      <c r="V45" s="607">
        <v>300</v>
      </c>
      <c r="W45" s="607">
        <v>180</v>
      </c>
      <c r="X45" s="608">
        <f>+U45+V45+W45</f>
        <v>830</v>
      </c>
    </row>
    <row r="46" spans="2:52" ht="5.0999999999999996" customHeight="1" x14ac:dyDescent="0.15">
      <c r="T46" s="609"/>
      <c r="U46" s="609"/>
      <c r="V46" s="609"/>
      <c r="W46" s="609"/>
      <c r="X46" s="610"/>
    </row>
    <row r="47" spans="2:52" ht="12.75" thickBot="1" x14ac:dyDescent="0.2">
      <c r="Q47" s="611" t="s">
        <v>1279</v>
      </c>
      <c r="R47" s="612"/>
      <c r="S47" s="613"/>
      <c r="T47" s="614">
        <f>+AH13+AN13</f>
        <v>11199.97569824653</v>
      </c>
      <c r="U47" s="615">
        <f>+U45*$V$50</f>
        <v>2556.0668674698795</v>
      </c>
      <c r="V47" s="615">
        <f t="shared" ref="V47:X47" si="27">+V45*$V$50</f>
        <v>2190.9144578313253</v>
      </c>
      <c r="W47" s="615">
        <f t="shared" si="27"/>
        <v>1314.5486746987951</v>
      </c>
      <c r="X47" s="615">
        <f t="shared" si="27"/>
        <v>6061.53</v>
      </c>
      <c r="AQ47" s="616" t="s">
        <v>1280</v>
      </c>
      <c r="AR47" s="616"/>
      <c r="AW47" s="616" t="s">
        <v>1281</v>
      </c>
      <c r="AX47" s="616"/>
      <c r="AY47" s="616"/>
    </row>
    <row r="48" spans="2:52" ht="12.75" thickTop="1" x14ac:dyDescent="0.15">
      <c r="W48" s="565"/>
      <c r="AQ48" s="543" t="s">
        <v>1282</v>
      </c>
      <c r="AR48" s="617" t="s">
        <v>1105</v>
      </c>
      <c r="AS48" s="543" t="s">
        <v>0</v>
      </c>
      <c r="AT48" s="618" t="s">
        <v>1</v>
      </c>
      <c r="AW48" s="543" t="s">
        <v>1282</v>
      </c>
      <c r="AX48" s="617" t="s">
        <v>1105</v>
      </c>
      <c r="AY48" s="543" t="s">
        <v>0</v>
      </c>
      <c r="AZ48" s="618" t="s">
        <v>1</v>
      </c>
    </row>
    <row r="49" spans="17:52" x14ac:dyDescent="0.15">
      <c r="Q49" s="561" t="s">
        <v>1283</v>
      </c>
      <c r="AQ49" s="619"/>
      <c r="AR49" s="620" t="e">
        <f>VLOOKUP(AQ49,[5]!Tabla_13[#Data],3,)</f>
        <v>#REF!</v>
      </c>
      <c r="AS49" s="621">
        <v>0</v>
      </c>
      <c r="AT49" s="622">
        <v>0</v>
      </c>
      <c r="AW49" s="619"/>
      <c r="AX49" s="620"/>
      <c r="AY49" s="623"/>
      <c r="AZ49" s="624"/>
    </row>
    <row r="50" spans="17:52" x14ac:dyDescent="0.15">
      <c r="Q50" s="561" t="s">
        <v>1284</v>
      </c>
      <c r="T50" s="561">
        <v>6061.53</v>
      </c>
      <c r="U50" s="561">
        <v>830</v>
      </c>
      <c r="V50" s="561">
        <f>+T50/U50</f>
        <v>7.303048192771084</v>
      </c>
      <c r="AQ50" s="619"/>
      <c r="AR50" s="620" t="e">
        <f>VLOOKUP(AQ50,[5]!Tabla_13[#Data],3,)</f>
        <v>#REF!</v>
      </c>
      <c r="AS50" s="621">
        <v>0</v>
      </c>
      <c r="AT50" s="622">
        <v>0</v>
      </c>
      <c r="AW50" s="619"/>
      <c r="AX50" s="620"/>
      <c r="AY50" s="623"/>
      <c r="AZ50" s="624"/>
    </row>
    <row r="51" spans="17:52" x14ac:dyDescent="0.15">
      <c r="AQ51" s="619"/>
      <c r="AR51" s="620" t="e">
        <f>VLOOKUP(AQ51,[5]!Tabla_13[#Data],3,)</f>
        <v>#REF!</v>
      </c>
      <c r="AS51" s="621">
        <v>0</v>
      </c>
      <c r="AT51" s="622">
        <v>0</v>
      </c>
      <c r="AW51" s="619"/>
      <c r="AX51" s="620"/>
      <c r="AY51" s="623"/>
      <c r="AZ51" s="624"/>
    </row>
    <row r="52" spans="17:52" x14ac:dyDescent="0.15">
      <c r="AQ52" s="619"/>
      <c r="AR52" s="620" t="e">
        <f>VLOOKUP(AQ52,[5]!Tabla_13[#Data],3,)</f>
        <v>#REF!</v>
      </c>
      <c r="AS52" s="621">
        <v>0</v>
      </c>
      <c r="AT52" s="622">
        <v>0</v>
      </c>
      <c r="AW52" s="619"/>
      <c r="AX52" s="620"/>
      <c r="AY52" s="623"/>
      <c r="AZ52" s="624"/>
    </row>
    <row r="53" spans="17:52" x14ac:dyDescent="0.15">
      <c r="AQ53" s="619"/>
      <c r="AR53" s="620" t="e">
        <f>VLOOKUP(AQ53,[5]!Tabla_13[#Data],3,)</f>
        <v>#REF!</v>
      </c>
      <c r="AS53" s="621">
        <v>0</v>
      </c>
      <c r="AT53" s="622">
        <v>0</v>
      </c>
      <c r="AW53" s="619"/>
      <c r="AX53" s="620"/>
      <c r="AY53" s="623"/>
      <c r="AZ53" s="624"/>
    </row>
    <row r="54" spans="17:52" x14ac:dyDescent="0.15">
      <c r="AQ54" s="619"/>
      <c r="AR54" s="620" t="e">
        <f>VLOOKUP(AQ54,[5]!Tabla_13[#Data],3,)</f>
        <v>#REF!</v>
      </c>
      <c r="AS54" s="621">
        <v>0</v>
      </c>
      <c r="AT54" s="622">
        <v>0</v>
      </c>
      <c r="AW54" s="619"/>
      <c r="AX54" s="620"/>
      <c r="AY54" s="623"/>
      <c r="AZ54" s="624"/>
    </row>
    <row r="55" spans="17:52" x14ac:dyDescent="0.15">
      <c r="AQ55" s="619"/>
      <c r="AR55" s="620" t="e">
        <f>VLOOKUP(AQ55,[5]!Tabla_13[#Data],3,)</f>
        <v>#REF!</v>
      </c>
      <c r="AS55" s="621">
        <v>0</v>
      </c>
      <c r="AT55" s="622">
        <v>0</v>
      </c>
      <c r="AW55" s="619"/>
      <c r="AX55" s="620"/>
      <c r="AY55" s="623"/>
      <c r="AZ55" s="624"/>
    </row>
    <row r="56" spans="17:52" x14ac:dyDescent="0.15">
      <c r="AQ56" s="619"/>
      <c r="AR56" s="620" t="e">
        <f>VLOOKUP(AQ56,[5]!Tabla_13[#Data],3,)</f>
        <v>#REF!</v>
      </c>
      <c r="AS56" s="621">
        <v>0</v>
      </c>
      <c r="AT56" s="622">
        <v>0</v>
      </c>
      <c r="AW56" s="619"/>
      <c r="AX56" s="620"/>
      <c r="AY56" s="623"/>
      <c r="AZ56" s="624"/>
    </row>
    <row r="57" spans="17:52" x14ac:dyDescent="0.15">
      <c r="AQ57" s="619"/>
      <c r="AR57" s="620" t="e">
        <f>VLOOKUP(AQ57,[5]!Tabla_13[#Data],3,)</f>
        <v>#REF!</v>
      </c>
      <c r="AS57" s="621">
        <v>0</v>
      </c>
      <c r="AT57" s="622">
        <v>0</v>
      </c>
      <c r="AW57" s="619"/>
      <c r="AX57" s="620"/>
      <c r="AY57" s="623"/>
      <c r="AZ57" s="624"/>
    </row>
    <row r="58" spans="17:52" x14ac:dyDescent="0.15">
      <c r="AQ58" s="619"/>
      <c r="AR58" s="620" t="e">
        <f>VLOOKUP(AQ58,[5]!Tabla_13[#Data],3,)</f>
        <v>#REF!</v>
      </c>
      <c r="AS58" s="621">
        <v>0</v>
      </c>
      <c r="AT58" s="622">
        <v>0</v>
      </c>
      <c r="AW58" s="619"/>
      <c r="AX58" s="620"/>
      <c r="AY58" s="623"/>
      <c r="AZ58" s="624"/>
    </row>
    <row r="59" spans="17:52" x14ac:dyDescent="0.15">
      <c r="AQ59" s="619"/>
      <c r="AR59" s="620" t="e">
        <f>VLOOKUP(AQ59,[5]!Tabla_13[#Data],3,)</f>
        <v>#REF!</v>
      </c>
      <c r="AS59" s="621">
        <v>0</v>
      </c>
      <c r="AT59" s="622">
        <v>0</v>
      </c>
      <c r="AW59" s="619"/>
      <c r="AX59" s="620"/>
      <c r="AY59" s="623"/>
      <c r="AZ59" s="624"/>
    </row>
    <row r="60" spans="17:52" x14ac:dyDescent="0.15">
      <c r="AQ60" s="619"/>
      <c r="AR60" s="620" t="e">
        <f>VLOOKUP(AQ60,[5]!Tabla_13[#Data],3,)</f>
        <v>#REF!</v>
      </c>
      <c r="AS60" s="621">
        <v>0</v>
      </c>
      <c r="AT60" s="622">
        <v>0</v>
      </c>
      <c r="AV60" s="625"/>
      <c r="AW60" s="619"/>
      <c r="AX60" s="620"/>
      <c r="AY60" s="623"/>
      <c r="AZ60" s="624"/>
    </row>
    <row r="61" spans="17:52" x14ac:dyDescent="0.15">
      <c r="AQ61" s="619"/>
      <c r="AR61" s="620" t="e">
        <f>VLOOKUP(AQ61,[5]!Tabla_13[#Data],3,)</f>
        <v>#REF!</v>
      </c>
      <c r="AS61" s="621">
        <v>0</v>
      </c>
      <c r="AT61" s="622">
        <v>0</v>
      </c>
      <c r="AV61" s="625"/>
      <c r="AW61" s="619"/>
      <c r="AX61" s="620"/>
      <c r="AY61" s="623"/>
      <c r="AZ61" s="624"/>
    </row>
    <row r="62" spans="17:52" x14ac:dyDescent="0.15">
      <c r="AQ62" s="619"/>
      <c r="AR62" s="620" t="e">
        <f>VLOOKUP(AQ62,[5]!Tabla_13[#Data],3,)</f>
        <v>#REF!</v>
      </c>
      <c r="AS62" s="621">
        <v>0</v>
      </c>
      <c r="AT62" s="622">
        <v>0</v>
      </c>
      <c r="AW62" s="619"/>
      <c r="AX62" s="620"/>
      <c r="AY62" s="623"/>
      <c r="AZ62" s="624"/>
    </row>
    <row r="63" spans="17:52" x14ac:dyDescent="0.15">
      <c r="AQ63" s="619"/>
      <c r="AR63" s="620" t="e">
        <f>VLOOKUP(AQ63,[5]!Tabla_13[#Data],3,)</f>
        <v>#REF!</v>
      </c>
      <c r="AS63" s="621">
        <v>0</v>
      </c>
      <c r="AT63" s="622">
        <v>0</v>
      </c>
      <c r="AW63" s="619"/>
      <c r="AX63" s="620"/>
      <c r="AY63" s="623"/>
      <c r="AZ63" s="624"/>
    </row>
    <row r="64" spans="17:52" x14ac:dyDescent="0.15">
      <c r="AQ64" s="619"/>
      <c r="AR64" s="620" t="e">
        <f>VLOOKUP(AQ64,[5]!Tabla_13[#Data],3,)</f>
        <v>#REF!</v>
      </c>
      <c r="AS64" s="621">
        <v>0</v>
      </c>
      <c r="AT64" s="622">
        <v>0</v>
      </c>
      <c r="AW64" s="619"/>
      <c r="AX64" s="620"/>
      <c r="AY64" s="623"/>
      <c r="AZ64" s="624"/>
    </row>
    <row r="65" spans="43:52" x14ac:dyDescent="0.15">
      <c r="AQ65" s="619"/>
      <c r="AR65" s="620"/>
      <c r="AS65" s="621">
        <v>0</v>
      </c>
      <c r="AT65" s="622">
        <v>0</v>
      </c>
      <c r="AW65" s="619"/>
      <c r="AX65" s="620"/>
      <c r="AY65" s="623"/>
      <c r="AZ65" s="624"/>
    </row>
    <row r="66" spans="43:52" ht="12.75" thickBot="1" x14ac:dyDescent="0.2">
      <c r="AR66" s="626" t="s">
        <v>835</v>
      </c>
      <c r="AS66" s="627">
        <f>SUM(AS49:AS65)</f>
        <v>0</v>
      </c>
      <c r="AT66" s="627">
        <f>SUM(AT49:AT65)</f>
        <v>0</v>
      </c>
      <c r="AX66" s="626" t="s">
        <v>835</v>
      </c>
      <c r="AY66" s="627">
        <f>SUM(AY49:AY65)</f>
        <v>0</v>
      </c>
      <c r="AZ66" s="627">
        <f>SUM(AZ49:AZ65)</f>
        <v>0</v>
      </c>
    </row>
    <row r="67" spans="43:52" ht="12.75" thickTop="1" x14ac:dyDescent="0.15">
      <c r="AX67" s="628"/>
      <c r="AY67" s="629">
        <f>+AY66-AZ66</f>
        <v>0</v>
      </c>
    </row>
  </sheetData>
  <mergeCells count="36">
    <mergeCell ref="AJ24:AN24"/>
    <mergeCell ref="H24:N24"/>
    <mergeCell ref="O24:P24"/>
    <mergeCell ref="Q24:Q25"/>
    <mergeCell ref="R24:W24"/>
    <mergeCell ref="X24:X25"/>
    <mergeCell ref="Y24:Y25"/>
    <mergeCell ref="Z24:Z25"/>
    <mergeCell ref="AA24:AA25"/>
    <mergeCell ref="AB24:AB25"/>
    <mergeCell ref="AC24:AG24"/>
    <mergeCell ref="AH24:AH25"/>
    <mergeCell ref="B24:B25"/>
    <mergeCell ref="C24:C25"/>
    <mergeCell ref="D24:D25"/>
    <mergeCell ref="E24:E25"/>
    <mergeCell ref="F24:F25"/>
    <mergeCell ref="G24:G25"/>
    <mergeCell ref="Z6:Z7"/>
    <mergeCell ref="AA6:AA7"/>
    <mergeCell ref="AB6:AB7"/>
    <mergeCell ref="AC6:AG6"/>
    <mergeCell ref="G6:G7"/>
    <mergeCell ref="AH6:AH7"/>
    <mergeCell ref="AJ6:AN6"/>
    <mergeCell ref="H6:N6"/>
    <mergeCell ref="O6:P6"/>
    <mergeCell ref="Q6:Q7"/>
    <mergeCell ref="R6:W6"/>
    <mergeCell ref="X6:X7"/>
    <mergeCell ref="Y6:Y7"/>
    <mergeCell ref="B6:B7"/>
    <mergeCell ref="C6:C7"/>
    <mergeCell ref="D6:D7"/>
    <mergeCell ref="E6:E7"/>
    <mergeCell ref="F6:F7"/>
  </mergeCells>
  <printOptions horizontalCentered="1"/>
  <pageMargins left="0.19685039370078741" right="0.19685039370078741" top="0.39370078740157483" bottom="0.39370078740157483" header="0.31496062992125984" footer="0.31496062992125984"/>
  <pageSetup paperSize="9" scale="48" orientation="landscape" horizontalDpi="4294967294" r:id="rId1"/>
  <headerFooter alignWithMargins="0">
    <oddHeader>&amp;LSJO - Contabilidad</oddHeader>
    <oddFooter>&amp;L&amp;"-,Normal"&amp;8Costos de MANO DE OBRA&amp;C&amp;"-,Normal"&amp;8&amp;A&amp;R&amp;"-,Normal"&amp;8Pág. &amp;P de &amp;N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A6CA-436B-4228-8435-4B2A23E3B1EC}">
  <sheetPr codeName="Hoja5">
    <tabColor theme="4"/>
  </sheetPr>
  <dimension ref="A1:P272"/>
  <sheetViews>
    <sheetView topLeftCell="A253" zoomScale="85" zoomScaleNormal="85" workbookViewId="0">
      <selection activeCell="D109" sqref="D109"/>
    </sheetView>
  </sheetViews>
  <sheetFormatPr defaultColWidth="10.76171875" defaultRowHeight="15" x14ac:dyDescent="0.2"/>
  <cols>
    <col min="2" max="2" width="10.76171875" bestFit="1" customWidth="1"/>
    <col min="3" max="3" width="9.28125" customWidth="1"/>
    <col min="4" max="4" width="22.8671875" style="236" customWidth="1"/>
    <col min="6" max="6" width="22.8671875" customWidth="1"/>
    <col min="7" max="8" width="13.1796875" bestFit="1" customWidth="1"/>
    <col min="9" max="9" width="8.33984375" customWidth="1"/>
    <col min="10" max="10" width="10.89453125" bestFit="1" customWidth="1"/>
    <col min="11" max="11" width="9.28125" customWidth="1"/>
    <col min="12" max="12" width="22.8671875" customWidth="1"/>
    <col min="14" max="14" width="22.59765625" customWidth="1"/>
    <col min="15" max="16" width="11.56640625" bestFit="1" customWidth="1"/>
  </cols>
  <sheetData>
    <row r="1" spans="1:16" x14ac:dyDescent="0.2">
      <c r="A1" s="982" t="s">
        <v>840</v>
      </c>
      <c r="B1" s="982"/>
      <c r="C1" s="982"/>
      <c r="D1" s="982"/>
    </row>
    <row r="3" spans="1:16" x14ac:dyDescent="0.2">
      <c r="A3" s="3" t="s">
        <v>817</v>
      </c>
      <c r="B3" s="3"/>
    </row>
    <row r="4" spans="1:16" x14ac:dyDescent="0.2">
      <c r="A4" s="3" t="s">
        <v>841</v>
      </c>
      <c r="B4" s="3"/>
    </row>
    <row r="5" spans="1:16" x14ac:dyDescent="0.2">
      <c r="A5" s="982" t="s">
        <v>842</v>
      </c>
      <c r="B5" s="982"/>
      <c r="C5" s="971"/>
      <c r="D5" s="971"/>
      <c r="E5" s="971"/>
    </row>
    <row r="6" spans="1:16" ht="15.75" thickBot="1" x14ac:dyDescent="0.25"/>
    <row r="7" spans="1:16" ht="15.75" thickBot="1" x14ac:dyDescent="0.25">
      <c r="B7" s="962">
        <v>1</v>
      </c>
      <c r="C7" s="963"/>
      <c r="G7" s="962">
        <v>10</v>
      </c>
      <c r="H7" s="963"/>
      <c r="J7" s="962">
        <v>2</v>
      </c>
      <c r="K7" s="963"/>
      <c r="O7" s="962">
        <v>12</v>
      </c>
      <c r="P7" s="963"/>
    </row>
    <row r="8" spans="1:16" ht="15.75" thickBot="1" x14ac:dyDescent="0.25">
      <c r="B8" s="190" t="s">
        <v>831</v>
      </c>
      <c r="C8" s="190" t="s">
        <v>1010</v>
      </c>
      <c r="D8" s="973" t="s">
        <v>843</v>
      </c>
      <c r="E8" s="974"/>
      <c r="F8" s="975"/>
      <c r="G8" s="976" t="s">
        <v>844</v>
      </c>
      <c r="H8" s="977"/>
      <c r="J8" s="190" t="s">
        <v>831</v>
      </c>
      <c r="K8" s="190" t="s">
        <v>1010</v>
      </c>
      <c r="L8" s="973" t="s">
        <v>843</v>
      </c>
      <c r="M8" s="974"/>
      <c r="N8" s="975"/>
      <c r="O8" s="976" t="s">
        <v>844</v>
      </c>
      <c r="P8" s="977"/>
    </row>
    <row r="9" spans="1:16" ht="15.75" thickBot="1" x14ac:dyDescent="0.25">
      <c r="B9" s="229"/>
      <c r="C9" s="191" t="s">
        <v>830</v>
      </c>
      <c r="D9" s="967" t="s">
        <v>845</v>
      </c>
      <c r="E9" s="968"/>
      <c r="F9" s="969"/>
      <c r="G9" s="192" t="s">
        <v>846</v>
      </c>
      <c r="H9" s="192" t="s">
        <v>847</v>
      </c>
      <c r="J9" s="229"/>
      <c r="K9" s="191" t="s">
        <v>830</v>
      </c>
      <c r="L9" s="967" t="s">
        <v>845</v>
      </c>
      <c r="M9" s="968"/>
      <c r="N9" s="969"/>
      <c r="O9" s="192" t="s">
        <v>846</v>
      </c>
      <c r="P9" s="192" t="s">
        <v>847</v>
      </c>
    </row>
    <row r="10" spans="1:16" x14ac:dyDescent="0.2">
      <c r="B10" s="233">
        <f>+VLOOKUP(C10,L.Diario!$B$11:$C$393,2,FALSE)</f>
        <v>45324</v>
      </c>
      <c r="C10" s="228">
        <v>2</v>
      </c>
      <c r="D10" s="978" t="str">
        <f>VLOOKUP(C10,L.Diario!$B$10:$D$393,3,FALSE)</f>
        <v>Por la cancelacion de los aportes de los socios</v>
      </c>
      <c r="E10" s="979"/>
      <c r="F10" s="980"/>
      <c r="G10" s="194">
        <f>+L.Diario!K16</f>
        <v>207000</v>
      </c>
      <c r="H10" s="195"/>
      <c r="J10" s="233">
        <f>+VLOOKUP(K10,L.Diario!$B$11:$C$393,2,FALSE)</f>
        <v>45329</v>
      </c>
      <c r="K10" s="193">
        <v>15</v>
      </c>
      <c r="L10" s="978" t="str">
        <f>VLOOKUP(K10,L.Diario!$B$10:$D$393,3,FALSE)</f>
        <v>Por la venta de Mercaderias al crédito mas IGV</v>
      </c>
      <c r="M10" s="979"/>
      <c r="N10" s="980"/>
      <c r="O10" s="195">
        <f>+L.Diario!K96</f>
        <v>59000</v>
      </c>
      <c r="P10" s="195"/>
    </row>
    <row r="11" spans="1:16" x14ac:dyDescent="0.2">
      <c r="B11" s="234">
        <f>+VLOOKUP(C11,L.Diario!$B$11:$C$393,2,FALSE)</f>
        <v>45325</v>
      </c>
      <c r="C11" s="193">
        <v>5</v>
      </c>
      <c r="D11" s="970" t="str">
        <f>VLOOKUP(C11,L.Diario!$B$10:$D$393,3,FALSE)</f>
        <v>Por el pago con giro de cheque de la compra de utiles de limpieza</v>
      </c>
      <c r="E11" s="971"/>
      <c r="F11" s="972"/>
      <c r="G11" s="195"/>
      <c r="H11" s="195">
        <f>+L.Diario!L37</f>
        <v>4130</v>
      </c>
      <c r="J11" s="234">
        <f>+VLOOKUP(K11,L.Diario!$B$11:$C$393,2,FALSE)</f>
        <v>45329</v>
      </c>
      <c r="K11" s="193">
        <v>16</v>
      </c>
      <c r="L11" s="970" t="str">
        <f>VLOOKUP(K11,L.Diario!$B$10:$D$393,3,FALSE)</f>
        <v>Por el canje de la factura</v>
      </c>
      <c r="M11" s="971"/>
      <c r="N11" s="972"/>
      <c r="O11" s="195">
        <f>+L.Diario!K103</f>
        <v>59000</v>
      </c>
      <c r="P11" s="195"/>
    </row>
    <row r="12" spans="1:16" x14ac:dyDescent="0.2">
      <c r="B12" s="234">
        <f>+VLOOKUP(C12,L.Diario!$B$11:$C$393,2,FALSE)</f>
        <v>45327</v>
      </c>
      <c r="C12" s="193">
        <v>11</v>
      </c>
      <c r="D12" s="970" t="str">
        <f>VLOOKUP(C12,L.Diario!$B$10:$D$393,3,FALSE)</f>
        <v>Por el pago de la planilla de Sueldos</v>
      </c>
      <c r="E12" s="971"/>
      <c r="F12" s="972"/>
      <c r="G12" s="195"/>
      <c r="H12" s="195">
        <f>+L.Diario!L76</f>
        <v>9701</v>
      </c>
      <c r="J12" s="234">
        <f>+VLOOKUP(K12,L.Diario!$B$11:$C$393,2,FALSE)</f>
        <v>45329</v>
      </c>
      <c r="K12" s="193">
        <v>16</v>
      </c>
      <c r="L12" s="970" t="str">
        <f>VLOOKUP(K12,L.Diario!$B$10:$D$393,3,FALSE)</f>
        <v>Por el canje de la factura</v>
      </c>
      <c r="M12" s="971"/>
      <c r="N12" s="972"/>
      <c r="O12" s="195"/>
      <c r="P12" s="195">
        <f>+L.Diario!L105</f>
        <v>59000</v>
      </c>
    </row>
    <row r="13" spans="1:16" x14ac:dyDescent="0.2">
      <c r="B13" s="234">
        <f>+VLOOKUP(C13,L.Diario!$B$11:$C$393,2,FALSE)</f>
        <v>45328</v>
      </c>
      <c r="C13" s="193">
        <v>14</v>
      </c>
      <c r="D13" s="970" t="str">
        <f>VLOOKUP(C13,L.Diario!$B$10:$D$393,3,FALSE)</f>
        <v>Por el pago de alquileres a la Sra Nacy Talavera</v>
      </c>
      <c r="E13" s="971"/>
      <c r="F13" s="972"/>
      <c r="G13" s="195"/>
      <c r="H13" s="195">
        <f>+L.Diario!L93</f>
        <v>3100</v>
      </c>
      <c r="J13" s="234" t="e">
        <f>+VLOOKUP(K13,L.Diario!$B$11:$C$393,2,FALSE)</f>
        <v>#N/A</v>
      </c>
      <c r="K13" s="193"/>
      <c r="L13" s="970" t="e">
        <f>VLOOKUP(K13,L.Diario!$B$10:$D$393,3,FALSE)</f>
        <v>#N/A</v>
      </c>
      <c r="M13" s="971"/>
      <c r="N13" s="972"/>
      <c r="O13" s="195"/>
      <c r="P13" s="195"/>
    </row>
    <row r="14" spans="1:16" x14ac:dyDescent="0.2">
      <c r="B14" s="234">
        <f>+VLOOKUP(C14,L.Diario!$B$11:$C$393,2,FALSE)</f>
        <v>45330</v>
      </c>
      <c r="C14" s="193">
        <v>17</v>
      </c>
      <c r="D14" s="970" t="str">
        <f>VLOOKUP(C14,L.Diario!$B$10:$D$393,3,FALSE)</f>
        <v>Por la cancelación de la factura 002-126689</v>
      </c>
      <c r="E14" s="971"/>
      <c r="F14" s="972"/>
      <c r="G14" s="195"/>
      <c r="H14" s="195">
        <f>+L.Diario!L112</f>
        <v>23400</v>
      </c>
      <c r="J14" s="234" t="e">
        <f>+VLOOKUP(K14,L.Diario!$B$11:$C$393,2,FALSE)</f>
        <v>#N/A</v>
      </c>
      <c r="K14" s="193"/>
      <c r="L14" s="970" t="e">
        <f>VLOOKUP(K14,L.Diario!$B$10:$D$393,3,FALSE)</f>
        <v>#N/A</v>
      </c>
      <c r="M14" s="971"/>
      <c r="N14" s="972"/>
      <c r="O14" s="195"/>
      <c r="P14" s="195"/>
    </row>
    <row r="15" spans="1:16" x14ac:dyDescent="0.2">
      <c r="B15" s="234">
        <f>+VLOOKUP(C15,L.Diario!$B$11:$C$393,2,FALSE)</f>
        <v>45331</v>
      </c>
      <c r="C15" s="193">
        <v>18</v>
      </c>
      <c r="D15" s="970" t="str">
        <f>VLOOKUP(C15,L.Diario!$B$10:$D$393,3,FALSE)</f>
        <v>Por el pago del impuesto a la renta</v>
      </c>
      <c r="E15" s="971"/>
      <c r="F15" s="972"/>
      <c r="G15" s="195"/>
      <c r="H15" s="195">
        <f>+L.Diario!L117</f>
        <v>3500</v>
      </c>
      <c r="J15" s="234" t="e">
        <f>+VLOOKUP(K15,L.Diario!$B$11:$C$393,2,FALSE)</f>
        <v>#N/A</v>
      </c>
      <c r="K15" s="193"/>
      <c r="L15" s="970" t="e">
        <f>VLOOKUP(K15,L.Diario!$B$10:$D$393,3,FALSE)</f>
        <v>#N/A</v>
      </c>
      <c r="M15" s="971"/>
      <c r="N15" s="972"/>
      <c r="O15" s="195"/>
      <c r="P15" s="195"/>
    </row>
    <row r="16" spans="1:16" x14ac:dyDescent="0.2">
      <c r="B16" s="234">
        <f>+VLOOKUP(C16,L.Diario!$B$11:$C$393,2,FALSE)</f>
        <v>45333</v>
      </c>
      <c r="C16" s="193">
        <v>21</v>
      </c>
      <c r="D16" s="970" t="str">
        <f>VLOOKUP(C16,L.Diario!$B$10:$D$393,3,FALSE)</f>
        <v>Por el pago de servicios de transporte según Factura 008-7756891</v>
      </c>
      <c r="E16" s="971"/>
      <c r="F16" s="972"/>
      <c r="G16" s="195"/>
      <c r="H16" s="195">
        <f>+L.Diario!L136</f>
        <v>3894</v>
      </c>
      <c r="J16" s="234" t="e">
        <f>+VLOOKUP(K16,L.Diario!$B$11:$C$393,2,FALSE)</f>
        <v>#N/A</v>
      </c>
      <c r="K16" s="193"/>
      <c r="L16" s="970" t="e">
        <f>VLOOKUP(K16,L.Diario!$B$10:$D$393,3,FALSE)</f>
        <v>#N/A</v>
      </c>
      <c r="M16" s="971"/>
      <c r="N16" s="972"/>
      <c r="O16" s="195"/>
      <c r="P16" s="195"/>
    </row>
    <row r="17" spans="2:16" x14ac:dyDescent="0.2">
      <c r="B17" s="234" t="e">
        <f>+VLOOKUP(C17,L.Diario!$B$11:$C$393,2,FALSE)</f>
        <v>#N/A</v>
      </c>
      <c r="C17" s="193"/>
      <c r="D17" s="970" t="e">
        <f>VLOOKUP(C17,L.Diario!$B$10:$D$393,3,FALSE)</f>
        <v>#N/A</v>
      </c>
      <c r="E17" s="971"/>
      <c r="F17" s="972"/>
      <c r="G17" s="195"/>
      <c r="H17" s="195"/>
      <c r="J17" s="234" t="e">
        <f>+VLOOKUP(K17,L.Diario!$B$11:$C$393,2,FALSE)</f>
        <v>#N/A</v>
      </c>
      <c r="K17" s="193"/>
      <c r="L17" s="970" t="e">
        <f>VLOOKUP(K17,L.Diario!$B$10:$D$393,3,FALSE)</f>
        <v>#N/A</v>
      </c>
      <c r="M17" s="971"/>
      <c r="N17" s="972"/>
      <c r="O17" s="195"/>
      <c r="P17" s="195"/>
    </row>
    <row r="18" spans="2:16" x14ac:dyDescent="0.2">
      <c r="B18" s="234" t="e">
        <f>+VLOOKUP(C18,L.Diario!$B$11:$C$393,2,FALSE)</f>
        <v>#N/A</v>
      </c>
      <c r="C18" s="193"/>
      <c r="D18" s="970" t="e">
        <f>VLOOKUP(C18,L.Diario!$B$10:$D$393,3,FALSE)</f>
        <v>#N/A</v>
      </c>
      <c r="E18" s="971"/>
      <c r="F18" s="972"/>
      <c r="G18" s="195"/>
      <c r="H18" s="195"/>
      <c r="J18" s="234" t="e">
        <f>+VLOOKUP(K18,L.Diario!$B$11:$C$393,2,FALSE)</f>
        <v>#N/A</v>
      </c>
      <c r="K18" s="193"/>
      <c r="L18" s="970" t="e">
        <f>VLOOKUP(K18,L.Diario!$B$10:$D$393,3,FALSE)</f>
        <v>#N/A</v>
      </c>
      <c r="M18" s="971"/>
      <c r="N18" s="972"/>
      <c r="O18" s="195"/>
      <c r="P18" s="195"/>
    </row>
    <row r="19" spans="2:16" x14ac:dyDescent="0.2">
      <c r="B19" s="234" t="e">
        <f>+VLOOKUP(C19,L.Diario!$B$11:$C$393,2,FALSE)</f>
        <v>#N/A</v>
      </c>
      <c r="C19" s="193"/>
      <c r="D19" s="970" t="e">
        <f>VLOOKUP(C19,L.Diario!$B$10:$D$393,3,FALSE)</f>
        <v>#N/A</v>
      </c>
      <c r="E19" s="971"/>
      <c r="F19" s="972"/>
      <c r="G19" s="195"/>
      <c r="H19" s="195"/>
      <c r="J19" s="234" t="e">
        <f>+VLOOKUP(K19,L.Diario!$B$11:$C$393,2,FALSE)</f>
        <v>#N/A</v>
      </c>
      <c r="K19" s="193"/>
      <c r="L19" s="970" t="e">
        <f>VLOOKUP(K19,L.Diario!$B$10:$D$393,3,FALSE)</f>
        <v>#N/A</v>
      </c>
      <c r="M19" s="971"/>
      <c r="N19" s="972"/>
      <c r="O19" s="195"/>
      <c r="P19" s="195"/>
    </row>
    <row r="20" spans="2:16" x14ac:dyDescent="0.2">
      <c r="B20" s="234" t="e">
        <f>+VLOOKUP(C20,L.Diario!$B$11:$C$393,2,FALSE)</f>
        <v>#N/A</v>
      </c>
      <c r="C20" s="193"/>
      <c r="D20" s="970" t="e">
        <f>VLOOKUP(C20,L.Diario!$B$10:$D$393,3,FALSE)</f>
        <v>#N/A</v>
      </c>
      <c r="E20" s="971"/>
      <c r="F20" s="972"/>
      <c r="G20" s="195"/>
      <c r="H20" s="195"/>
      <c r="J20" s="234" t="e">
        <f>+VLOOKUP(K20,L.Diario!$B$11:$C$393,2,FALSE)</f>
        <v>#N/A</v>
      </c>
      <c r="K20" s="193"/>
      <c r="L20" s="970" t="e">
        <f>VLOOKUP(K20,L.Diario!$B$10:$D$393,3,FALSE)</f>
        <v>#N/A</v>
      </c>
      <c r="M20" s="971"/>
      <c r="N20" s="972"/>
      <c r="O20" s="195"/>
      <c r="P20" s="195"/>
    </row>
    <row r="21" spans="2:16" x14ac:dyDescent="0.2">
      <c r="B21" s="234" t="e">
        <f>+VLOOKUP(C21,L.Diario!$B$11:$C$393,2,FALSE)</f>
        <v>#N/A</v>
      </c>
      <c r="C21" s="193"/>
      <c r="D21" s="970" t="e">
        <f>VLOOKUP(C21,L.Diario!$B$10:$D$393,3,FALSE)</f>
        <v>#N/A</v>
      </c>
      <c r="E21" s="971"/>
      <c r="F21" s="972"/>
      <c r="G21" s="195"/>
      <c r="H21" s="195"/>
      <c r="J21" s="234" t="e">
        <f>+VLOOKUP(K21,L.Diario!$B$11:$C$393,2,FALSE)</f>
        <v>#N/A</v>
      </c>
      <c r="K21" s="193"/>
      <c r="L21" s="970" t="e">
        <f>VLOOKUP(K21,L.Diario!$B$10:$D$393,3,FALSE)</f>
        <v>#N/A</v>
      </c>
      <c r="M21" s="971"/>
      <c r="N21" s="972"/>
      <c r="O21" s="195"/>
      <c r="P21" s="195"/>
    </row>
    <row r="22" spans="2:16" x14ac:dyDescent="0.2">
      <c r="B22" s="234" t="e">
        <f>+VLOOKUP(C22,L.Diario!$B$11:$C$393,2,FALSE)</f>
        <v>#N/A</v>
      </c>
      <c r="C22" s="193"/>
      <c r="D22" s="970" t="e">
        <f>VLOOKUP(C22,L.Diario!$B$10:$D$393,3,FALSE)</f>
        <v>#N/A</v>
      </c>
      <c r="E22" s="971"/>
      <c r="F22" s="972"/>
      <c r="G22" s="195"/>
      <c r="H22" s="195"/>
      <c r="J22" s="234" t="e">
        <f>+VLOOKUP(K22,L.Diario!$B$11:$C$393,2,FALSE)</f>
        <v>#N/A</v>
      </c>
      <c r="K22" s="193"/>
      <c r="L22" s="970" t="e">
        <f>VLOOKUP(K22,L.Diario!$B$10:$D$393,3,FALSE)</f>
        <v>#N/A</v>
      </c>
      <c r="M22" s="971"/>
      <c r="N22" s="972"/>
      <c r="O22" s="195"/>
      <c r="P22" s="195"/>
    </row>
    <row r="23" spans="2:16" x14ac:dyDescent="0.2">
      <c r="B23" s="234" t="e">
        <f>+VLOOKUP(C23,L.Diario!$B$11:$C$393,2,FALSE)</f>
        <v>#N/A</v>
      </c>
      <c r="C23" s="193"/>
      <c r="D23" s="970" t="e">
        <f>VLOOKUP(C23,L.Diario!$B$10:$D$393,3,FALSE)</f>
        <v>#N/A</v>
      </c>
      <c r="E23" s="971"/>
      <c r="F23" s="972"/>
      <c r="G23" s="195"/>
      <c r="H23" s="195"/>
      <c r="J23" s="234" t="e">
        <f>+VLOOKUP(K23,L.Diario!$B$11:$C$393,2,FALSE)</f>
        <v>#N/A</v>
      </c>
      <c r="K23" s="193"/>
      <c r="L23" s="970" t="e">
        <f>VLOOKUP(K23,L.Diario!$B$10:$D$393,3,FALSE)</f>
        <v>#N/A</v>
      </c>
      <c r="M23" s="971"/>
      <c r="N23" s="972"/>
      <c r="O23" s="195"/>
      <c r="P23" s="195"/>
    </row>
    <row r="24" spans="2:16" x14ac:dyDescent="0.2">
      <c r="B24" s="234" t="e">
        <f>+VLOOKUP(C24,L.Diario!$B$11:$C$393,2,FALSE)</f>
        <v>#N/A</v>
      </c>
      <c r="C24" s="193"/>
      <c r="D24" s="970" t="e">
        <f>VLOOKUP(C24,L.Diario!$B$10:$D$393,3,FALSE)</f>
        <v>#N/A</v>
      </c>
      <c r="E24" s="971"/>
      <c r="F24" s="972"/>
      <c r="G24" s="195"/>
      <c r="H24" s="195"/>
      <c r="J24" s="234" t="e">
        <f>+VLOOKUP(K24,L.Diario!$B$11:$C$393,2,FALSE)</f>
        <v>#N/A</v>
      </c>
      <c r="K24" s="193"/>
      <c r="L24" s="970" t="e">
        <f>VLOOKUP(K24,L.Diario!$B$10:$D$393,3,FALSE)</f>
        <v>#N/A</v>
      </c>
      <c r="M24" s="971"/>
      <c r="N24" s="972"/>
      <c r="O24" s="195"/>
      <c r="P24" s="195"/>
    </row>
    <row r="25" spans="2:16" x14ac:dyDescent="0.2">
      <c r="B25" s="234" t="e">
        <f>+VLOOKUP(C25,L.Diario!$B$11:$C$393,2,FALSE)</f>
        <v>#N/A</v>
      </c>
      <c r="C25" s="193"/>
      <c r="D25" s="970" t="e">
        <f>VLOOKUP(C25,L.Diario!$B$10:$D$393,3,FALSE)</f>
        <v>#N/A</v>
      </c>
      <c r="E25" s="971"/>
      <c r="F25" s="972"/>
      <c r="G25" s="195"/>
      <c r="H25" s="195"/>
      <c r="J25" s="234" t="e">
        <f>+VLOOKUP(K25,L.Diario!$B$11:$C$393,2,FALSE)</f>
        <v>#N/A</v>
      </c>
      <c r="K25" s="193"/>
      <c r="L25" s="970" t="e">
        <f>VLOOKUP(K25,L.Diario!$B$10:$D$393,3,FALSE)</f>
        <v>#N/A</v>
      </c>
      <c r="M25" s="971"/>
      <c r="N25" s="972"/>
      <c r="O25" s="195"/>
      <c r="P25" s="195"/>
    </row>
    <row r="26" spans="2:16" ht="15.75" thickBot="1" x14ac:dyDescent="0.25">
      <c r="B26" s="235" t="e">
        <f>+VLOOKUP(C26,L.Diario!$B$11:$C$393,2,FALSE)</f>
        <v>#N/A</v>
      </c>
      <c r="C26" s="196"/>
      <c r="D26" s="964" t="e">
        <f>VLOOKUP(C26,L.Diario!$B$10:$D$393,3,FALSE)</f>
        <v>#N/A</v>
      </c>
      <c r="E26" s="965"/>
      <c r="F26" s="966"/>
      <c r="G26" s="197"/>
      <c r="H26" s="197"/>
      <c r="J26" s="235" t="e">
        <f>+VLOOKUP(K26,L.Diario!$B$11:$C$393,2,FALSE)</f>
        <v>#N/A</v>
      </c>
      <c r="K26" s="196"/>
      <c r="L26" s="964" t="e">
        <f>VLOOKUP(K26,L.Diario!$B$10:$D$393,3,FALSE)</f>
        <v>#N/A</v>
      </c>
      <c r="M26" s="965"/>
      <c r="N26" s="966"/>
      <c r="O26" s="197"/>
      <c r="P26" s="197"/>
    </row>
    <row r="27" spans="2:16" ht="15.75" thickBot="1" x14ac:dyDescent="0.25">
      <c r="C27" s="198"/>
      <c r="G27" s="197">
        <f>SUM(G10:G26)</f>
        <v>207000</v>
      </c>
      <c r="H27" s="197">
        <f>SUM(H10:H26)</f>
        <v>47725</v>
      </c>
      <c r="O27" s="197">
        <f>SUM(O10:O26)</f>
        <v>118000</v>
      </c>
      <c r="P27" s="197">
        <f>SUM(P10:P26)</f>
        <v>59000</v>
      </c>
    </row>
    <row r="28" spans="2:16" ht="15.75" thickBot="1" x14ac:dyDescent="0.25">
      <c r="C28" s="198"/>
      <c r="G28" s="199" t="str">
        <f>IF(H27&gt;G27,H27-G27,"")</f>
        <v/>
      </c>
      <c r="H28" s="200">
        <f>IF(G27&gt;H27,G27-H27,"")</f>
        <v>159275</v>
      </c>
      <c r="K28" s="198"/>
      <c r="O28" s="199" t="str">
        <f>IF(P27&gt;O27,P27-O27,"")</f>
        <v/>
      </c>
      <c r="P28" s="200">
        <f>IF(O27&gt;P27,O27-P27,"")</f>
        <v>59000</v>
      </c>
    </row>
    <row r="29" spans="2:16" ht="15.75" thickBot="1" x14ac:dyDescent="0.25">
      <c r="C29" s="4"/>
      <c r="D29" s="237"/>
      <c r="E29" s="4"/>
      <c r="F29" s="4"/>
      <c r="G29" s="201">
        <f>SUM(G27:G28)</f>
        <v>207000</v>
      </c>
      <c r="H29" s="201">
        <f>SUM(H27:H28)</f>
        <v>207000</v>
      </c>
      <c r="K29" s="4"/>
      <c r="L29" s="4"/>
      <c r="M29" s="4"/>
      <c r="N29" s="4"/>
      <c r="O29" s="201">
        <f>SUM(O27:O28)</f>
        <v>118000</v>
      </c>
      <c r="P29" s="201">
        <f>SUM(P27:P28)</f>
        <v>118000</v>
      </c>
    </row>
    <row r="30" spans="2:16" x14ac:dyDescent="0.2">
      <c r="C30" s="3"/>
      <c r="D30" s="238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15.75" thickBot="1" x14ac:dyDescent="0.25">
      <c r="C31" s="3"/>
      <c r="D31" s="238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15.75" thickBot="1" x14ac:dyDescent="0.25">
      <c r="B32" s="962">
        <v>3</v>
      </c>
      <c r="C32" s="963"/>
      <c r="G32" s="962">
        <v>14</v>
      </c>
      <c r="H32" s="963"/>
      <c r="I32" s="3"/>
      <c r="J32" s="962">
        <v>4</v>
      </c>
      <c r="K32" s="963"/>
      <c r="O32" s="962">
        <v>16</v>
      </c>
      <c r="P32" s="963"/>
    </row>
    <row r="33" spans="2:16" ht="15.75" thickBot="1" x14ac:dyDescent="0.25">
      <c r="B33" s="190" t="s">
        <v>831</v>
      </c>
      <c r="C33" s="190" t="s">
        <v>1010</v>
      </c>
      <c r="D33" s="973" t="s">
        <v>843</v>
      </c>
      <c r="E33" s="974"/>
      <c r="F33" s="975"/>
      <c r="G33" s="976" t="s">
        <v>844</v>
      </c>
      <c r="H33" s="977"/>
      <c r="I33" s="3"/>
      <c r="J33" s="190" t="s">
        <v>831</v>
      </c>
      <c r="K33" s="190" t="s">
        <v>1010</v>
      </c>
      <c r="L33" s="973" t="s">
        <v>843</v>
      </c>
      <c r="M33" s="974"/>
      <c r="N33" s="975"/>
      <c r="O33" s="976" t="s">
        <v>844</v>
      </c>
      <c r="P33" s="977"/>
    </row>
    <row r="34" spans="2:16" ht="15.75" thickBot="1" x14ac:dyDescent="0.25">
      <c r="B34" s="229"/>
      <c r="C34" s="191" t="s">
        <v>830</v>
      </c>
      <c r="D34" s="967" t="s">
        <v>845</v>
      </c>
      <c r="E34" s="968"/>
      <c r="F34" s="969"/>
      <c r="G34" s="192" t="s">
        <v>846</v>
      </c>
      <c r="H34" s="192" t="s">
        <v>847</v>
      </c>
      <c r="I34" s="3"/>
      <c r="J34" s="229"/>
      <c r="K34" s="191" t="s">
        <v>830</v>
      </c>
      <c r="L34" s="967" t="s">
        <v>845</v>
      </c>
      <c r="M34" s="968"/>
      <c r="N34" s="969"/>
      <c r="O34" s="192" t="s">
        <v>846</v>
      </c>
      <c r="P34" s="192" t="s">
        <v>847</v>
      </c>
    </row>
    <row r="35" spans="2:16" x14ac:dyDescent="0.2">
      <c r="B35" s="233">
        <f>+VLOOKUP(C35,L.Diario!$B$11:$C$393,2,FALSE)</f>
        <v>45323</v>
      </c>
      <c r="C35" s="193">
        <v>1</v>
      </c>
      <c r="D35" s="978" t="str">
        <f>VLOOKUP(C35,L.Diario!$B$10:$D$393,3,FALSE)</f>
        <v>Por la Suscripción de las acciones de la sociedad</v>
      </c>
      <c r="E35" s="979"/>
      <c r="F35" s="980"/>
      <c r="G35" s="194">
        <f>+L.Diario!K11</f>
        <v>279000</v>
      </c>
      <c r="H35" s="195"/>
      <c r="I35" s="3"/>
      <c r="J35" s="233">
        <f>+VLOOKUP(K35,L.Diario!$B$11:$C$393,2,FALSE)</f>
        <v>45325</v>
      </c>
      <c r="K35" s="228">
        <v>3</v>
      </c>
      <c r="L35" s="978" t="str">
        <f>VLOOKUP(K35,L.Diario!$B$10:$D$393,3,FALSE)</f>
        <v>Por al compra de útiles de limpieza al contado</v>
      </c>
      <c r="M35" s="979"/>
      <c r="N35" s="980"/>
      <c r="O35" s="194">
        <f>+L.Diario!K25</f>
        <v>630</v>
      </c>
      <c r="P35" s="195"/>
    </row>
    <row r="36" spans="2:16" x14ac:dyDescent="0.2">
      <c r="B36" s="234">
        <f>+VLOOKUP(C36,L.Diario!$B$11:$C$393,2,FALSE)</f>
        <v>45324</v>
      </c>
      <c r="C36" s="193">
        <v>2</v>
      </c>
      <c r="D36" s="970" t="str">
        <f>VLOOKUP(C36,L.Diario!$B$10:$D$393,3,FALSE)</f>
        <v>Por la cancelacion de los aportes de los socios</v>
      </c>
      <c r="E36" s="971"/>
      <c r="F36" s="972"/>
      <c r="G36" s="195"/>
      <c r="H36" s="195">
        <f>+L.Diario!L20</f>
        <v>279000</v>
      </c>
      <c r="I36" s="3"/>
      <c r="J36" s="234">
        <f>+VLOOKUP(K36,L.Diario!$B$11:$C$393,2,FALSE)</f>
        <v>45332</v>
      </c>
      <c r="K36" s="193">
        <v>19</v>
      </c>
      <c r="L36" s="970" t="str">
        <f>VLOOKUP(K36,L.Diario!$B$10:$D$393,3,FALSE)</f>
        <v>Por la compra de mercaderias al crédito</v>
      </c>
      <c r="M36" s="971"/>
      <c r="N36" s="972"/>
      <c r="O36" s="195">
        <f>+L.Diario!K122</f>
        <v>2268</v>
      </c>
      <c r="P36" s="195"/>
    </row>
    <row r="37" spans="2:16" x14ac:dyDescent="0.2">
      <c r="B37" s="234" t="e">
        <f>+VLOOKUP(C37,L.Diario!$B$11:$C$393,2,FALSE)</f>
        <v>#N/A</v>
      </c>
      <c r="C37" s="193"/>
      <c r="D37" s="970" t="e">
        <f>VLOOKUP(C37,L.Diario!$B$10:$D$393,3,FALSE)</f>
        <v>#N/A</v>
      </c>
      <c r="E37" s="971"/>
      <c r="F37" s="972"/>
      <c r="G37" s="195"/>
      <c r="H37" s="195"/>
      <c r="I37" s="3"/>
      <c r="J37" s="234">
        <f>+VLOOKUP(K37,L.Diario!$B$11:$C$393,2,FALSE)</f>
        <v>45333</v>
      </c>
      <c r="K37" s="193">
        <v>20</v>
      </c>
      <c r="L37" s="970" t="str">
        <f>VLOOKUP(K37,L.Diario!$B$10:$D$393,3,FALSE)</f>
        <v>Por la compra de Mercaderias al crédito</v>
      </c>
      <c r="M37" s="971"/>
      <c r="N37" s="972"/>
      <c r="O37" s="195">
        <f>+L.Diario!K129</f>
        <v>594</v>
      </c>
      <c r="P37" s="195"/>
    </row>
    <row r="38" spans="2:16" x14ac:dyDescent="0.2">
      <c r="B38" s="234" t="e">
        <f>+VLOOKUP(C38,L.Diario!$B$11:$C$393,2,FALSE)</f>
        <v>#N/A</v>
      </c>
      <c r="C38" s="193"/>
      <c r="D38" s="970" t="e">
        <f>VLOOKUP(C38,L.Diario!$B$10:$D$393,3,FALSE)</f>
        <v>#N/A</v>
      </c>
      <c r="E38" s="971"/>
      <c r="F38" s="972"/>
      <c r="G38" s="195"/>
      <c r="H38" s="195"/>
      <c r="I38" s="3"/>
      <c r="J38" s="234" t="e">
        <f>+VLOOKUP(K38,L.Diario!$B$11:$C$393,2,FALSE)</f>
        <v>#N/A</v>
      </c>
      <c r="K38" s="193"/>
      <c r="L38" s="970" t="e">
        <f>VLOOKUP(K38,L.Diario!$B$10:$D$393,3,FALSE)</f>
        <v>#N/A</v>
      </c>
      <c r="M38" s="971"/>
      <c r="N38" s="972"/>
      <c r="O38" s="195"/>
      <c r="P38" s="195"/>
    </row>
    <row r="39" spans="2:16" x14ac:dyDescent="0.2">
      <c r="B39" s="234" t="e">
        <f>+VLOOKUP(C39,L.Diario!$B$11:$C$393,2,FALSE)</f>
        <v>#N/A</v>
      </c>
      <c r="C39" s="193"/>
      <c r="D39" s="970" t="e">
        <f>VLOOKUP(C39,L.Diario!$B$10:$D$393,3,FALSE)</f>
        <v>#N/A</v>
      </c>
      <c r="E39" s="971"/>
      <c r="F39" s="972"/>
      <c r="G39" s="195"/>
      <c r="H39" s="195"/>
      <c r="I39" s="3"/>
      <c r="J39" s="234" t="e">
        <f>+VLOOKUP(K39,L.Diario!$B$11:$C$393,2,FALSE)</f>
        <v>#N/A</v>
      </c>
      <c r="K39" s="193"/>
      <c r="L39" s="970" t="e">
        <f>VLOOKUP(K39,L.Diario!$B$10:$D$393,3,FALSE)</f>
        <v>#N/A</v>
      </c>
      <c r="M39" s="971"/>
      <c r="N39" s="972"/>
      <c r="O39" s="195"/>
      <c r="P39" s="195"/>
    </row>
    <row r="40" spans="2:16" x14ac:dyDescent="0.2">
      <c r="B40" s="234" t="e">
        <f>+VLOOKUP(C40,L.Diario!$B$11:$C$393,2,FALSE)</f>
        <v>#N/A</v>
      </c>
      <c r="C40" s="193"/>
      <c r="D40" s="970" t="e">
        <f>VLOOKUP(C40,L.Diario!$B$10:$D$393,3,FALSE)</f>
        <v>#N/A</v>
      </c>
      <c r="E40" s="971"/>
      <c r="F40" s="972"/>
      <c r="G40" s="195"/>
      <c r="H40" s="195"/>
      <c r="I40" s="3"/>
      <c r="J40" s="234" t="e">
        <f>+VLOOKUP(K40,L.Diario!$B$11:$C$393,2,FALSE)</f>
        <v>#N/A</v>
      </c>
      <c r="K40" s="193"/>
      <c r="L40" s="970" t="e">
        <f>VLOOKUP(K40,L.Diario!$B$10:$D$393,3,FALSE)</f>
        <v>#N/A</v>
      </c>
      <c r="M40" s="971"/>
      <c r="N40" s="972"/>
      <c r="O40" s="195"/>
      <c r="P40" s="195"/>
    </row>
    <row r="41" spans="2:16" x14ac:dyDescent="0.2">
      <c r="B41" s="234" t="e">
        <f>+VLOOKUP(C41,L.Diario!$B$11:$C$393,2,FALSE)</f>
        <v>#N/A</v>
      </c>
      <c r="C41" s="193"/>
      <c r="D41" s="970" t="e">
        <f>VLOOKUP(C41,L.Diario!$B$10:$D$393,3,FALSE)</f>
        <v>#N/A</v>
      </c>
      <c r="E41" s="971"/>
      <c r="F41" s="972"/>
      <c r="G41" s="195"/>
      <c r="H41" s="195"/>
      <c r="I41" s="3"/>
      <c r="J41" s="234" t="e">
        <f>+VLOOKUP(K41,L.Diario!$B$11:$C$393,2,FALSE)</f>
        <v>#N/A</v>
      </c>
      <c r="K41" s="193"/>
      <c r="L41" s="970" t="e">
        <f>VLOOKUP(K41,L.Diario!$B$10:$D$393,3,FALSE)</f>
        <v>#N/A</v>
      </c>
      <c r="M41" s="971"/>
      <c r="N41" s="972"/>
      <c r="O41" s="195"/>
      <c r="P41" s="195"/>
    </row>
    <row r="42" spans="2:16" ht="15.75" thickBot="1" x14ac:dyDescent="0.25">
      <c r="B42" s="235" t="e">
        <f>+VLOOKUP(C42,L.Diario!$B$11:$C$393,2,FALSE)</f>
        <v>#N/A</v>
      </c>
      <c r="C42" s="196"/>
      <c r="D42" s="964" t="e">
        <f>VLOOKUP(C42,L.Diario!$B$10:$D$393,3,FALSE)</f>
        <v>#N/A</v>
      </c>
      <c r="E42" s="965"/>
      <c r="F42" s="966"/>
      <c r="G42" s="197"/>
      <c r="H42" s="197"/>
      <c r="I42" s="3"/>
      <c r="J42" s="235" t="e">
        <f>+VLOOKUP(K42,L.Diario!$B$11:$C$393,2,FALSE)</f>
        <v>#N/A</v>
      </c>
      <c r="K42" s="196"/>
      <c r="L42" s="964" t="e">
        <f>VLOOKUP(K42,L.Diario!$B$10:$D$393,3,FALSE)</f>
        <v>#N/A</v>
      </c>
      <c r="M42" s="965"/>
      <c r="N42" s="966"/>
      <c r="O42" s="197"/>
      <c r="P42" s="197"/>
    </row>
    <row r="43" spans="2:16" ht="15.75" thickBot="1" x14ac:dyDescent="0.25">
      <c r="G43" s="197">
        <f>SUM(G35:G42)</f>
        <v>279000</v>
      </c>
      <c r="H43" s="197">
        <f>SUM(H35:H42)</f>
        <v>279000</v>
      </c>
      <c r="I43" s="3"/>
      <c r="J43" s="3"/>
      <c r="K43" s="198"/>
      <c r="O43" s="197">
        <f>SUM(O35:O42)</f>
        <v>3492</v>
      </c>
      <c r="P43" s="197">
        <f>SUM(P35:P42)</f>
        <v>0</v>
      </c>
    </row>
    <row r="44" spans="2:16" ht="15.75" thickBot="1" x14ac:dyDescent="0.25">
      <c r="C44" s="198"/>
      <c r="G44" s="199" t="str">
        <f>IF(H43&gt;G43,H43-G43,"")</f>
        <v/>
      </c>
      <c r="H44" s="200" t="str">
        <f>IF(G43&gt;H43,G43-H43,"")</f>
        <v/>
      </c>
      <c r="I44" s="3"/>
      <c r="J44" s="3"/>
      <c r="K44" s="198"/>
      <c r="O44" s="199" t="str">
        <f>IF(P43&gt;O43,P43-O43,"")</f>
        <v/>
      </c>
      <c r="P44" s="200">
        <f>IF(O43&gt;P43,O43-P43,"")</f>
        <v>3492</v>
      </c>
    </row>
    <row r="45" spans="2:16" ht="15.75" thickBot="1" x14ac:dyDescent="0.25">
      <c r="C45" s="4"/>
      <c r="D45" s="237"/>
      <c r="E45" s="4"/>
      <c r="F45" s="4"/>
      <c r="G45" s="201">
        <f>SUM(G43:G44)</f>
        <v>279000</v>
      </c>
      <c r="H45" s="201">
        <f>SUM(H43:H44)</f>
        <v>279000</v>
      </c>
      <c r="I45" s="3"/>
      <c r="J45" s="3"/>
      <c r="K45" s="4"/>
      <c r="L45" s="4"/>
      <c r="M45" s="4"/>
      <c r="N45" s="4"/>
      <c r="O45" s="201">
        <f>SUM(O43:O44)</f>
        <v>3492</v>
      </c>
      <c r="P45" s="201">
        <f>SUM(P43:P44)</f>
        <v>3492</v>
      </c>
    </row>
    <row r="46" spans="2:16" x14ac:dyDescent="0.2">
      <c r="C46" s="3"/>
      <c r="D46" s="23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15.75" thickBot="1" x14ac:dyDescent="0.25">
      <c r="C47" s="3"/>
      <c r="D47" s="23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15.75" thickBot="1" x14ac:dyDescent="0.25">
      <c r="B48" s="962">
        <v>5</v>
      </c>
      <c r="C48" s="963"/>
      <c r="G48" s="962">
        <v>20</v>
      </c>
      <c r="H48" s="963"/>
      <c r="I48" s="3"/>
      <c r="J48" s="962">
        <v>6</v>
      </c>
      <c r="K48" s="963"/>
      <c r="O48" s="962">
        <v>25</v>
      </c>
      <c r="P48" s="963"/>
    </row>
    <row r="49" spans="2:16" ht="15.75" thickBot="1" x14ac:dyDescent="0.25">
      <c r="B49" s="190" t="s">
        <v>831</v>
      </c>
      <c r="C49" s="190" t="s">
        <v>1010</v>
      </c>
      <c r="D49" s="973" t="s">
        <v>843</v>
      </c>
      <c r="E49" s="974"/>
      <c r="F49" s="975"/>
      <c r="G49" s="976" t="s">
        <v>844</v>
      </c>
      <c r="H49" s="977"/>
      <c r="I49" s="3"/>
      <c r="J49" s="190" t="s">
        <v>831</v>
      </c>
      <c r="K49" s="190" t="s">
        <v>1010</v>
      </c>
      <c r="L49" s="973" t="s">
        <v>843</v>
      </c>
      <c r="M49" s="974"/>
      <c r="N49" s="975"/>
      <c r="O49" s="976" t="s">
        <v>844</v>
      </c>
      <c r="P49" s="977"/>
    </row>
    <row r="50" spans="2:16" ht="15.75" thickBot="1" x14ac:dyDescent="0.25">
      <c r="B50" s="229"/>
      <c r="C50" s="191" t="s">
        <v>830</v>
      </c>
      <c r="D50" s="967" t="s">
        <v>845</v>
      </c>
      <c r="E50" s="968"/>
      <c r="F50" s="969"/>
      <c r="G50" s="192" t="s">
        <v>846</v>
      </c>
      <c r="H50" s="192" t="s">
        <v>847</v>
      </c>
      <c r="I50" s="3"/>
      <c r="J50" s="229"/>
      <c r="K50" s="191" t="s">
        <v>830</v>
      </c>
      <c r="L50" s="967" t="s">
        <v>845</v>
      </c>
      <c r="M50" s="968"/>
      <c r="N50" s="969"/>
      <c r="O50" s="192" t="s">
        <v>846</v>
      </c>
      <c r="P50" s="192" t="s">
        <v>847</v>
      </c>
    </row>
    <row r="51" spans="2:16" x14ac:dyDescent="0.2">
      <c r="B51" s="233">
        <f>+VLOOKUP(C51,L.Diario!$B$11:$C$393,2,FALSE)</f>
        <v>45326</v>
      </c>
      <c r="C51" s="193">
        <v>7</v>
      </c>
      <c r="D51" s="978" t="str">
        <f>VLOOKUP(C51,L.Diario!$B$10:$D$393,3,FALSE)</f>
        <v>Por el destino de la compra de Mercaderias al crédito</v>
      </c>
      <c r="E51" s="979"/>
      <c r="F51" s="980"/>
      <c r="G51" s="194">
        <f>+L.Diario!K45</f>
        <v>26000</v>
      </c>
      <c r="H51" s="195"/>
      <c r="I51" s="3"/>
      <c r="J51" s="233">
        <f>+VLOOKUP(K51,L.Diario!$B$11:$C$393,2,FALSE)</f>
        <v>45325</v>
      </c>
      <c r="K51" s="193">
        <v>4</v>
      </c>
      <c r="L51" s="978" t="str">
        <f>VLOOKUP(K51,L.Diario!$B$10:$D$393,3,FALSE)</f>
        <v>Por el destino de los suministros a los almacenes</v>
      </c>
      <c r="M51" s="979"/>
      <c r="N51" s="980"/>
      <c r="O51" s="194">
        <f>+L.Diario!K30</f>
        <v>3500</v>
      </c>
      <c r="P51" s="195"/>
    </row>
    <row r="52" spans="2:16" x14ac:dyDescent="0.2">
      <c r="B52" s="234">
        <f>+VLOOKUP(C52,L.Diario!$B$11:$C$393,2,FALSE)</f>
        <v>45335</v>
      </c>
      <c r="C52" s="193">
        <v>24</v>
      </c>
      <c r="D52" s="970" t="str">
        <f>VLOOKUP(C52,L.Diario!$B$10:$D$393,3,FALSE)</f>
        <v>Por el costo de ventas de las mercaderias vendidas</v>
      </c>
      <c r="E52" s="971"/>
      <c r="F52" s="972"/>
      <c r="G52" s="195"/>
      <c r="H52" s="195">
        <f>+L.Diario!L153</f>
        <v>15400</v>
      </c>
      <c r="I52" s="3"/>
      <c r="J52" s="234">
        <f>+VLOOKUP(K52,L.Diario!$B$11:$C$393,2,FALSE)</f>
        <v>45336</v>
      </c>
      <c r="K52" s="193">
        <v>25</v>
      </c>
      <c r="L52" s="970">
        <f>VLOOKUP(K52,L.Diario!$B$10:$D$393,3,FALSE)</f>
        <v>0</v>
      </c>
      <c r="M52" s="971"/>
      <c r="N52" s="972"/>
      <c r="O52" s="195"/>
      <c r="P52" s="195">
        <f>+L.Diario!L158</f>
        <v>1600</v>
      </c>
    </row>
    <row r="53" spans="2:16" x14ac:dyDescent="0.2">
      <c r="B53" s="234" t="e">
        <f>+VLOOKUP(C53,L.Diario!$B$11:$C$393,2,FALSE)</f>
        <v>#N/A</v>
      </c>
      <c r="C53" s="193"/>
      <c r="D53" s="970" t="e">
        <f>VLOOKUP(C53,L.Diario!$B$10:$D$393,3,FALSE)</f>
        <v>#N/A</v>
      </c>
      <c r="E53" s="971"/>
      <c r="F53" s="972"/>
      <c r="G53" s="195"/>
      <c r="H53" s="195"/>
      <c r="I53" s="3"/>
      <c r="J53" s="234" t="e">
        <f>+VLOOKUP(K53,L.Diario!$B$11:$C$393,2,FALSE)</f>
        <v>#N/A</v>
      </c>
      <c r="K53" s="193"/>
      <c r="L53" s="970" t="e">
        <f>VLOOKUP(K53,L.Diario!$B$10:$D$393,3,FALSE)</f>
        <v>#N/A</v>
      </c>
      <c r="M53" s="971"/>
      <c r="N53" s="972"/>
      <c r="O53" s="195"/>
      <c r="P53" s="195"/>
    </row>
    <row r="54" spans="2:16" x14ac:dyDescent="0.2">
      <c r="B54" s="234" t="e">
        <f>+VLOOKUP(C54,L.Diario!$B$11:$C$393,2,FALSE)</f>
        <v>#N/A</v>
      </c>
      <c r="C54" s="193"/>
      <c r="D54" s="970" t="e">
        <f>VLOOKUP(C54,L.Diario!$B$10:$D$393,3,FALSE)</f>
        <v>#N/A</v>
      </c>
      <c r="E54" s="971"/>
      <c r="F54" s="972"/>
      <c r="G54" s="195"/>
      <c r="H54" s="195"/>
      <c r="I54" s="3"/>
      <c r="J54" s="234" t="e">
        <f>+VLOOKUP(K54,L.Diario!$B$11:$C$393,2,FALSE)</f>
        <v>#N/A</v>
      </c>
      <c r="K54" s="193"/>
      <c r="L54" s="970" t="e">
        <f>VLOOKUP(K54,L.Diario!$B$10:$D$393,3,FALSE)</f>
        <v>#N/A</v>
      </c>
      <c r="M54" s="971"/>
      <c r="N54" s="972"/>
      <c r="O54" s="195"/>
      <c r="P54" s="195"/>
    </row>
    <row r="55" spans="2:16" x14ac:dyDescent="0.2">
      <c r="B55" s="234" t="e">
        <f>+VLOOKUP(C55,L.Diario!$B$11:$C$393,2,FALSE)</f>
        <v>#N/A</v>
      </c>
      <c r="C55" s="193"/>
      <c r="D55" s="970" t="e">
        <f>VLOOKUP(C55,L.Diario!$B$10:$D$393,3,FALSE)</f>
        <v>#N/A</v>
      </c>
      <c r="E55" s="971"/>
      <c r="F55" s="972"/>
      <c r="G55" s="195"/>
      <c r="H55" s="195"/>
      <c r="I55" s="3"/>
      <c r="J55" s="234" t="e">
        <f>+VLOOKUP(K55,L.Diario!$B$11:$C$393,2,FALSE)</f>
        <v>#N/A</v>
      </c>
      <c r="K55" s="193"/>
      <c r="L55" s="970" t="e">
        <f>VLOOKUP(K55,L.Diario!$B$10:$D$393,3,FALSE)</f>
        <v>#N/A</v>
      </c>
      <c r="M55" s="971"/>
      <c r="N55" s="972"/>
      <c r="O55" s="195"/>
      <c r="P55" s="195"/>
    </row>
    <row r="56" spans="2:16" x14ac:dyDescent="0.2">
      <c r="B56" s="234" t="e">
        <f>+VLOOKUP(C56,L.Diario!$B$11:$C$393,2,FALSE)</f>
        <v>#N/A</v>
      </c>
      <c r="C56" s="193"/>
      <c r="D56" s="970" t="e">
        <f>VLOOKUP(C56,L.Diario!$B$10:$D$393,3,FALSE)</f>
        <v>#N/A</v>
      </c>
      <c r="E56" s="971"/>
      <c r="F56" s="972"/>
      <c r="G56" s="195"/>
      <c r="H56" s="195"/>
      <c r="I56" s="3"/>
      <c r="J56" s="234" t="e">
        <f>+VLOOKUP(K56,L.Diario!$B$11:$C$393,2,FALSE)</f>
        <v>#N/A</v>
      </c>
      <c r="K56" s="193"/>
      <c r="L56" s="970" t="e">
        <f>VLOOKUP(K56,L.Diario!$B$10:$D$393,3,FALSE)</f>
        <v>#N/A</v>
      </c>
      <c r="M56" s="971"/>
      <c r="N56" s="972"/>
      <c r="O56" s="195"/>
      <c r="P56" s="195"/>
    </row>
    <row r="57" spans="2:16" ht="15.75" thickBot="1" x14ac:dyDescent="0.25">
      <c r="B57" s="235" t="e">
        <f>+VLOOKUP(C57,L.Diario!$B$11:$C$393,2,FALSE)</f>
        <v>#N/A</v>
      </c>
      <c r="C57" s="196"/>
      <c r="D57" s="964" t="e">
        <f>VLOOKUP(C57,L.Diario!$B$10:$D$393,3,FALSE)</f>
        <v>#N/A</v>
      </c>
      <c r="E57" s="965"/>
      <c r="F57" s="966"/>
      <c r="G57" s="197"/>
      <c r="H57" s="197"/>
      <c r="I57" s="3"/>
      <c r="J57" s="235" t="e">
        <f>+VLOOKUP(K57,L.Diario!$B$11:$C$393,2,FALSE)</f>
        <v>#N/A</v>
      </c>
      <c r="K57" s="196"/>
      <c r="L57" s="964" t="e">
        <f>VLOOKUP(K57,L.Diario!$B$10:$D$393,3,FALSE)</f>
        <v>#N/A</v>
      </c>
      <c r="M57" s="965"/>
      <c r="N57" s="966"/>
      <c r="O57" s="197"/>
      <c r="P57" s="197"/>
    </row>
    <row r="58" spans="2:16" ht="15.75" thickBot="1" x14ac:dyDescent="0.25">
      <c r="G58" s="197">
        <f>SUM(G51:G57)</f>
        <v>26000</v>
      </c>
      <c r="H58" s="197">
        <f>SUM(H51:H57)</f>
        <v>15400</v>
      </c>
      <c r="I58" s="3"/>
      <c r="J58" s="3"/>
      <c r="O58" s="197">
        <f>SUM(O51:O57)</f>
        <v>3500</v>
      </c>
      <c r="P58" s="197">
        <f>SUM(P51:P57)</f>
        <v>1600</v>
      </c>
    </row>
    <row r="59" spans="2:16" ht="15.75" thickBot="1" x14ac:dyDescent="0.25">
      <c r="C59" s="198"/>
      <c r="G59" s="199" t="str">
        <f>IF(H58&gt;G58,H58-G58,"")</f>
        <v/>
      </c>
      <c r="H59" s="200">
        <f>IF(G58&gt;H58,G58-H58,"")</f>
        <v>10600</v>
      </c>
      <c r="I59" s="3"/>
      <c r="J59" s="3"/>
      <c r="K59" s="198"/>
      <c r="O59" s="199" t="str">
        <f>IF(P58&gt;O58,P58-O58,"")</f>
        <v/>
      </c>
      <c r="P59" s="200">
        <f>IF(O58&gt;P58,O58-P58,"")</f>
        <v>1900</v>
      </c>
    </row>
    <row r="60" spans="2:16" ht="15.75" thickBot="1" x14ac:dyDescent="0.25">
      <c r="C60" s="4"/>
      <c r="D60" s="237"/>
      <c r="E60" s="4"/>
      <c r="F60" s="4"/>
      <c r="G60" s="201">
        <f>SUM(G58:G59)</f>
        <v>26000</v>
      </c>
      <c r="H60" s="201">
        <f>SUM(H58:H59)</f>
        <v>26000</v>
      </c>
      <c r="I60" s="3"/>
      <c r="J60" s="3"/>
      <c r="K60" s="4"/>
      <c r="L60" s="4"/>
      <c r="M60" s="4"/>
      <c r="N60" s="4"/>
      <c r="O60" s="201">
        <f>SUM(O58:O59)</f>
        <v>3500</v>
      </c>
      <c r="P60" s="201">
        <f>SUM(P58:P59)</f>
        <v>3500</v>
      </c>
    </row>
    <row r="61" spans="2:16" x14ac:dyDescent="0.2">
      <c r="C61" s="3"/>
      <c r="D61" s="23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15.75" thickBot="1" x14ac:dyDescent="0.25">
      <c r="C62" s="3"/>
      <c r="D62" s="23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15.75" thickBot="1" x14ac:dyDescent="0.25">
      <c r="B63" s="962">
        <v>7</v>
      </c>
      <c r="C63" s="963"/>
      <c r="G63" s="962">
        <v>33</v>
      </c>
      <c r="H63" s="963"/>
      <c r="I63" s="3"/>
      <c r="J63" s="962">
        <v>8</v>
      </c>
      <c r="K63" s="963"/>
      <c r="O63" s="962">
        <v>39</v>
      </c>
      <c r="P63" s="963"/>
    </row>
    <row r="64" spans="2:16" ht="15.75" thickBot="1" x14ac:dyDescent="0.25">
      <c r="B64" s="190" t="s">
        <v>831</v>
      </c>
      <c r="C64" s="190" t="s">
        <v>1010</v>
      </c>
      <c r="D64" s="973" t="s">
        <v>843</v>
      </c>
      <c r="E64" s="974"/>
      <c r="F64" s="975"/>
      <c r="G64" s="976" t="s">
        <v>844</v>
      </c>
      <c r="H64" s="977"/>
      <c r="I64" s="3"/>
      <c r="J64" s="190" t="s">
        <v>831</v>
      </c>
      <c r="K64" s="190" t="s">
        <v>1010</v>
      </c>
      <c r="L64" s="973" t="s">
        <v>843</v>
      </c>
      <c r="M64" s="974"/>
      <c r="N64" s="975"/>
      <c r="O64" s="976" t="s">
        <v>844</v>
      </c>
      <c r="P64" s="977"/>
    </row>
    <row r="65" spans="2:16" ht="15.75" thickBot="1" x14ac:dyDescent="0.25">
      <c r="B65" s="229"/>
      <c r="C65" s="191" t="s">
        <v>830</v>
      </c>
      <c r="D65" s="967" t="s">
        <v>845</v>
      </c>
      <c r="E65" s="968"/>
      <c r="F65" s="969"/>
      <c r="G65" s="192" t="s">
        <v>846</v>
      </c>
      <c r="H65" s="192" t="s">
        <v>847</v>
      </c>
      <c r="I65" s="3"/>
      <c r="J65" s="229"/>
      <c r="K65" s="191" t="s">
        <v>830</v>
      </c>
      <c r="L65" s="967" t="s">
        <v>845</v>
      </c>
      <c r="M65" s="968"/>
      <c r="N65" s="969"/>
      <c r="O65" s="192" t="s">
        <v>846</v>
      </c>
      <c r="P65" s="192" t="s">
        <v>847</v>
      </c>
    </row>
    <row r="66" spans="2:16" x14ac:dyDescent="0.2">
      <c r="B66" s="233">
        <f>+VLOOKUP(C66,L.Diario!$B$11:$C$393,2,FALSE)</f>
        <v>45324</v>
      </c>
      <c r="C66" s="193">
        <v>2</v>
      </c>
      <c r="D66" s="978" t="str">
        <f>VLOOKUP(C66,L.Diario!$B$10:$D$393,3,FALSE)</f>
        <v>Por la cancelacion de los aportes de los socios</v>
      </c>
      <c r="E66" s="979"/>
      <c r="F66" s="980"/>
      <c r="G66" s="194">
        <f>+L.Diario!K18</f>
        <v>72000</v>
      </c>
      <c r="H66" s="195"/>
      <c r="I66" s="3"/>
      <c r="J66" s="233">
        <f>+VLOOKUP(K66,L.Diario!$B$11:$C$393,2,FALSE)</f>
        <v>45334</v>
      </c>
      <c r="K66" s="193">
        <v>22</v>
      </c>
      <c r="L66" s="978" t="str">
        <f>VLOOKUP(K66,L.Diario!$B$10:$D$393,3,FALSE)</f>
        <v>Por el registro de la estimación de depreciación</v>
      </c>
      <c r="M66" s="979"/>
      <c r="N66" s="980"/>
      <c r="O66" s="194"/>
      <c r="P66" s="195">
        <f>+L.Diario!L141</f>
        <v>7800</v>
      </c>
    </row>
    <row r="67" spans="2:16" x14ac:dyDescent="0.2">
      <c r="B67" s="234">
        <f>+VLOOKUP(C67,L.Diario!$B$11:$C$393,2,FALSE)</f>
        <v>45332</v>
      </c>
      <c r="C67" s="193">
        <v>19</v>
      </c>
      <c r="D67" s="970" t="str">
        <f>VLOOKUP(C67,L.Diario!$B$10:$D$393,3,FALSE)</f>
        <v>Por la compra de mercaderias al crédito</v>
      </c>
      <c r="E67" s="971"/>
      <c r="F67" s="972"/>
      <c r="G67" s="195">
        <f>+L.Diario!K120</f>
        <v>12600</v>
      </c>
      <c r="H67" s="195"/>
      <c r="I67" s="3"/>
      <c r="J67" s="234" t="e">
        <f>+VLOOKUP(K67,L.Diario!$B$11:$C$393,2,FALSE)</f>
        <v>#N/A</v>
      </c>
      <c r="K67" s="193"/>
      <c r="L67" s="970" t="e">
        <f>VLOOKUP(K67,L.Diario!$B$10:$D$393,3,FALSE)</f>
        <v>#N/A</v>
      </c>
      <c r="M67" s="971"/>
      <c r="N67" s="972"/>
      <c r="O67" s="195"/>
      <c r="P67" s="195"/>
    </row>
    <row r="68" spans="2:16" x14ac:dyDescent="0.2">
      <c r="B68" s="234">
        <f>+VLOOKUP(C68,L.Diario!$B$11:$C$393,2,FALSE)</f>
        <v>45333</v>
      </c>
      <c r="C68" s="193">
        <v>20</v>
      </c>
      <c r="D68" s="970" t="str">
        <f>VLOOKUP(C68,L.Diario!$B$10:$D$393,3,FALSE)</f>
        <v>Por la compra de Mercaderias al crédito</v>
      </c>
      <c r="E68" s="971"/>
      <c r="F68" s="972"/>
      <c r="G68" s="195">
        <f>+L.Diario!K127</f>
        <v>3300</v>
      </c>
      <c r="H68" s="195"/>
      <c r="I68" s="3"/>
      <c r="J68" s="234" t="e">
        <f>+VLOOKUP(K68,L.Diario!$B$11:$C$393,2,FALSE)</f>
        <v>#N/A</v>
      </c>
      <c r="K68" s="193"/>
      <c r="L68" s="970" t="e">
        <f>VLOOKUP(K68,L.Diario!$B$10:$D$393,3,FALSE)</f>
        <v>#N/A</v>
      </c>
      <c r="M68" s="971"/>
      <c r="N68" s="972"/>
      <c r="O68" s="195"/>
      <c r="P68" s="195"/>
    </row>
    <row r="69" spans="2:16" x14ac:dyDescent="0.2">
      <c r="B69" s="234" t="e">
        <f>+VLOOKUP(C69,L.Diario!$B$11:$C$393,2,FALSE)</f>
        <v>#N/A</v>
      </c>
      <c r="C69" s="193"/>
      <c r="D69" s="970" t="e">
        <f>VLOOKUP(C69,L.Diario!$B$10:$D$393,3,FALSE)</f>
        <v>#N/A</v>
      </c>
      <c r="E69" s="971"/>
      <c r="F69" s="972"/>
      <c r="G69" s="195"/>
      <c r="H69" s="195"/>
      <c r="I69" s="3"/>
      <c r="J69" s="234" t="e">
        <f>+VLOOKUP(K69,L.Diario!$B$11:$C$393,2,FALSE)</f>
        <v>#N/A</v>
      </c>
      <c r="K69" s="193"/>
      <c r="L69" s="970" t="e">
        <f>VLOOKUP(K69,L.Diario!$B$10:$D$393,3,FALSE)</f>
        <v>#N/A</v>
      </c>
      <c r="M69" s="971"/>
      <c r="N69" s="972"/>
      <c r="O69" s="195"/>
      <c r="P69" s="195"/>
    </row>
    <row r="70" spans="2:16" x14ac:dyDescent="0.2">
      <c r="B70" s="234" t="e">
        <f>+VLOOKUP(C70,L.Diario!$B$11:$C$393,2,FALSE)</f>
        <v>#N/A</v>
      </c>
      <c r="C70" s="193"/>
      <c r="D70" s="970" t="e">
        <f>VLOOKUP(C70,L.Diario!$B$10:$D$393,3,FALSE)</f>
        <v>#N/A</v>
      </c>
      <c r="E70" s="971"/>
      <c r="F70" s="972"/>
      <c r="G70" s="195"/>
      <c r="H70" s="195"/>
      <c r="I70" s="3"/>
      <c r="J70" s="234" t="e">
        <f>+VLOOKUP(K70,L.Diario!$B$11:$C$393,2,FALSE)</f>
        <v>#N/A</v>
      </c>
      <c r="K70" s="193"/>
      <c r="L70" s="970" t="e">
        <f>VLOOKUP(K70,L.Diario!$B$10:$D$393,3,FALSE)</f>
        <v>#N/A</v>
      </c>
      <c r="M70" s="971"/>
      <c r="N70" s="972"/>
      <c r="O70" s="195"/>
      <c r="P70" s="195"/>
    </row>
    <row r="71" spans="2:16" x14ac:dyDescent="0.2">
      <c r="B71" s="234" t="e">
        <f>+VLOOKUP(C71,L.Diario!$B$11:$C$393,2,FALSE)</f>
        <v>#N/A</v>
      </c>
      <c r="C71" s="193"/>
      <c r="D71" s="970" t="e">
        <f>VLOOKUP(C71,L.Diario!$B$10:$D$393,3,FALSE)</f>
        <v>#N/A</v>
      </c>
      <c r="E71" s="971"/>
      <c r="F71" s="972"/>
      <c r="G71" s="195"/>
      <c r="H71" s="195"/>
      <c r="I71" s="3"/>
      <c r="J71" s="234" t="e">
        <f>+VLOOKUP(K71,L.Diario!$B$11:$C$393,2,FALSE)</f>
        <v>#N/A</v>
      </c>
      <c r="K71" s="193"/>
      <c r="L71" s="970" t="e">
        <f>VLOOKUP(K71,L.Diario!$B$10:$D$393,3,FALSE)</f>
        <v>#N/A</v>
      </c>
      <c r="M71" s="971"/>
      <c r="N71" s="972"/>
      <c r="O71" s="195"/>
      <c r="P71" s="195"/>
    </row>
    <row r="72" spans="2:16" ht="15.75" thickBot="1" x14ac:dyDescent="0.25">
      <c r="B72" s="235" t="e">
        <f>+VLOOKUP(C72,L.Diario!$B$11:$C$393,2,FALSE)</f>
        <v>#N/A</v>
      </c>
      <c r="C72" s="196"/>
      <c r="D72" s="964" t="e">
        <f>VLOOKUP(C72,L.Diario!$B$10:$D$393,3,FALSE)</f>
        <v>#N/A</v>
      </c>
      <c r="E72" s="965"/>
      <c r="F72" s="966"/>
      <c r="G72" s="197"/>
      <c r="H72" s="197"/>
      <c r="I72" s="3"/>
      <c r="J72" s="235" t="e">
        <f>+VLOOKUP(K72,L.Diario!$B$11:$C$393,2,FALSE)</f>
        <v>#N/A</v>
      </c>
      <c r="K72" s="196"/>
      <c r="L72" s="964" t="e">
        <f>VLOOKUP(K72,L.Diario!$B$10:$D$393,3,FALSE)</f>
        <v>#N/A</v>
      </c>
      <c r="M72" s="965"/>
      <c r="N72" s="966"/>
      <c r="O72" s="197"/>
      <c r="P72" s="197"/>
    </row>
    <row r="73" spans="2:16" ht="15.75" thickBot="1" x14ac:dyDescent="0.25">
      <c r="G73" s="197">
        <f>SUM(G66:G72)</f>
        <v>87900</v>
      </c>
      <c r="H73" s="197">
        <f>SUM(H66:H72)</f>
        <v>0</v>
      </c>
      <c r="I73" s="3"/>
      <c r="J73" s="3"/>
      <c r="O73" s="197">
        <f>SUM(O66:O72)</f>
        <v>0</v>
      </c>
      <c r="P73" s="197">
        <f>SUM(P66:P72)</f>
        <v>7800</v>
      </c>
    </row>
    <row r="74" spans="2:16" ht="15.75" thickBot="1" x14ac:dyDescent="0.25">
      <c r="C74" s="198"/>
      <c r="G74" s="199" t="str">
        <f>IF(H73&gt;G73,H73-G73,"")</f>
        <v/>
      </c>
      <c r="H74" s="200">
        <f>IF(G73&gt;H73,G73-H73,"")</f>
        <v>87900</v>
      </c>
      <c r="I74" s="3"/>
      <c r="J74" s="3"/>
      <c r="K74" s="198"/>
      <c r="O74" s="199">
        <f>IF(P73&gt;O73,P73-O73,"")</f>
        <v>7800</v>
      </c>
      <c r="P74" s="200" t="str">
        <f>IF(O73&gt;P73,O73-P73,"")</f>
        <v/>
      </c>
    </row>
    <row r="75" spans="2:16" ht="15.75" thickBot="1" x14ac:dyDescent="0.25">
      <c r="C75" s="4"/>
      <c r="D75" s="237"/>
      <c r="E75" s="4"/>
      <c r="F75" s="4"/>
      <c r="G75" s="201">
        <f>SUM(G73:G74)</f>
        <v>87900</v>
      </c>
      <c r="H75" s="201">
        <f>SUM(H73:H74)</f>
        <v>87900</v>
      </c>
      <c r="I75" s="3"/>
      <c r="J75" s="3"/>
      <c r="K75" s="4"/>
      <c r="L75" s="4"/>
      <c r="M75" s="4"/>
      <c r="N75" s="4"/>
      <c r="O75" s="201">
        <f>SUM(O73:O74)</f>
        <v>7800</v>
      </c>
      <c r="P75" s="201">
        <f>SUM(P73:P74)</f>
        <v>7800</v>
      </c>
    </row>
    <row r="76" spans="2:16" x14ac:dyDescent="0.2">
      <c r="C76" s="3"/>
      <c r="D76" s="23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15.75" thickBot="1" x14ac:dyDescent="0.25">
      <c r="C77" s="3"/>
      <c r="D77" s="23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15.75" thickBot="1" x14ac:dyDescent="0.25">
      <c r="B78" s="962">
        <v>9</v>
      </c>
      <c r="C78" s="963"/>
      <c r="G78" s="962">
        <v>40</v>
      </c>
      <c r="H78" s="963"/>
      <c r="I78" s="3"/>
      <c r="J78" s="962">
        <v>10</v>
      </c>
      <c r="K78" s="963"/>
      <c r="O78" s="962">
        <v>41</v>
      </c>
      <c r="P78" s="963"/>
    </row>
    <row r="79" spans="2:16" ht="15.75" thickBot="1" x14ac:dyDescent="0.25">
      <c r="B79" s="190" t="s">
        <v>831</v>
      </c>
      <c r="C79" s="190" t="s">
        <v>1010</v>
      </c>
      <c r="D79" s="973" t="s">
        <v>843</v>
      </c>
      <c r="E79" s="974"/>
      <c r="F79" s="975"/>
      <c r="G79" s="976" t="s">
        <v>844</v>
      </c>
      <c r="H79" s="977"/>
      <c r="I79" s="3"/>
      <c r="J79" s="190" t="s">
        <v>831</v>
      </c>
      <c r="K79" s="190" t="s">
        <v>1010</v>
      </c>
      <c r="L79" s="973" t="s">
        <v>843</v>
      </c>
      <c r="M79" s="974"/>
      <c r="N79" s="975"/>
      <c r="O79" s="976" t="s">
        <v>844</v>
      </c>
      <c r="P79" s="977"/>
    </row>
    <row r="80" spans="2:16" ht="15.75" thickBot="1" x14ac:dyDescent="0.25">
      <c r="B80" s="229"/>
      <c r="C80" s="191" t="s">
        <v>830</v>
      </c>
      <c r="D80" s="967" t="s">
        <v>845</v>
      </c>
      <c r="E80" s="968"/>
      <c r="F80" s="969"/>
      <c r="G80" s="192" t="s">
        <v>846</v>
      </c>
      <c r="H80" s="192" t="s">
        <v>847</v>
      </c>
      <c r="I80" s="3"/>
      <c r="J80" s="229"/>
      <c r="K80" s="191" t="s">
        <v>830</v>
      </c>
      <c r="L80" s="967" t="s">
        <v>845</v>
      </c>
      <c r="M80" s="968"/>
      <c r="N80" s="969"/>
      <c r="O80" s="192" t="s">
        <v>846</v>
      </c>
      <c r="P80" s="192" t="s">
        <v>847</v>
      </c>
    </row>
    <row r="81" spans="2:16" x14ac:dyDescent="0.2">
      <c r="B81" s="233">
        <f>+VLOOKUP(C81,L.Diario!$B$11:$C$393,2,FALSE)</f>
        <v>45327</v>
      </c>
      <c r="C81" s="193">
        <v>9</v>
      </c>
      <c r="D81" s="978" t="str">
        <f>VLOOKUP(C81,L.Diario!$B$10:$D$393,3,FALSE)</f>
        <v>Por el registro de la provisión de planilla de sueldos</v>
      </c>
      <c r="E81" s="979"/>
      <c r="F81" s="980"/>
      <c r="G81" s="194"/>
      <c r="H81" s="195">
        <f>+L.Diario!L58</f>
        <v>1958</v>
      </c>
      <c r="I81" s="3"/>
      <c r="J81" s="233">
        <f>+VLOOKUP(K81,L.Diario!$B$11:$C$393,2,FALSE)</f>
        <v>45327</v>
      </c>
      <c r="K81" s="193">
        <v>9</v>
      </c>
      <c r="L81" s="978" t="str">
        <f>VLOOKUP(K81,L.Diario!$B$10:$D$393,3,FALSE)</f>
        <v>Por el registro de la provisión de planilla de sueldos</v>
      </c>
      <c r="M81" s="979"/>
      <c r="N81" s="980"/>
      <c r="O81" s="194"/>
      <c r="P81" s="195">
        <f>+L.Diario!L61</f>
        <v>7743</v>
      </c>
    </row>
    <row r="82" spans="2:16" x14ac:dyDescent="0.2">
      <c r="B82" s="234">
        <f>+VLOOKUP(C82,L.Diario!$B$11:$C$393,2,FALSE)</f>
        <v>45327</v>
      </c>
      <c r="C82" s="193">
        <v>11</v>
      </c>
      <c r="D82" s="970" t="str">
        <f>VLOOKUP(C82,L.Diario!$B$10:$D$393,3,FALSE)</f>
        <v>Por el pago de la planilla de Sueldos</v>
      </c>
      <c r="E82" s="971"/>
      <c r="F82" s="972"/>
      <c r="G82" s="195">
        <f>+L.Diario!K71</f>
        <v>1958</v>
      </c>
      <c r="H82" s="195"/>
      <c r="I82" s="3"/>
      <c r="J82" s="234">
        <f>+VLOOKUP(K82,L.Diario!$B$11:$C$393,2,FALSE)</f>
        <v>45327</v>
      </c>
      <c r="K82" s="193">
        <v>11</v>
      </c>
      <c r="L82" s="970" t="str">
        <f>VLOOKUP(K82,L.Diario!$B$10:$D$393,3,FALSE)</f>
        <v>Por el pago de la planilla de Sueldos</v>
      </c>
      <c r="M82" s="971"/>
      <c r="N82" s="972"/>
      <c r="O82" s="195">
        <f>+L.Diario!K74</f>
        <v>7743</v>
      </c>
      <c r="P82" s="195"/>
    </row>
    <row r="83" spans="2:16" x14ac:dyDescent="0.2">
      <c r="B83" s="234">
        <f>+VLOOKUP(C83,L.Diario!$B$11:$C$393,2,FALSE)</f>
        <v>45329</v>
      </c>
      <c r="C83" s="193">
        <v>15</v>
      </c>
      <c r="D83" s="970" t="str">
        <f>VLOOKUP(C83,L.Diario!$B$10:$D$393,3,FALSE)</f>
        <v>Por la venta de Mercaderias al crédito mas IGV</v>
      </c>
      <c r="E83" s="971"/>
      <c r="F83" s="972"/>
      <c r="G83" s="195"/>
      <c r="H83" s="195">
        <f>+L.Diario!L98</f>
        <v>9000</v>
      </c>
      <c r="I83" s="3"/>
      <c r="J83" s="234" t="e">
        <f>+VLOOKUP(K83,L.Diario!$B$11:$C$393,2,FALSE)</f>
        <v>#N/A</v>
      </c>
      <c r="K83" s="193"/>
      <c r="L83" s="970" t="e">
        <f>VLOOKUP(K83,L.Diario!$B$10:$D$393,3,FALSE)</f>
        <v>#N/A</v>
      </c>
      <c r="M83" s="971"/>
      <c r="N83" s="972"/>
      <c r="O83" s="195"/>
      <c r="P83" s="195"/>
    </row>
    <row r="84" spans="2:16" x14ac:dyDescent="0.2">
      <c r="B84" s="234">
        <f>+VLOOKUP(C84,L.Diario!$B$11:$C$393,2,FALSE)</f>
        <v>45331</v>
      </c>
      <c r="C84" s="193">
        <v>18</v>
      </c>
      <c r="D84" s="970" t="str">
        <f>VLOOKUP(C84,L.Diario!$B$10:$D$393,3,FALSE)</f>
        <v>Por el pago del impuesto a la renta</v>
      </c>
      <c r="E84" s="971"/>
      <c r="F84" s="972"/>
      <c r="G84" s="195">
        <f>+L.Diario!K115</f>
        <v>3500</v>
      </c>
      <c r="H84" s="195"/>
      <c r="I84" s="3"/>
      <c r="J84" s="234" t="e">
        <f>+VLOOKUP(K84,L.Diario!$B$11:$C$393,2,FALSE)</f>
        <v>#N/A</v>
      </c>
      <c r="K84" s="193"/>
      <c r="L84" s="970" t="e">
        <f>VLOOKUP(K84,L.Diario!$B$10:$D$393,3,FALSE)</f>
        <v>#N/A</v>
      </c>
      <c r="M84" s="971"/>
      <c r="N84" s="972"/>
      <c r="O84" s="195"/>
      <c r="P84" s="195"/>
    </row>
    <row r="85" spans="2:16" x14ac:dyDescent="0.2">
      <c r="B85" s="234" t="e">
        <f>+VLOOKUP(C85,L.Diario!$B$11:$C$393,2,FALSE)</f>
        <v>#N/A</v>
      </c>
      <c r="C85" s="193"/>
      <c r="D85" s="970" t="e">
        <f>VLOOKUP(C85,L.Diario!$B$10:$D$393,3,FALSE)</f>
        <v>#N/A</v>
      </c>
      <c r="E85" s="971"/>
      <c r="F85" s="972"/>
      <c r="G85" s="195"/>
      <c r="H85" s="195"/>
      <c r="I85" s="3"/>
      <c r="J85" s="234" t="e">
        <f>+VLOOKUP(K85,L.Diario!$B$11:$C$393,2,FALSE)</f>
        <v>#N/A</v>
      </c>
      <c r="K85" s="193"/>
      <c r="L85" s="970" t="e">
        <f>VLOOKUP(K85,L.Diario!$B$10:$D$393,3,FALSE)</f>
        <v>#N/A</v>
      </c>
      <c r="M85" s="971"/>
      <c r="N85" s="972"/>
      <c r="O85" s="195"/>
      <c r="P85" s="195"/>
    </row>
    <row r="86" spans="2:16" x14ac:dyDescent="0.2">
      <c r="B86" s="234" t="e">
        <f>+VLOOKUP(C86,L.Diario!$B$11:$C$393,2,FALSE)</f>
        <v>#N/A</v>
      </c>
      <c r="C86" s="193"/>
      <c r="D86" s="970" t="e">
        <f>VLOOKUP(C86,L.Diario!$B$10:$D$393,3,FALSE)</f>
        <v>#N/A</v>
      </c>
      <c r="E86" s="971"/>
      <c r="F86" s="972"/>
      <c r="G86" s="195"/>
      <c r="H86" s="195"/>
      <c r="I86" s="3"/>
      <c r="J86" s="234" t="e">
        <f>+VLOOKUP(K86,L.Diario!$B$11:$C$393,2,FALSE)</f>
        <v>#N/A</v>
      </c>
      <c r="K86" s="193"/>
      <c r="L86" s="970" t="e">
        <f>VLOOKUP(K86,L.Diario!$B$10:$D$393,3,FALSE)</f>
        <v>#N/A</v>
      </c>
      <c r="M86" s="971"/>
      <c r="N86" s="972"/>
      <c r="O86" s="195"/>
      <c r="P86" s="195"/>
    </row>
    <row r="87" spans="2:16" ht="15.75" thickBot="1" x14ac:dyDescent="0.25">
      <c r="B87" s="235" t="e">
        <f>+VLOOKUP(C87,L.Diario!$B$11:$C$393,2,FALSE)</f>
        <v>#N/A</v>
      </c>
      <c r="C87" s="196"/>
      <c r="D87" s="964" t="e">
        <f>VLOOKUP(C87,L.Diario!$B$10:$D$393,3,FALSE)</f>
        <v>#N/A</v>
      </c>
      <c r="E87" s="965"/>
      <c r="F87" s="966"/>
      <c r="G87" s="197"/>
      <c r="H87" s="197"/>
      <c r="I87" s="3"/>
      <c r="J87" s="235" t="e">
        <f>+VLOOKUP(K87,L.Diario!$B$11:$C$393,2,FALSE)</f>
        <v>#N/A</v>
      </c>
      <c r="K87" s="196"/>
      <c r="L87" s="964" t="e">
        <f>VLOOKUP(K87,L.Diario!$B$10:$D$393,3,FALSE)</f>
        <v>#N/A</v>
      </c>
      <c r="M87" s="965"/>
      <c r="N87" s="966"/>
      <c r="O87" s="197"/>
      <c r="P87" s="197"/>
    </row>
    <row r="88" spans="2:16" ht="15.75" thickBot="1" x14ac:dyDescent="0.25">
      <c r="G88" s="197">
        <f>SUM(G81:G87)</f>
        <v>5458</v>
      </c>
      <c r="H88" s="197">
        <f>SUM(H81:H87)</f>
        <v>10958</v>
      </c>
      <c r="I88" s="3"/>
      <c r="J88" s="3"/>
      <c r="O88" s="197">
        <f>SUM(O81:O87)</f>
        <v>7743</v>
      </c>
      <c r="P88" s="197">
        <f>SUM(P81:P87)</f>
        <v>7743</v>
      </c>
    </row>
    <row r="89" spans="2:16" ht="15.75" thickBot="1" x14ac:dyDescent="0.25">
      <c r="C89" s="198"/>
      <c r="G89" s="199">
        <f>IF(H88&gt;G88,H88-G88,"")</f>
        <v>5500</v>
      </c>
      <c r="H89" s="200" t="str">
        <f>IF(G88&gt;H88,G88-H88,"")</f>
        <v/>
      </c>
      <c r="I89" s="3"/>
      <c r="J89" s="3"/>
      <c r="K89" s="198"/>
      <c r="O89" s="199" t="str">
        <f>IF(P88&gt;O88,P88-O88,"")</f>
        <v/>
      </c>
      <c r="P89" s="200" t="str">
        <f>IF(O88&gt;P88,O88-P88,"")</f>
        <v/>
      </c>
    </row>
    <row r="90" spans="2:16" ht="15.75" thickBot="1" x14ac:dyDescent="0.25">
      <c r="C90" s="4"/>
      <c r="D90" s="237"/>
      <c r="E90" s="4"/>
      <c r="F90" s="4"/>
      <c r="G90" s="201">
        <f>SUM(G88:G89)</f>
        <v>10958</v>
      </c>
      <c r="H90" s="201">
        <f>SUM(H88:H89)</f>
        <v>10958</v>
      </c>
      <c r="I90" s="3"/>
      <c r="J90" s="3"/>
      <c r="K90" s="4"/>
      <c r="L90" s="4"/>
      <c r="M90" s="4"/>
      <c r="N90" s="4"/>
      <c r="O90" s="201">
        <f>SUM(O88:O89)</f>
        <v>7743</v>
      </c>
      <c r="P90" s="201">
        <f>SUM(P88:P89)</f>
        <v>7743</v>
      </c>
    </row>
    <row r="91" spans="2:16" x14ac:dyDescent="0.2">
      <c r="C91" s="3"/>
      <c r="D91" s="23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15.75" thickBot="1" x14ac:dyDescent="0.25">
      <c r="C92" s="3"/>
      <c r="D92" s="23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15.75" thickBot="1" x14ac:dyDescent="0.25">
      <c r="B93" s="962">
        <v>11</v>
      </c>
      <c r="C93" s="963"/>
      <c r="G93" s="962">
        <v>42</v>
      </c>
      <c r="H93" s="963"/>
      <c r="I93" s="3"/>
      <c r="J93" s="962">
        <v>12</v>
      </c>
      <c r="K93" s="963"/>
      <c r="O93" s="962">
        <v>46</v>
      </c>
      <c r="P93" s="963"/>
    </row>
    <row r="94" spans="2:16" ht="15.75" thickBot="1" x14ac:dyDescent="0.25">
      <c r="B94" s="190" t="s">
        <v>831</v>
      </c>
      <c r="C94" s="190" t="s">
        <v>1010</v>
      </c>
      <c r="D94" s="973" t="s">
        <v>843</v>
      </c>
      <c r="E94" s="974"/>
      <c r="F94" s="975"/>
      <c r="G94" s="976" t="s">
        <v>844</v>
      </c>
      <c r="H94" s="977"/>
      <c r="I94" s="3"/>
      <c r="J94" s="190" t="s">
        <v>831</v>
      </c>
      <c r="K94" s="190" t="s">
        <v>1010</v>
      </c>
      <c r="L94" s="973" t="s">
        <v>843</v>
      </c>
      <c r="M94" s="974"/>
      <c r="N94" s="975"/>
      <c r="O94" s="976" t="s">
        <v>844</v>
      </c>
      <c r="P94" s="977"/>
    </row>
    <row r="95" spans="2:16" ht="15.75" thickBot="1" x14ac:dyDescent="0.25">
      <c r="B95" s="229"/>
      <c r="C95" s="191" t="s">
        <v>830</v>
      </c>
      <c r="D95" s="967" t="s">
        <v>845</v>
      </c>
      <c r="E95" s="968"/>
      <c r="F95" s="969"/>
      <c r="G95" s="192" t="s">
        <v>846</v>
      </c>
      <c r="H95" s="192" t="s">
        <v>847</v>
      </c>
      <c r="I95" s="3"/>
      <c r="J95" s="229"/>
      <c r="K95" s="191" t="s">
        <v>830</v>
      </c>
      <c r="L95" s="967" t="s">
        <v>845</v>
      </c>
      <c r="M95" s="968"/>
      <c r="N95" s="969"/>
      <c r="O95" s="192" t="s">
        <v>846</v>
      </c>
      <c r="P95" s="192" t="s">
        <v>847</v>
      </c>
    </row>
    <row r="96" spans="2:16" x14ac:dyDescent="0.2">
      <c r="B96" s="233">
        <f>+VLOOKUP(C96,L.Diario!$B$11:$C$393,2,FALSE)</f>
        <v>45325</v>
      </c>
      <c r="C96" s="193">
        <v>3</v>
      </c>
      <c r="D96" s="978" t="str">
        <f>VLOOKUP(C96,L.Diario!$B$10:$D$393,3,FALSE)</f>
        <v>Por al compra de útiles de limpieza al contado</v>
      </c>
      <c r="E96" s="979"/>
      <c r="F96" s="980"/>
      <c r="G96" s="194"/>
      <c r="H96" s="195">
        <f>+L.Diario!L27</f>
        <v>4130</v>
      </c>
      <c r="I96" s="3"/>
      <c r="J96" s="233">
        <f>+VLOOKUP(K96,L.Diario!$B$11:$C$393,2,FALSE)</f>
        <v>45332</v>
      </c>
      <c r="K96" s="193">
        <v>19</v>
      </c>
      <c r="L96" s="978" t="str">
        <f>VLOOKUP(K96,L.Diario!$B$10:$D$393,3,FALSE)</f>
        <v>Por la compra de mercaderias al crédito</v>
      </c>
      <c r="M96" s="979"/>
      <c r="N96" s="980"/>
      <c r="O96" s="194"/>
      <c r="P96" s="195">
        <f>+L.Diario!L124</f>
        <v>14868</v>
      </c>
    </row>
    <row r="97" spans="2:16" x14ac:dyDescent="0.2">
      <c r="B97" s="234">
        <f>+VLOOKUP(C97,L.Diario!$B$11:$C$393,2,FALSE)</f>
        <v>45325</v>
      </c>
      <c r="C97" s="193">
        <v>5</v>
      </c>
      <c r="D97" s="970" t="str">
        <f>VLOOKUP(C97,L.Diario!$B$10:$D$393,3,FALSE)</f>
        <v>Por el pago con giro de cheque de la compra de utiles de limpieza</v>
      </c>
      <c r="E97" s="971"/>
      <c r="F97" s="972"/>
      <c r="G97" s="195">
        <f>+L.Diario!K35</f>
        <v>4130</v>
      </c>
      <c r="H97" s="195"/>
      <c r="I97" s="3"/>
      <c r="J97" s="234">
        <f>+VLOOKUP(K97,L.Diario!$B$11:$C$393,2,FALSE)</f>
        <v>45333</v>
      </c>
      <c r="K97" s="193">
        <v>20</v>
      </c>
      <c r="L97" s="970" t="str">
        <f>VLOOKUP(K97,L.Diario!$B$10:$D$393,3,FALSE)</f>
        <v>Por la compra de Mercaderias al crédito</v>
      </c>
      <c r="M97" s="971"/>
      <c r="N97" s="972"/>
      <c r="O97" s="195"/>
      <c r="P97" s="195">
        <f>+L.Diario!L131</f>
        <v>3894</v>
      </c>
    </row>
    <row r="98" spans="2:16" x14ac:dyDescent="0.2">
      <c r="B98" s="234">
        <f>+VLOOKUP(C98,L.Diario!$B$11:$C$393,2,FALSE)</f>
        <v>45326</v>
      </c>
      <c r="C98" s="193">
        <v>6</v>
      </c>
      <c r="D98" s="970" t="str">
        <f>VLOOKUP(C98,L.Diario!$B$10:$D$393,3,FALSE)</f>
        <v>Por la compra de mercaderias al crédito</v>
      </c>
      <c r="E98" s="971"/>
      <c r="F98" s="972"/>
      <c r="G98" s="195"/>
      <c r="H98" s="195">
        <f>+L.Diario!L42</f>
        <v>26000</v>
      </c>
      <c r="I98" s="3"/>
      <c r="J98" s="234">
        <f>+VLOOKUP(K98,L.Diario!$B$11:$C$393,2,FALSE)</f>
        <v>45333</v>
      </c>
      <c r="K98" s="193">
        <v>21</v>
      </c>
      <c r="L98" s="970" t="str">
        <f>VLOOKUP(K98,L.Diario!$B$10:$D$393,3,FALSE)</f>
        <v>Por el pago de servicios de transporte según Factura 008-7756891</v>
      </c>
      <c r="M98" s="971"/>
      <c r="N98" s="972"/>
      <c r="O98" s="195">
        <f>+L.Diario!K134</f>
        <v>3894</v>
      </c>
      <c r="P98" s="195"/>
    </row>
    <row r="99" spans="2:16" x14ac:dyDescent="0.2">
      <c r="B99" s="234">
        <f>+VLOOKUP(C99,L.Diario!$B$11:$C$393,2,FALSE)</f>
        <v>45326</v>
      </c>
      <c r="C99" s="193">
        <v>8</v>
      </c>
      <c r="D99" s="970" t="str">
        <f>VLOOKUP(C99,L.Diario!$B$10:$D$393,3,FALSE)</f>
        <v>Por el canje de la Factura 002-126689</v>
      </c>
      <c r="E99" s="971"/>
      <c r="F99" s="972"/>
      <c r="G99" s="195">
        <f>+L.Diario!K50</f>
        <v>26000</v>
      </c>
      <c r="H99" s="195"/>
      <c r="I99" s="3"/>
      <c r="J99" s="234" t="e">
        <f>+VLOOKUP(K99,L.Diario!$B$11:$C$393,2,FALSE)</f>
        <v>#N/A</v>
      </c>
      <c r="K99" s="193"/>
      <c r="L99" s="970" t="e">
        <f>VLOOKUP(K99,L.Diario!$B$10:$D$393,3,FALSE)</f>
        <v>#N/A</v>
      </c>
      <c r="M99" s="971"/>
      <c r="N99" s="972"/>
      <c r="O99" s="195"/>
      <c r="P99" s="195"/>
    </row>
    <row r="100" spans="2:16" x14ac:dyDescent="0.2">
      <c r="B100" s="234">
        <f>+VLOOKUP(C100,L.Diario!$B$11:$C$393,2,FALSE)</f>
        <v>45326</v>
      </c>
      <c r="C100" s="193">
        <v>8</v>
      </c>
      <c r="D100" s="970" t="str">
        <f>VLOOKUP(C100,L.Diario!$B$10:$D$393,3,FALSE)</f>
        <v>Por el canje de la Factura 002-126689</v>
      </c>
      <c r="E100" s="971"/>
      <c r="F100" s="972"/>
      <c r="G100" s="195"/>
      <c r="H100" s="195">
        <f>+L.Diario!L52</f>
        <v>26000</v>
      </c>
      <c r="I100" s="3"/>
      <c r="J100" s="234" t="e">
        <f>+VLOOKUP(K100,L.Diario!$B$11:$C$393,2,FALSE)</f>
        <v>#N/A</v>
      </c>
      <c r="K100" s="193"/>
      <c r="L100" s="970" t="e">
        <f>VLOOKUP(K100,L.Diario!$B$10:$D$393,3,FALSE)</f>
        <v>#N/A</v>
      </c>
      <c r="M100" s="971"/>
      <c r="N100" s="972"/>
      <c r="O100" s="195"/>
      <c r="P100" s="195"/>
    </row>
    <row r="101" spans="2:16" x14ac:dyDescent="0.2">
      <c r="B101" s="234">
        <f>+VLOOKUP(C101,L.Diario!$B$11:$C$393,2,FALSE)</f>
        <v>45328</v>
      </c>
      <c r="C101" s="193">
        <v>12</v>
      </c>
      <c r="D101" s="970" t="str">
        <f>VLOOKUP(C101,L.Diario!$B$10:$D$393,3,FALSE)</f>
        <v>Por el registro de pago de alquileres a la Sra Nacy Talavera</v>
      </c>
      <c r="E101" s="971"/>
      <c r="F101" s="972"/>
      <c r="G101" s="195"/>
      <c r="H101" s="195">
        <f>+L.Diario!L81</f>
        <v>3100</v>
      </c>
      <c r="I101" s="3"/>
      <c r="J101" s="234" t="e">
        <f>+VLOOKUP(K101,L.Diario!$B$11:$C$393,2,FALSE)</f>
        <v>#N/A</v>
      </c>
      <c r="K101" s="193"/>
      <c r="L101" s="970" t="e">
        <f>VLOOKUP(K101,L.Diario!$B$10:$D$393,3,FALSE)</f>
        <v>#N/A</v>
      </c>
      <c r="M101" s="971"/>
      <c r="N101" s="972"/>
      <c r="O101" s="195"/>
      <c r="P101" s="195"/>
    </row>
    <row r="102" spans="2:16" x14ac:dyDescent="0.2">
      <c r="B102" s="234">
        <f>+VLOOKUP(C102,L.Diario!$B$11:$C$393,2,FALSE)</f>
        <v>45328</v>
      </c>
      <c r="C102" s="193">
        <v>14</v>
      </c>
      <c r="D102" s="970" t="str">
        <f>VLOOKUP(C102,L.Diario!$B$10:$D$393,3,FALSE)</f>
        <v>Por el pago de alquileres a la Sra Nacy Talavera</v>
      </c>
      <c r="E102" s="971"/>
      <c r="F102" s="972"/>
      <c r="G102" s="195">
        <f>+L.Diario!K91</f>
        <v>3100</v>
      </c>
      <c r="H102" s="195"/>
      <c r="I102" s="3"/>
      <c r="J102" s="234" t="e">
        <f>+VLOOKUP(K102,L.Diario!$B$11:$C$393,2,FALSE)</f>
        <v>#N/A</v>
      </c>
      <c r="K102" s="193"/>
      <c r="L102" s="970" t="e">
        <f>VLOOKUP(K102,L.Diario!$B$10:$D$393,3,FALSE)</f>
        <v>#N/A</v>
      </c>
      <c r="M102" s="971"/>
      <c r="N102" s="972"/>
      <c r="O102" s="195"/>
      <c r="P102" s="195"/>
    </row>
    <row r="103" spans="2:16" x14ac:dyDescent="0.2">
      <c r="B103" s="234">
        <f>+VLOOKUP(C103,L.Diario!$B$11:$C$393,2,FALSE)</f>
        <v>45330</v>
      </c>
      <c r="C103" s="193">
        <v>17</v>
      </c>
      <c r="D103" s="970" t="str">
        <f>VLOOKUP(C103,L.Diario!$B$10:$D$393,3,FALSE)</f>
        <v>Por la cancelación de la factura 002-126689</v>
      </c>
      <c r="E103" s="971"/>
      <c r="F103" s="972"/>
      <c r="G103" s="195">
        <f>+L.Diario!K108</f>
        <v>26000</v>
      </c>
      <c r="H103" s="195"/>
      <c r="I103" s="3"/>
      <c r="J103" s="234" t="e">
        <f>+VLOOKUP(K103,L.Diario!$B$11:$C$393,2,FALSE)</f>
        <v>#N/A</v>
      </c>
      <c r="K103" s="193"/>
      <c r="L103" s="970" t="e">
        <f>VLOOKUP(K103,L.Diario!$B$10:$D$393,3,FALSE)</f>
        <v>#N/A</v>
      </c>
      <c r="M103" s="971"/>
      <c r="N103" s="972"/>
      <c r="O103" s="195"/>
      <c r="P103" s="195"/>
    </row>
    <row r="104" spans="2:16" x14ac:dyDescent="0.2">
      <c r="B104" s="234" t="e">
        <f>+VLOOKUP(C104,L.Diario!$B$11:$C$393,2,FALSE)</f>
        <v>#N/A</v>
      </c>
      <c r="C104" s="193"/>
      <c r="D104" s="970" t="e">
        <f>VLOOKUP(C104,L.Diario!$B$10:$D$393,3,FALSE)</f>
        <v>#N/A</v>
      </c>
      <c r="E104" s="971"/>
      <c r="F104" s="972"/>
      <c r="G104" s="195"/>
      <c r="H104" s="195"/>
      <c r="I104" s="3"/>
      <c r="J104" s="234" t="e">
        <f>+VLOOKUP(K104,L.Diario!$B$11:$C$393,2,FALSE)</f>
        <v>#N/A</v>
      </c>
      <c r="K104" s="193"/>
      <c r="L104" s="970" t="e">
        <f>VLOOKUP(K104,L.Diario!$B$10:$D$393,3,FALSE)</f>
        <v>#N/A</v>
      </c>
      <c r="M104" s="971"/>
      <c r="N104" s="972"/>
      <c r="O104" s="195"/>
      <c r="P104" s="195"/>
    </row>
    <row r="105" spans="2:16" ht="15.75" thickBot="1" x14ac:dyDescent="0.25">
      <c r="B105" s="235" t="e">
        <f>+VLOOKUP(C105,L.Diario!$B$11:$C$393,2,FALSE)</f>
        <v>#N/A</v>
      </c>
      <c r="C105" s="196"/>
      <c r="D105" s="964" t="e">
        <f>VLOOKUP(C105,L.Diario!$B$10:$D$393,3,FALSE)</f>
        <v>#N/A</v>
      </c>
      <c r="E105" s="965"/>
      <c r="F105" s="966"/>
      <c r="G105" s="197"/>
      <c r="H105" s="197"/>
      <c r="I105" s="3"/>
      <c r="J105" s="235" t="e">
        <f>+VLOOKUP(K105,L.Diario!$B$11:$C$393,2,FALSE)</f>
        <v>#N/A</v>
      </c>
      <c r="K105" s="196"/>
      <c r="L105" s="964" t="e">
        <f>VLOOKUP(K105,L.Diario!$B$10:$D$393,3,FALSE)</f>
        <v>#N/A</v>
      </c>
      <c r="M105" s="965"/>
      <c r="N105" s="966"/>
      <c r="O105" s="197"/>
      <c r="P105" s="197"/>
    </row>
    <row r="106" spans="2:16" ht="15.75" thickBot="1" x14ac:dyDescent="0.25">
      <c r="G106" s="197">
        <f>SUM(G96:G105)</f>
        <v>59230</v>
      </c>
      <c r="H106" s="197">
        <f>SUM(H96:H105)</f>
        <v>59230</v>
      </c>
      <c r="I106" s="3"/>
      <c r="J106" s="3"/>
      <c r="O106" s="197">
        <f>SUM(O96:O105)</f>
        <v>3894</v>
      </c>
      <c r="P106" s="197">
        <f>SUM(P96:P105)</f>
        <v>18762</v>
      </c>
    </row>
    <row r="107" spans="2:16" ht="15.75" thickBot="1" x14ac:dyDescent="0.25">
      <c r="C107" s="198"/>
      <c r="G107" s="199" t="str">
        <f>IF(H106&gt;G106,H106-G106,"")</f>
        <v/>
      </c>
      <c r="H107" s="200" t="str">
        <f>IF(G106&gt;H106,G106-H106,"")</f>
        <v/>
      </c>
      <c r="I107" s="3"/>
      <c r="J107" s="3"/>
      <c r="K107" s="198"/>
      <c r="O107" s="199">
        <f>IF(P106&gt;O106,P106-O106,"")</f>
        <v>14868</v>
      </c>
      <c r="P107" s="200" t="str">
        <f>IF(O106&gt;P106,O106-P106,"")</f>
        <v/>
      </c>
    </row>
    <row r="108" spans="2:16" ht="15.75" thickBot="1" x14ac:dyDescent="0.25">
      <c r="C108" s="4"/>
      <c r="D108" s="237"/>
      <c r="E108" s="4"/>
      <c r="F108" s="4"/>
      <c r="G108" s="201">
        <f>SUM(G106:G107)</f>
        <v>59230</v>
      </c>
      <c r="H108" s="201">
        <f>SUM(H106:H107)</f>
        <v>59230</v>
      </c>
      <c r="I108" s="3"/>
      <c r="J108" s="3"/>
      <c r="K108" s="4"/>
      <c r="L108" s="4"/>
      <c r="M108" s="4"/>
      <c r="N108" s="4"/>
      <c r="O108" s="201">
        <f>SUM(O106:O107)</f>
        <v>18762</v>
      </c>
      <c r="P108" s="201">
        <f>SUM(P106:P107)</f>
        <v>18762</v>
      </c>
    </row>
    <row r="109" spans="2:16" x14ac:dyDescent="0.2">
      <c r="C109" s="3"/>
      <c r="D109" s="23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15.75" thickBot="1" x14ac:dyDescent="0.25">
      <c r="C110" s="3"/>
      <c r="D110" s="23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15.75" thickBot="1" x14ac:dyDescent="0.25">
      <c r="B111" s="962">
        <v>13</v>
      </c>
      <c r="C111" s="963"/>
      <c r="G111" s="962">
        <v>50</v>
      </c>
      <c r="H111" s="963"/>
      <c r="I111" s="3"/>
      <c r="J111" s="962">
        <v>14</v>
      </c>
      <c r="K111" s="963"/>
      <c r="O111" s="962">
        <v>60</v>
      </c>
      <c r="P111" s="963"/>
    </row>
    <row r="112" spans="2:16" ht="15.75" thickBot="1" x14ac:dyDescent="0.25">
      <c r="B112" s="190" t="s">
        <v>831</v>
      </c>
      <c r="C112" s="190" t="s">
        <v>1010</v>
      </c>
      <c r="D112" s="973" t="s">
        <v>843</v>
      </c>
      <c r="E112" s="974"/>
      <c r="F112" s="975"/>
      <c r="G112" s="976" t="s">
        <v>844</v>
      </c>
      <c r="H112" s="977"/>
      <c r="I112" s="3"/>
      <c r="J112" s="190" t="s">
        <v>831</v>
      </c>
      <c r="K112" s="190" t="s">
        <v>1010</v>
      </c>
      <c r="L112" s="973" t="s">
        <v>843</v>
      </c>
      <c r="M112" s="974"/>
      <c r="N112" s="975"/>
      <c r="O112" s="976" t="s">
        <v>844</v>
      </c>
      <c r="P112" s="977"/>
    </row>
    <row r="113" spans="2:16" ht="15.75" thickBot="1" x14ac:dyDescent="0.25">
      <c r="B113" s="229"/>
      <c r="C113" s="191" t="s">
        <v>830</v>
      </c>
      <c r="D113" s="967" t="s">
        <v>845</v>
      </c>
      <c r="E113" s="968"/>
      <c r="F113" s="969"/>
      <c r="G113" s="192" t="s">
        <v>846</v>
      </c>
      <c r="H113" s="192" t="s">
        <v>847</v>
      </c>
      <c r="I113" s="3"/>
      <c r="J113" s="229"/>
      <c r="K113" s="191" t="s">
        <v>830</v>
      </c>
      <c r="L113" s="967" t="s">
        <v>845</v>
      </c>
      <c r="M113" s="968"/>
      <c r="N113" s="969"/>
      <c r="O113" s="192" t="s">
        <v>846</v>
      </c>
      <c r="P113" s="192" t="s">
        <v>847</v>
      </c>
    </row>
    <row r="114" spans="2:16" x14ac:dyDescent="0.2">
      <c r="B114" s="233">
        <f>+VLOOKUP(C114,L.Diario!$B$11:$C$393,2,FALSE)</f>
        <v>45323</v>
      </c>
      <c r="C114" s="193">
        <v>1</v>
      </c>
      <c r="D114" s="978" t="str">
        <f>VLOOKUP(C114,L.Diario!$B$10:$D$393,3,FALSE)</f>
        <v>Por la Suscripción de las acciones de la sociedad</v>
      </c>
      <c r="E114" s="979"/>
      <c r="F114" s="980"/>
      <c r="G114" s="194"/>
      <c r="H114" s="195">
        <f>+L.Diario!L13</f>
        <v>279000</v>
      </c>
      <c r="I114" s="3"/>
      <c r="J114" s="233">
        <f>+VLOOKUP(K114,L.Diario!$B$11:$C$393,2,FALSE)</f>
        <v>45325</v>
      </c>
      <c r="K114" s="193">
        <v>3</v>
      </c>
      <c r="L114" s="978" t="str">
        <f>VLOOKUP(K114,L.Diario!$B$10:$D$393,3,FALSE)</f>
        <v>Por al compra de útiles de limpieza al contado</v>
      </c>
      <c r="M114" s="979"/>
      <c r="N114" s="980"/>
      <c r="O114" s="194">
        <f>+L.Diario!K23</f>
        <v>3500</v>
      </c>
      <c r="P114" s="195"/>
    </row>
    <row r="115" spans="2:16" x14ac:dyDescent="0.2">
      <c r="B115" s="234" t="e">
        <f>+VLOOKUP(C115,L.Diario!$B$11:$C$393,2,FALSE)</f>
        <v>#N/A</v>
      </c>
      <c r="C115" s="193"/>
      <c r="D115" s="970" t="e">
        <f>VLOOKUP(C115,L.Diario!$B$10:$D$393,3,FALSE)</f>
        <v>#N/A</v>
      </c>
      <c r="E115" s="971"/>
      <c r="F115" s="972"/>
      <c r="G115" s="195"/>
      <c r="H115" s="195"/>
      <c r="I115" s="3"/>
      <c r="J115" s="234">
        <f>+VLOOKUP(K115,L.Diario!$B$11:$C$393,2,FALSE)</f>
        <v>45326</v>
      </c>
      <c r="K115" s="193">
        <v>6</v>
      </c>
      <c r="L115" s="970" t="str">
        <f>VLOOKUP(K115,L.Diario!$B$10:$D$393,3,FALSE)</f>
        <v>Por la compra de mercaderias al crédito</v>
      </c>
      <c r="M115" s="971"/>
      <c r="N115" s="972"/>
      <c r="O115" s="195">
        <f>+L.Diario!K40</f>
        <v>26000</v>
      </c>
      <c r="P115" s="195"/>
    </row>
    <row r="116" spans="2:16" x14ac:dyDescent="0.2">
      <c r="B116" s="234" t="e">
        <f>+VLOOKUP(C116,L.Diario!$B$11:$C$393,2,FALSE)</f>
        <v>#N/A</v>
      </c>
      <c r="C116" s="193"/>
      <c r="D116" s="970" t="e">
        <f>VLOOKUP(C116,L.Diario!$B$10:$D$393,3,FALSE)</f>
        <v>#N/A</v>
      </c>
      <c r="E116" s="971"/>
      <c r="F116" s="972"/>
      <c r="G116" s="195"/>
      <c r="H116" s="195"/>
      <c r="I116" s="3"/>
      <c r="J116" s="234" t="e">
        <f>+VLOOKUP(K116,L.Diario!$B$11:$C$393,2,FALSE)</f>
        <v>#N/A</v>
      </c>
      <c r="K116" s="193"/>
      <c r="L116" s="970" t="e">
        <f>VLOOKUP(K116,L.Diario!$B$10:$D$393,3,FALSE)</f>
        <v>#N/A</v>
      </c>
      <c r="M116" s="971"/>
      <c r="N116" s="972"/>
      <c r="O116" s="195"/>
      <c r="P116" s="195"/>
    </row>
    <row r="117" spans="2:16" x14ac:dyDescent="0.2">
      <c r="B117" s="234" t="e">
        <f>+VLOOKUP(C117,L.Diario!$B$11:$C$393,2,FALSE)</f>
        <v>#N/A</v>
      </c>
      <c r="C117" s="193"/>
      <c r="D117" s="970" t="e">
        <f>VLOOKUP(C117,L.Diario!$B$10:$D$393,3,FALSE)</f>
        <v>#N/A</v>
      </c>
      <c r="E117" s="971"/>
      <c r="F117" s="972"/>
      <c r="G117" s="195"/>
      <c r="H117" s="195"/>
      <c r="I117" s="3"/>
      <c r="J117" s="234" t="e">
        <f>+VLOOKUP(K117,L.Diario!$B$11:$C$393,2,FALSE)</f>
        <v>#N/A</v>
      </c>
      <c r="K117" s="193"/>
      <c r="L117" s="970" t="e">
        <f>VLOOKUP(K117,L.Diario!$B$10:$D$393,3,FALSE)</f>
        <v>#N/A</v>
      </c>
      <c r="M117" s="971"/>
      <c r="N117" s="972"/>
      <c r="O117" s="195"/>
      <c r="P117" s="195"/>
    </row>
    <row r="118" spans="2:16" x14ac:dyDescent="0.2">
      <c r="B118" s="234" t="e">
        <f>+VLOOKUP(C118,L.Diario!$B$11:$C$393,2,FALSE)</f>
        <v>#N/A</v>
      </c>
      <c r="C118" s="193"/>
      <c r="D118" s="970" t="e">
        <f>VLOOKUP(C118,L.Diario!$B$10:$D$393,3,FALSE)</f>
        <v>#N/A</v>
      </c>
      <c r="E118" s="971"/>
      <c r="F118" s="972"/>
      <c r="G118" s="195"/>
      <c r="H118" s="195"/>
      <c r="I118" s="3"/>
      <c r="J118" s="234" t="e">
        <f>+VLOOKUP(K118,L.Diario!$B$11:$C$393,2,FALSE)</f>
        <v>#N/A</v>
      </c>
      <c r="K118" s="193"/>
      <c r="L118" s="970" t="e">
        <f>VLOOKUP(K118,L.Diario!$B$10:$D$393,3,FALSE)</f>
        <v>#N/A</v>
      </c>
      <c r="M118" s="971"/>
      <c r="N118" s="972"/>
      <c r="O118" s="195"/>
      <c r="P118" s="195"/>
    </row>
    <row r="119" spans="2:16" x14ac:dyDescent="0.2">
      <c r="B119" s="234" t="e">
        <f>+VLOOKUP(C119,L.Diario!$B$11:$C$393,2,FALSE)</f>
        <v>#N/A</v>
      </c>
      <c r="C119" s="193"/>
      <c r="D119" s="970" t="e">
        <f>VLOOKUP(C119,L.Diario!$B$10:$D$393,3,FALSE)</f>
        <v>#N/A</v>
      </c>
      <c r="E119" s="971"/>
      <c r="F119" s="972"/>
      <c r="G119" s="195"/>
      <c r="H119" s="195"/>
      <c r="I119" s="3"/>
      <c r="J119" s="234" t="e">
        <f>+VLOOKUP(K119,L.Diario!$B$11:$C$393,2,FALSE)</f>
        <v>#N/A</v>
      </c>
      <c r="K119" s="193"/>
      <c r="L119" s="970" t="e">
        <f>VLOOKUP(K119,L.Diario!$B$10:$D$393,3,FALSE)</f>
        <v>#N/A</v>
      </c>
      <c r="M119" s="971"/>
      <c r="N119" s="972"/>
      <c r="O119" s="195"/>
      <c r="P119" s="195"/>
    </row>
    <row r="120" spans="2:16" x14ac:dyDescent="0.2">
      <c r="B120" s="234" t="e">
        <f>+VLOOKUP(C120,L.Diario!$B$11:$C$393,2,FALSE)</f>
        <v>#N/A</v>
      </c>
      <c r="C120" s="193"/>
      <c r="D120" s="970" t="e">
        <f>VLOOKUP(C120,L.Diario!$B$10:$D$393,3,FALSE)</f>
        <v>#N/A</v>
      </c>
      <c r="E120" s="971"/>
      <c r="F120" s="972"/>
      <c r="G120" s="195"/>
      <c r="H120" s="195"/>
      <c r="I120" s="3"/>
      <c r="J120" s="234" t="e">
        <f>+VLOOKUP(K120,L.Diario!$B$11:$C$393,2,FALSE)</f>
        <v>#N/A</v>
      </c>
      <c r="K120" s="193"/>
      <c r="L120" s="970" t="e">
        <f>VLOOKUP(K120,L.Diario!$B$10:$D$393,3,FALSE)</f>
        <v>#N/A</v>
      </c>
      <c r="M120" s="971"/>
      <c r="N120" s="972"/>
      <c r="O120" s="195"/>
      <c r="P120" s="195"/>
    </row>
    <row r="121" spans="2:16" x14ac:dyDescent="0.2">
      <c r="B121" s="234" t="e">
        <f>+VLOOKUP(C121,L.Diario!$B$11:$C$393,2,FALSE)</f>
        <v>#N/A</v>
      </c>
      <c r="C121" s="193"/>
      <c r="D121" s="970" t="e">
        <f>VLOOKUP(C121,L.Diario!$B$10:$D$393,3,FALSE)</f>
        <v>#N/A</v>
      </c>
      <c r="E121" s="971"/>
      <c r="F121" s="972"/>
      <c r="G121" s="195"/>
      <c r="H121" s="195"/>
      <c r="I121" s="3"/>
      <c r="J121" s="234" t="e">
        <f>+VLOOKUP(K121,L.Diario!$B$11:$C$393,2,FALSE)</f>
        <v>#N/A</v>
      </c>
      <c r="K121" s="193"/>
      <c r="L121" s="970" t="e">
        <f>VLOOKUP(K121,L.Diario!$B$10:$D$393,3,FALSE)</f>
        <v>#N/A</v>
      </c>
      <c r="M121" s="971"/>
      <c r="N121" s="972"/>
      <c r="O121" s="195"/>
      <c r="P121" s="195"/>
    </row>
    <row r="122" spans="2:16" x14ac:dyDescent="0.2">
      <c r="B122" s="234" t="e">
        <f>+VLOOKUP(C122,L.Diario!$B$11:$C$393,2,FALSE)</f>
        <v>#N/A</v>
      </c>
      <c r="C122" s="193"/>
      <c r="D122" s="970" t="e">
        <f>VLOOKUP(C122,L.Diario!$B$10:$D$393,3,FALSE)</f>
        <v>#N/A</v>
      </c>
      <c r="E122" s="971"/>
      <c r="F122" s="972"/>
      <c r="G122" s="195"/>
      <c r="H122" s="195"/>
      <c r="I122" s="3"/>
      <c r="J122" s="234" t="e">
        <f>+VLOOKUP(K122,L.Diario!$B$11:$C$393,2,FALSE)</f>
        <v>#N/A</v>
      </c>
      <c r="K122" s="193"/>
      <c r="L122" s="970" t="e">
        <f>VLOOKUP(K122,L.Diario!$B$10:$D$393,3,FALSE)</f>
        <v>#N/A</v>
      </c>
      <c r="M122" s="971"/>
      <c r="N122" s="972"/>
      <c r="O122" s="195"/>
      <c r="P122" s="195"/>
    </row>
    <row r="123" spans="2:16" x14ac:dyDescent="0.2">
      <c r="B123" s="234" t="e">
        <f>+VLOOKUP(C123,L.Diario!$B$11:$C$393,2,FALSE)</f>
        <v>#N/A</v>
      </c>
      <c r="C123" s="193"/>
      <c r="D123" s="970" t="e">
        <f>VLOOKUP(C123,L.Diario!$B$10:$D$393,3,FALSE)</f>
        <v>#N/A</v>
      </c>
      <c r="E123" s="971"/>
      <c r="F123" s="972"/>
      <c r="G123" s="195"/>
      <c r="H123" s="195"/>
      <c r="I123" s="3"/>
      <c r="J123" s="234" t="e">
        <f>+VLOOKUP(K123,L.Diario!$B$11:$C$393,2,FALSE)</f>
        <v>#N/A</v>
      </c>
      <c r="K123" s="193"/>
      <c r="L123" s="970" t="e">
        <f>VLOOKUP(K123,L.Diario!$B$10:$D$393,3,FALSE)</f>
        <v>#N/A</v>
      </c>
      <c r="M123" s="971"/>
      <c r="N123" s="972"/>
      <c r="O123" s="195"/>
      <c r="P123" s="195"/>
    </row>
    <row r="124" spans="2:16" ht="15.75" thickBot="1" x14ac:dyDescent="0.25">
      <c r="B124" s="235" t="e">
        <f>+VLOOKUP(C124,L.Diario!$B$11:$C$393,2,FALSE)</f>
        <v>#N/A</v>
      </c>
      <c r="C124" s="196"/>
      <c r="D124" s="964" t="e">
        <f>VLOOKUP(C124,L.Diario!$B$10:$D$393,3,FALSE)</f>
        <v>#N/A</v>
      </c>
      <c r="E124" s="965"/>
      <c r="F124" s="966"/>
      <c r="G124" s="197"/>
      <c r="H124" s="197"/>
      <c r="I124" s="3"/>
      <c r="J124" s="235" t="e">
        <f>+VLOOKUP(K124,L.Diario!$B$11:$C$393,2,FALSE)</f>
        <v>#N/A</v>
      </c>
      <c r="K124" s="196"/>
      <c r="L124" s="964" t="e">
        <f>VLOOKUP(K124,L.Diario!$B$10:$D$393,3,FALSE)</f>
        <v>#N/A</v>
      </c>
      <c r="M124" s="965"/>
      <c r="N124" s="966"/>
      <c r="O124" s="197"/>
      <c r="P124" s="197"/>
    </row>
    <row r="125" spans="2:16" ht="15.75" thickBot="1" x14ac:dyDescent="0.25">
      <c r="G125" s="197">
        <f>SUM(G114:G124)</f>
        <v>0</v>
      </c>
      <c r="H125" s="197">
        <f>SUM(H114:H124)</f>
        <v>279000</v>
      </c>
      <c r="I125" s="3"/>
      <c r="J125" s="3"/>
      <c r="O125" s="197">
        <f>SUM(O114:O124)</f>
        <v>29500</v>
      </c>
      <c r="P125" s="197">
        <f>SUM(P114:P124)</f>
        <v>0</v>
      </c>
    </row>
    <row r="126" spans="2:16" ht="15.75" thickBot="1" x14ac:dyDescent="0.25">
      <c r="C126" s="198"/>
      <c r="G126" s="199">
        <f>IF(H125&gt;G125,H125-G125,"")</f>
        <v>279000</v>
      </c>
      <c r="H126" s="200" t="str">
        <f>IF(G125&gt;H125,G125-H125,"")</f>
        <v/>
      </c>
      <c r="I126" s="3"/>
      <c r="J126" s="3"/>
      <c r="K126" s="198"/>
      <c r="O126" s="199" t="str">
        <f>IF(P125&gt;O125,P125-O125,"")</f>
        <v/>
      </c>
      <c r="P126" s="200">
        <f>IF(O125&gt;P125,O125-P125,"")</f>
        <v>29500</v>
      </c>
    </row>
    <row r="127" spans="2:16" ht="15.75" thickBot="1" x14ac:dyDescent="0.25">
      <c r="C127" s="4"/>
      <c r="D127" s="237"/>
      <c r="E127" s="4"/>
      <c r="F127" s="4"/>
      <c r="G127" s="201">
        <f>SUM(G125:G126)</f>
        <v>279000</v>
      </c>
      <c r="H127" s="201">
        <f>SUM(H125:H126)</f>
        <v>279000</v>
      </c>
      <c r="I127" s="3"/>
      <c r="J127" s="3"/>
      <c r="K127" s="4"/>
      <c r="L127" s="4"/>
      <c r="M127" s="4"/>
      <c r="N127" s="4"/>
      <c r="O127" s="201">
        <f>SUM(O125:O126)</f>
        <v>29500</v>
      </c>
      <c r="P127" s="201">
        <f>SUM(P125:P126)</f>
        <v>29500</v>
      </c>
    </row>
    <row r="128" spans="2:16" x14ac:dyDescent="0.2">
      <c r="C128" s="3"/>
      <c r="D128" s="23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2:16" ht="15.75" thickBot="1" x14ac:dyDescent="0.25">
      <c r="C129" s="3"/>
      <c r="D129" s="23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2:16" ht="15.75" thickBot="1" x14ac:dyDescent="0.25">
      <c r="B130" s="962">
        <v>15</v>
      </c>
      <c r="C130" s="963"/>
      <c r="G130" s="962">
        <v>61</v>
      </c>
      <c r="H130" s="963"/>
      <c r="I130" s="3"/>
      <c r="J130" s="962">
        <v>16</v>
      </c>
      <c r="K130" s="963"/>
      <c r="O130" s="962">
        <v>62</v>
      </c>
      <c r="P130" s="963"/>
    </row>
    <row r="131" spans="2:16" ht="15.75" thickBot="1" x14ac:dyDescent="0.25">
      <c r="B131" s="190" t="s">
        <v>831</v>
      </c>
      <c r="C131" s="190" t="s">
        <v>1010</v>
      </c>
      <c r="D131" s="973" t="s">
        <v>843</v>
      </c>
      <c r="E131" s="974"/>
      <c r="F131" s="975"/>
      <c r="G131" s="976" t="s">
        <v>844</v>
      </c>
      <c r="H131" s="977"/>
      <c r="I131" s="3"/>
      <c r="J131" s="190" t="s">
        <v>831</v>
      </c>
      <c r="K131" s="190" t="s">
        <v>1010</v>
      </c>
      <c r="L131" s="973" t="s">
        <v>843</v>
      </c>
      <c r="M131" s="974"/>
      <c r="N131" s="975"/>
      <c r="O131" s="976" t="s">
        <v>844</v>
      </c>
      <c r="P131" s="977"/>
    </row>
    <row r="132" spans="2:16" ht="15.75" thickBot="1" x14ac:dyDescent="0.25">
      <c r="B132" s="229"/>
      <c r="C132" s="191" t="s">
        <v>830</v>
      </c>
      <c r="D132" s="967" t="s">
        <v>845</v>
      </c>
      <c r="E132" s="968"/>
      <c r="F132" s="969"/>
      <c r="G132" s="192" t="s">
        <v>846</v>
      </c>
      <c r="H132" s="192" t="s">
        <v>847</v>
      </c>
      <c r="I132" s="3"/>
      <c r="J132" s="229"/>
      <c r="K132" s="191" t="s">
        <v>830</v>
      </c>
      <c r="L132" s="967" t="s">
        <v>845</v>
      </c>
      <c r="M132" s="968"/>
      <c r="N132" s="969"/>
      <c r="O132" s="192" t="s">
        <v>846</v>
      </c>
      <c r="P132" s="192" t="s">
        <v>847</v>
      </c>
    </row>
    <row r="133" spans="2:16" x14ac:dyDescent="0.2">
      <c r="B133" s="233">
        <f>+VLOOKUP(C133,L.Diario!$B$11:$C$393,2,FALSE)</f>
        <v>45325</v>
      </c>
      <c r="C133" s="231">
        <v>4</v>
      </c>
      <c r="D133" s="978" t="str">
        <f>VLOOKUP(C133,L.Diario!$B$10:$D$393,3,FALSE)</f>
        <v>Por el destino de los suministros a los almacenes</v>
      </c>
      <c r="E133" s="979"/>
      <c r="F133" s="980"/>
      <c r="G133" s="194"/>
      <c r="H133" s="195">
        <f>+L.Diario!L32</f>
        <v>3500</v>
      </c>
      <c r="I133" s="3"/>
      <c r="J133" s="233">
        <f>+VLOOKUP(K133,L.Diario!$B$11:$C$393,2,FALSE)</f>
        <v>45327</v>
      </c>
      <c r="K133" s="231">
        <v>9</v>
      </c>
      <c r="L133" s="978" t="str">
        <f>VLOOKUP(K133,L.Diario!$B$10:$D$393,3,FALSE)</f>
        <v>Por el registro de la provisión de planilla de sueldos</v>
      </c>
      <c r="M133" s="979"/>
      <c r="N133" s="980"/>
      <c r="O133" s="194">
        <f>+L.Diario!K55</f>
        <v>9701</v>
      </c>
      <c r="P133" s="195"/>
    </row>
    <row r="134" spans="2:16" x14ac:dyDescent="0.2">
      <c r="B134" s="234">
        <f>+VLOOKUP(C134,L.Diario!$B$11:$C$393,2,FALSE)</f>
        <v>45326</v>
      </c>
      <c r="C134" s="231">
        <v>7</v>
      </c>
      <c r="D134" s="970" t="str">
        <f>VLOOKUP(C134,L.Diario!$B$10:$D$393,3,FALSE)</f>
        <v>Por el destino de la compra de Mercaderias al crédito</v>
      </c>
      <c r="E134" s="971"/>
      <c r="F134" s="972"/>
      <c r="G134" s="195"/>
      <c r="H134" s="195">
        <f>+L.Diario!L47</f>
        <v>26000</v>
      </c>
      <c r="I134" s="3"/>
      <c r="J134" s="234" t="e">
        <f>+VLOOKUP(K134,L.Diario!$B$11:$C$393,2,FALSE)</f>
        <v>#N/A</v>
      </c>
      <c r="K134" s="231"/>
      <c r="L134" s="970" t="e">
        <f>VLOOKUP(K134,L.Diario!$B$10:$D$393,3,FALSE)</f>
        <v>#N/A</v>
      </c>
      <c r="M134" s="971"/>
      <c r="N134" s="972"/>
      <c r="O134" s="195"/>
      <c r="P134" s="195"/>
    </row>
    <row r="135" spans="2:16" x14ac:dyDescent="0.2">
      <c r="B135" s="234">
        <f>+VLOOKUP(C135,L.Diario!$B$11:$C$393,2,FALSE)</f>
        <v>45336</v>
      </c>
      <c r="C135" s="231">
        <v>25</v>
      </c>
      <c r="D135" s="970">
        <f>VLOOKUP(C135,L.Diario!$B$10:$D$393,3,FALSE)</f>
        <v>0</v>
      </c>
      <c r="E135" s="971"/>
      <c r="F135" s="972"/>
      <c r="G135" s="195">
        <f>+L.Diario!K156</f>
        <v>1600</v>
      </c>
      <c r="H135" s="195"/>
      <c r="I135" s="3"/>
      <c r="J135" s="234" t="e">
        <f>+VLOOKUP(K135,L.Diario!$B$11:$C$393,2,FALSE)</f>
        <v>#N/A</v>
      </c>
      <c r="K135" s="231"/>
      <c r="L135" s="970" t="e">
        <f>VLOOKUP(K135,L.Diario!$B$10:$D$393,3,FALSE)</f>
        <v>#N/A</v>
      </c>
      <c r="M135" s="971"/>
      <c r="N135" s="972"/>
      <c r="O135" s="195"/>
      <c r="P135" s="195"/>
    </row>
    <row r="136" spans="2:16" x14ac:dyDescent="0.2">
      <c r="B136" s="234" t="e">
        <f>+VLOOKUP(C136,L.Diario!$B$11:$C$393,2,FALSE)</f>
        <v>#N/A</v>
      </c>
      <c r="C136" s="231"/>
      <c r="D136" s="970" t="e">
        <f>VLOOKUP(C136,L.Diario!$B$10:$D$393,3,FALSE)</f>
        <v>#N/A</v>
      </c>
      <c r="E136" s="971"/>
      <c r="F136" s="972"/>
      <c r="G136" s="195"/>
      <c r="H136" s="195"/>
      <c r="I136" s="3"/>
      <c r="J136" s="234" t="e">
        <f>+VLOOKUP(K136,L.Diario!$B$11:$C$393,2,FALSE)</f>
        <v>#N/A</v>
      </c>
      <c r="K136" s="231"/>
      <c r="L136" s="970" t="e">
        <f>VLOOKUP(K136,L.Diario!$B$10:$D$393,3,FALSE)</f>
        <v>#N/A</v>
      </c>
      <c r="M136" s="971"/>
      <c r="N136" s="972"/>
      <c r="O136" s="195"/>
      <c r="P136" s="195"/>
    </row>
    <row r="137" spans="2:16" x14ac:dyDescent="0.2">
      <c r="B137" s="234" t="e">
        <f>+VLOOKUP(C137,L.Diario!$B$11:$C$393,2,FALSE)</f>
        <v>#N/A</v>
      </c>
      <c r="C137" s="231"/>
      <c r="D137" s="970" t="e">
        <f>VLOOKUP(C137,L.Diario!$B$10:$D$393,3,FALSE)</f>
        <v>#N/A</v>
      </c>
      <c r="E137" s="971"/>
      <c r="F137" s="972"/>
      <c r="G137" s="195"/>
      <c r="H137" s="195"/>
      <c r="I137" s="3"/>
      <c r="J137" s="234" t="e">
        <f>+VLOOKUP(K137,L.Diario!$B$11:$C$393,2,FALSE)</f>
        <v>#N/A</v>
      </c>
      <c r="K137" s="231"/>
      <c r="L137" s="970" t="e">
        <f>VLOOKUP(K137,L.Diario!$B$10:$D$393,3,FALSE)</f>
        <v>#N/A</v>
      </c>
      <c r="M137" s="971"/>
      <c r="N137" s="972"/>
      <c r="O137" s="195"/>
      <c r="P137" s="195"/>
    </row>
    <row r="138" spans="2:16" x14ac:dyDescent="0.2">
      <c r="B138" s="234" t="e">
        <f>+VLOOKUP(C138,L.Diario!$B$11:$C$393,2,FALSE)</f>
        <v>#N/A</v>
      </c>
      <c r="C138" s="231"/>
      <c r="D138" s="970" t="e">
        <f>VLOOKUP(C138,L.Diario!$B$10:$D$393,3,FALSE)</f>
        <v>#N/A</v>
      </c>
      <c r="E138" s="971"/>
      <c r="F138" s="972"/>
      <c r="G138" s="195"/>
      <c r="H138" s="195"/>
      <c r="I138" s="3"/>
      <c r="J138" s="234" t="e">
        <f>+VLOOKUP(K138,L.Diario!$B$11:$C$393,2,FALSE)</f>
        <v>#N/A</v>
      </c>
      <c r="K138" s="231"/>
      <c r="L138" s="970" t="e">
        <f>VLOOKUP(K138,L.Diario!$B$10:$D$393,3,FALSE)</f>
        <v>#N/A</v>
      </c>
      <c r="M138" s="971"/>
      <c r="N138" s="972"/>
      <c r="O138" s="195"/>
      <c r="P138" s="195"/>
    </row>
    <row r="139" spans="2:16" ht="15.75" thickBot="1" x14ac:dyDescent="0.25">
      <c r="B139" s="235" t="e">
        <f>+VLOOKUP(C139,L.Diario!$B$11:$C$393,2,FALSE)</f>
        <v>#N/A</v>
      </c>
      <c r="C139" s="232"/>
      <c r="D139" s="964" t="e">
        <f>VLOOKUP(C139,L.Diario!$B$10:$D$393,3,FALSE)</f>
        <v>#N/A</v>
      </c>
      <c r="E139" s="965"/>
      <c r="F139" s="966"/>
      <c r="G139" s="197"/>
      <c r="H139" s="197"/>
      <c r="I139" s="3"/>
      <c r="J139" s="235" t="e">
        <f>+VLOOKUP(K139,L.Diario!$B$11:$C$393,2,FALSE)</f>
        <v>#N/A</v>
      </c>
      <c r="K139" s="232"/>
      <c r="L139" s="964" t="e">
        <f>VLOOKUP(K139,L.Diario!$B$10:$D$393,3,FALSE)</f>
        <v>#N/A</v>
      </c>
      <c r="M139" s="965"/>
      <c r="N139" s="966"/>
      <c r="O139" s="197"/>
      <c r="P139" s="197"/>
    </row>
    <row r="140" spans="2:16" ht="15.75" thickBot="1" x14ac:dyDescent="0.25">
      <c r="G140" s="197">
        <f>SUM(G133:G139)</f>
        <v>1600</v>
      </c>
      <c r="H140" s="197">
        <f>SUM(H133:H139)</f>
        <v>29500</v>
      </c>
      <c r="I140" s="3"/>
      <c r="J140" s="3"/>
      <c r="O140" s="197">
        <f>SUM(O133:O139)</f>
        <v>9701</v>
      </c>
      <c r="P140" s="197">
        <f>SUM(P133:P139)</f>
        <v>0</v>
      </c>
    </row>
    <row r="141" spans="2:16" ht="15.75" thickBot="1" x14ac:dyDescent="0.25">
      <c r="C141" s="198"/>
      <c r="G141" s="199">
        <f>IF(H140&gt;G140,H140-G140,"")</f>
        <v>27900</v>
      </c>
      <c r="H141" s="200" t="str">
        <f>IF(G140&gt;H140,G140-H140,"")</f>
        <v/>
      </c>
      <c r="I141" s="3"/>
      <c r="J141" s="3"/>
      <c r="K141" s="198"/>
      <c r="O141" s="199" t="str">
        <f>IF(P140&gt;O140,P140-O140,"")</f>
        <v/>
      </c>
      <c r="P141" s="200">
        <f>IF(O140&gt;P140,O140-P140,"")</f>
        <v>9701</v>
      </c>
    </row>
    <row r="142" spans="2:16" ht="15.75" thickBot="1" x14ac:dyDescent="0.25">
      <c r="C142" s="4"/>
      <c r="D142" s="237"/>
      <c r="E142" s="4"/>
      <c r="F142" s="4"/>
      <c r="G142" s="201">
        <f>SUM(G140:G141)</f>
        <v>29500</v>
      </c>
      <c r="H142" s="201">
        <f>SUM(H140:H141)</f>
        <v>29500</v>
      </c>
      <c r="I142" s="3"/>
      <c r="J142" s="3"/>
      <c r="K142" s="4"/>
      <c r="L142" s="4"/>
      <c r="M142" s="4"/>
      <c r="N142" s="4"/>
      <c r="O142" s="201">
        <f>SUM(O140:O141)</f>
        <v>9701</v>
      </c>
      <c r="P142" s="201">
        <f>SUM(P140:P141)</f>
        <v>9701</v>
      </c>
    </row>
    <row r="143" spans="2:16" x14ac:dyDescent="0.2">
      <c r="C143" s="3"/>
      <c r="D143" s="238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2:16" ht="15.75" thickBot="1" x14ac:dyDescent="0.25">
      <c r="C144" s="3"/>
      <c r="D144" s="238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2:16" ht="15.75" thickBot="1" x14ac:dyDescent="0.25">
      <c r="B145" s="962">
        <v>17</v>
      </c>
      <c r="C145" s="963"/>
      <c r="G145" s="962">
        <v>63</v>
      </c>
      <c r="H145" s="963"/>
      <c r="I145" s="3"/>
      <c r="J145" s="962">
        <v>18</v>
      </c>
      <c r="K145" s="963"/>
      <c r="O145" s="962">
        <v>68</v>
      </c>
      <c r="P145" s="963"/>
    </row>
    <row r="146" spans="2:16" ht="15.75" thickBot="1" x14ac:dyDescent="0.25">
      <c r="B146" s="190" t="s">
        <v>831</v>
      </c>
      <c r="C146" s="190" t="s">
        <v>1010</v>
      </c>
      <c r="D146" s="973" t="s">
        <v>843</v>
      </c>
      <c r="E146" s="974"/>
      <c r="F146" s="975"/>
      <c r="G146" s="976" t="s">
        <v>844</v>
      </c>
      <c r="H146" s="977"/>
      <c r="I146" s="3"/>
      <c r="J146" s="190" t="s">
        <v>831</v>
      </c>
      <c r="K146" s="190" t="s">
        <v>1010</v>
      </c>
      <c r="L146" s="973" t="s">
        <v>843</v>
      </c>
      <c r="M146" s="974"/>
      <c r="N146" s="975"/>
      <c r="O146" s="976" t="s">
        <v>844</v>
      </c>
      <c r="P146" s="977"/>
    </row>
    <row r="147" spans="2:16" ht="15.75" thickBot="1" x14ac:dyDescent="0.25">
      <c r="B147" s="230"/>
      <c r="C147" s="191" t="s">
        <v>830</v>
      </c>
      <c r="D147" s="967" t="s">
        <v>845</v>
      </c>
      <c r="E147" s="968"/>
      <c r="F147" s="969"/>
      <c r="G147" s="192" t="s">
        <v>846</v>
      </c>
      <c r="H147" s="192" t="s">
        <v>847</v>
      </c>
      <c r="I147" s="3"/>
      <c r="J147" s="230"/>
      <c r="K147" s="191" t="s">
        <v>830</v>
      </c>
      <c r="L147" s="967" t="s">
        <v>845</v>
      </c>
      <c r="M147" s="968"/>
      <c r="N147" s="969"/>
      <c r="O147" s="192" t="s">
        <v>846</v>
      </c>
      <c r="P147" s="192" t="s">
        <v>847</v>
      </c>
    </row>
    <row r="148" spans="2:16" x14ac:dyDescent="0.2">
      <c r="B148" s="233">
        <f>+VLOOKUP(C148,L.Diario!$B$11:$C$393,2,FALSE)</f>
        <v>45328</v>
      </c>
      <c r="C148" s="193">
        <v>12</v>
      </c>
      <c r="D148" s="978" t="str">
        <f>VLOOKUP(C148,L.Diario!$B$10:$D$393,3,FALSE)</f>
        <v>Por el registro de pago de alquileres a la Sra Nacy Talavera</v>
      </c>
      <c r="E148" s="979"/>
      <c r="F148" s="980"/>
      <c r="G148" s="194">
        <f>+L.Diario!K79</f>
        <v>3100</v>
      </c>
      <c r="H148" s="195"/>
      <c r="I148" s="3"/>
      <c r="J148" s="233">
        <f>+VLOOKUP(K148,L.Diario!$B$11:$C$393,2,FALSE)</f>
        <v>45334</v>
      </c>
      <c r="K148" s="193">
        <v>22</v>
      </c>
      <c r="L148" s="978" t="str">
        <f>VLOOKUP(K148,L.Diario!$B$10:$D$393,3,FALSE)</f>
        <v>Por el registro de la estimación de depreciación</v>
      </c>
      <c r="M148" s="979"/>
      <c r="N148" s="980"/>
      <c r="O148" s="194">
        <f>+L.Diario!K139</f>
        <v>7800</v>
      </c>
      <c r="P148" s="195"/>
    </row>
    <row r="149" spans="2:16" x14ac:dyDescent="0.2">
      <c r="B149" s="234" t="e">
        <f>+VLOOKUP(C149,L.Diario!$B$11:$C$393,2,FALSE)</f>
        <v>#N/A</v>
      </c>
      <c r="C149" s="193"/>
      <c r="D149" s="970" t="e">
        <f>VLOOKUP(C149,L.Diario!$B$10:$D$393,3,FALSE)</f>
        <v>#N/A</v>
      </c>
      <c r="E149" s="971"/>
      <c r="F149" s="972"/>
      <c r="G149" s="195"/>
      <c r="H149" s="195"/>
      <c r="I149" s="3"/>
      <c r="J149" s="234" t="e">
        <f>+VLOOKUP(K149,L.Diario!$B$11:$C$393,2,FALSE)</f>
        <v>#N/A</v>
      </c>
      <c r="K149" s="193"/>
      <c r="L149" s="970" t="e">
        <f>VLOOKUP(K149,L.Diario!$B$10:$D$393,3,FALSE)</f>
        <v>#N/A</v>
      </c>
      <c r="M149" s="971"/>
      <c r="N149" s="972"/>
      <c r="O149" s="195"/>
      <c r="P149" s="195"/>
    </row>
    <row r="150" spans="2:16" x14ac:dyDescent="0.2">
      <c r="B150" s="234" t="e">
        <f>+VLOOKUP(C150,L.Diario!$B$11:$C$393,2,FALSE)</f>
        <v>#N/A</v>
      </c>
      <c r="C150" s="193"/>
      <c r="D150" s="970" t="e">
        <f>VLOOKUP(C150,L.Diario!$B$10:$D$393,3,FALSE)</f>
        <v>#N/A</v>
      </c>
      <c r="E150" s="971"/>
      <c r="F150" s="972"/>
      <c r="G150" s="195"/>
      <c r="H150" s="195"/>
      <c r="I150" s="3"/>
      <c r="J150" s="234" t="e">
        <f>+VLOOKUP(K150,L.Diario!$B$11:$C$393,2,FALSE)</f>
        <v>#N/A</v>
      </c>
      <c r="K150" s="193"/>
      <c r="L150" s="970" t="e">
        <f>VLOOKUP(K150,L.Diario!$B$10:$D$393,3,FALSE)</f>
        <v>#N/A</v>
      </c>
      <c r="M150" s="971"/>
      <c r="N150" s="972"/>
      <c r="O150" s="195"/>
      <c r="P150" s="195"/>
    </row>
    <row r="151" spans="2:16" x14ac:dyDescent="0.2">
      <c r="B151" s="234" t="e">
        <f>+VLOOKUP(C151,L.Diario!$B$11:$C$393,2,FALSE)</f>
        <v>#N/A</v>
      </c>
      <c r="C151" s="193"/>
      <c r="D151" s="970" t="e">
        <f>VLOOKUP(C151,L.Diario!$B$10:$D$393,3,FALSE)</f>
        <v>#N/A</v>
      </c>
      <c r="E151" s="971"/>
      <c r="F151" s="972"/>
      <c r="G151" s="195"/>
      <c r="H151" s="195"/>
      <c r="I151" s="3"/>
      <c r="J151" s="234" t="e">
        <f>+VLOOKUP(K151,L.Diario!$B$11:$C$393,2,FALSE)</f>
        <v>#N/A</v>
      </c>
      <c r="K151" s="193"/>
      <c r="L151" s="970" t="e">
        <f>VLOOKUP(K151,L.Diario!$B$10:$D$393,3,FALSE)</f>
        <v>#N/A</v>
      </c>
      <c r="M151" s="971"/>
      <c r="N151" s="972"/>
      <c r="O151" s="195"/>
      <c r="P151" s="195"/>
    </row>
    <row r="152" spans="2:16" x14ac:dyDescent="0.2">
      <c r="B152" s="234" t="e">
        <f>+VLOOKUP(C152,L.Diario!$B$11:$C$393,2,FALSE)</f>
        <v>#N/A</v>
      </c>
      <c r="C152" s="193"/>
      <c r="D152" s="970" t="e">
        <f>VLOOKUP(C152,L.Diario!$B$10:$D$393,3,FALSE)</f>
        <v>#N/A</v>
      </c>
      <c r="E152" s="971"/>
      <c r="F152" s="972"/>
      <c r="G152" s="195"/>
      <c r="H152" s="195"/>
      <c r="I152" s="3"/>
      <c r="J152" s="234" t="e">
        <f>+VLOOKUP(K152,L.Diario!$B$11:$C$393,2,FALSE)</f>
        <v>#N/A</v>
      </c>
      <c r="K152" s="193"/>
      <c r="L152" s="970" t="e">
        <f>VLOOKUP(K152,L.Diario!$B$10:$D$393,3,FALSE)</f>
        <v>#N/A</v>
      </c>
      <c r="M152" s="971"/>
      <c r="N152" s="972"/>
      <c r="O152" s="195"/>
      <c r="P152" s="195"/>
    </row>
    <row r="153" spans="2:16" x14ac:dyDescent="0.2">
      <c r="B153" s="234" t="e">
        <f>+VLOOKUP(C153,L.Diario!$B$11:$C$393,2,FALSE)</f>
        <v>#N/A</v>
      </c>
      <c r="C153" s="193"/>
      <c r="D153" s="970" t="e">
        <f>VLOOKUP(C153,L.Diario!$B$10:$D$393,3,FALSE)</f>
        <v>#N/A</v>
      </c>
      <c r="E153" s="971"/>
      <c r="F153" s="972"/>
      <c r="G153" s="195"/>
      <c r="H153" s="195"/>
      <c r="I153" s="3"/>
      <c r="J153" s="234" t="e">
        <f>+VLOOKUP(K153,L.Diario!$B$11:$C$393,2,FALSE)</f>
        <v>#N/A</v>
      </c>
      <c r="K153" s="193"/>
      <c r="L153" s="970" t="e">
        <f>VLOOKUP(K153,L.Diario!$B$10:$D$393,3,FALSE)</f>
        <v>#N/A</v>
      </c>
      <c r="M153" s="971"/>
      <c r="N153" s="972"/>
      <c r="O153" s="195"/>
      <c r="P153" s="195"/>
    </row>
    <row r="154" spans="2:16" ht="15.75" thickBot="1" x14ac:dyDescent="0.25">
      <c r="B154" s="235" t="e">
        <f>+VLOOKUP(C154,L.Diario!$B$11:$C$393,2,FALSE)</f>
        <v>#N/A</v>
      </c>
      <c r="C154" s="196"/>
      <c r="D154" s="964" t="e">
        <f>VLOOKUP(C154,L.Diario!$B$10:$D$393,3,FALSE)</f>
        <v>#N/A</v>
      </c>
      <c r="E154" s="965"/>
      <c r="F154" s="966"/>
      <c r="G154" s="197"/>
      <c r="H154" s="197"/>
      <c r="I154" s="3"/>
      <c r="J154" s="235" t="e">
        <f>+VLOOKUP(K154,L.Diario!$B$11:$C$393,2,FALSE)</f>
        <v>#N/A</v>
      </c>
      <c r="K154" s="196"/>
      <c r="L154" s="964" t="e">
        <f>VLOOKUP(K154,L.Diario!$B$10:$D$393,3,FALSE)</f>
        <v>#N/A</v>
      </c>
      <c r="M154" s="965"/>
      <c r="N154" s="966"/>
      <c r="O154" s="197"/>
      <c r="P154" s="197"/>
    </row>
    <row r="155" spans="2:16" ht="15.75" thickBot="1" x14ac:dyDescent="0.25">
      <c r="G155" s="197">
        <f>SUM(G148:G154)</f>
        <v>3100</v>
      </c>
      <c r="H155" s="197">
        <f>SUM(H148:H154)</f>
        <v>0</v>
      </c>
      <c r="I155" s="3"/>
      <c r="J155" s="3"/>
      <c r="O155" s="197">
        <f>SUM(O148:O154)</f>
        <v>7800</v>
      </c>
      <c r="P155" s="197">
        <f>SUM(P148:P154)</f>
        <v>0</v>
      </c>
    </row>
    <row r="156" spans="2:16" ht="15.75" thickBot="1" x14ac:dyDescent="0.25">
      <c r="C156" s="198"/>
      <c r="G156" s="199" t="str">
        <f>IF(H155&gt;G155,H155-G155,"")</f>
        <v/>
      </c>
      <c r="H156" s="200">
        <f>IF(G155&gt;H155,G155-H155,"")</f>
        <v>3100</v>
      </c>
      <c r="I156" s="3"/>
      <c r="J156" s="3"/>
      <c r="K156" s="198"/>
      <c r="O156" s="199" t="str">
        <f>IF(P155&gt;O155,P155-O155,"")</f>
        <v/>
      </c>
      <c r="P156" s="200">
        <f>IF(O155&gt;P155,O155-P155,"")</f>
        <v>7800</v>
      </c>
    </row>
    <row r="157" spans="2:16" ht="15.75" thickBot="1" x14ac:dyDescent="0.25">
      <c r="C157" s="4"/>
      <c r="D157" s="237"/>
      <c r="E157" s="4"/>
      <c r="F157" s="4"/>
      <c r="G157" s="201">
        <f>SUM(G155:G156)</f>
        <v>3100</v>
      </c>
      <c r="H157" s="201">
        <f>SUM(H155:H156)</f>
        <v>3100</v>
      </c>
      <c r="I157" s="3"/>
      <c r="J157" s="3"/>
      <c r="K157" s="4"/>
      <c r="L157" s="4"/>
      <c r="M157" s="4"/>
      <c r="N157" s="4"/>
      <c r="O157" s="201">
        <f>SUM(O155:O156)</f>
        <v>7800</v>
      </c>
      <c r="P157" s="201">
        <f>SUM(P155:P156)</f>
        <v>7800</v>
      </c>
    </row>
    <row r="158" spans="2:16" x14ac:dyDescent="0.2">
      <c r="C158" s="3"/>
      <c r="D158" s="238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2:16" ht="15.75" thickBot="1" x14ac:dyDescent="0.25">
      <c r="C159" s="3"/>
      <c r="D159" s="238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2:16" ht="15.75" thickBot="1" x14ac:dyDescent="0.25">
      <c r="B160" s="962">
        <v>19</v>
      </c>
      <c r="C160" s="963"/>
      <c r="G160" s="962">
        <v>69</v>
      </c>
      <c r="H160" s="963"/>
      <c r="I160" s="3"/>
      <c r="J160" s="962">
        <v>20</v>
      </c>
      <c r="K160" s="963"/>
      <c r="O160" s="962">
        <v>70</v>
      </c>
      <c r="P160" s="963"/>
    </row>
    <row r="161" spans="2:16" ht="15.75" thickBot="1" x14ac:dyDescent="0.25">
      <c r="B161" s="190" t="s">
        <v>831</v>
      </c>
      <c r="C161" s="190" t="s">
        <v>1010</v>
      </c>
      <c r="D161" s="973" t="s">
        <v>843</v>
      </c>
      <c r="E161" s="974"/>
      <c r="F161" s="975"/>
      <c r="G161" s="976" t="s">
        <v>844</v>
      </c>
      <c r="H161" s="977"/>
      <c r="I161" s="3"/>
      <c r="J161" s="190" t="s">
        <v>831</v>
      </c>
      <c r="K161" s="190" t="s">
        <v>1010</v>
      </c>
      <c r="L161" s="973" t="s">
        <v>843</v>
      </c>
      <c r="M161" s="974"/>
      <c r="N161" s="975"/>
      <c r="O161" s="976" t="s">
        <v>844</v>
      </c>
      <c r="P161" s="977"/>
    </row>
    <row r="162" spans="2:16" ht="15.75" thickBot="1" x14ac:dyDescent="0.25">
      <c r="B162" s="230"/>
      <c r="C162" s="191" t="s">
        <v>830</v>
      </c>
      <c r="D162" s="967" t="s">
        <v>845</v>
      </c>
      <c r="E162" s="968"/>
      <c r="F162" s="969"/>
      <c r="G162" s="192" t="s">
        <v>846</v>
      </c>
      <c r="H162" s="192" t="s">
        <v>847</v>
      </c>
      <c r="I162" s="3"/>
      <c r="J162" s="230"/>
      <c r="K162" s="191" t="s">
        <v>830</v>
      </c>
      <c r="L162" s="967" t="s">
        <v>845</v>
      </c>
      <c r="M162" s="968"/>
      <c r="N162" s="969"/>
      <c r="O162" s="192" t="s">
        <v>846</v>
      </c>
      <c r="P162" s="192" t="s">
        <v>847</v>
      </c>
    </row>
    <row r="163" spans="2:16" x14ac:dyDescent="0.2">
      <c r="B163" s="233">
        <f>+VLOOKUP(C163,L.Diario!$B$11:$C$393,2,FALSE)</f>
        <v>45335</v>
      </c>
      <c r="C163" s="193">
        <v>24</v>
      </c>
      <c r="D163" s="978" t="str">
        <f>VLOOKUP(C163,L.Diario!$B$10:$D$393,3,FALSE)</f>
        <v>Por el costo de ventas de las mercaderias vendidas</v>
      </c>
      <c r="E163" s="979"/>
      <c r="F163" s="980"/>
      <c r="G163" s="194">
        <f>+L.Diario!K151</f>
        <v>15400</v>
      </c>
      <c r="H163" s="195"/>
      <c r="I163" s="3"/>
      <c r="J163" s="233">
        <f>+VLOOKUP(K163,L.Diario!$B$11:$C$393,2,FALSE)</f>
        <v>45329</v>
      </c>
      <c r="K163" s="193">
        <v>15</v>
      </c>
      <c r="L163" s="978" t="str">
        <f>VLOOKUP(K163,L.Diario!$B$10:$D$393,3,FALSE)</f>
        <v>Por la venta de Mercaderias al crédito mas IGV</v>
      </c>
      <c r="M163" s="979"/>
      <c r="N163" s="980"/>
      <c r="O163" s="194"/>
      <c r="P163" s="195">
        <f>+L.Diario!L100</f>
        <v>50000</v>
      </c>
    </row>
    <row r="164" spans="2:16" x14ac:dyDescent="0.2">
      <c r="B164" s="234" t="e">
        <f>+VLOOKUP(C164,L.Diario!$B$11:$C$393,2,FALSE)</f>
        <v>#N/A</v>
      </c>
      <c r="C164" s="193"/>
      <c r="D164" s="970" t="e">
        <f>VLOOKUP(C164,L.Diario!$B$10:$D$393,3,FALSE)</f>
        <v>#N/A</v>
      </c>
      <c r="E164" s="971"/>
      <c r="F164" s="972"/>
      <c r="G164" s="195"/>
      <c r="H164" s="195"/>
      <c r="J164" s="234" t="e">
        <f>+VLOOKUP(K164,L.Diario!$B$11:$C$393,2,FALSE)</f>
        <v>#N/A</v>
      </c>
      <c r="K164" s="193"/>
      <c r="L164" s="970" t="e">
        <f>VLOOKUP(K164,L.Diario!$B$10:$D$393,3,FALSE)</f>
        <v>#N/A</v>
      </c>
      <c r="M164" s="971"/>
      <c r="N164" s="972"/>
      <c r="O164" s="195"/>
      <c r="P164" s="195"/>
    </row>
    <row r="165" spans="2:16" x14ac:dyDescent="0.2">
      <c r="B165" s="234" t="e">
        <f>+VLOOKUP(C165,L.Diario!$B$11:$C$393,2,FALSE)</f>
        <v>#N/A</v>
      </c>
      <c r="C165" s="193"/>
      <c r="D165" s="970" t="e">
        <f>VLOOKUP(C165,L.Diario!$B$10:$D$393,3,FALSE)</f>
        <v>#N/A</v>
      </c>
      <c r="E165" s="971"/>
      <c r="F165" s="972"/>
      <c r="G165" s="195"/>
      <c r="H165" s="195"/>
      <c r="J165" s="234" t="e">
        <f>+VLOOKUP(K165,L.Diario!$B$11:$C$393,2,FALSE)</f>
        <v>#N/A</v>
      </c>
      <c r="K165" s="193"/>
      <c r="L165" s="970" t="e">
        <f>VLOOKUP(K165,L.Diario!$B$10:$D$393,3,FALSE)</f>
        <v>#N/A</v>
      </c>
      <c r="M165" s="971"/>
      <c r="N165" s="972"/>
      <c r="O165" s="195"/>
      <c r="P165" s="195"/>
    </row>
    <row r="166" spans="2:16" x14ac:dyDescent="0.2">
      <c r="B166" s="234" t="e">
        <f>+VLOOKUP(C166,L.Diario!$B$11:$C$393,2,FALSE)</f>
        <v>#N/A</v>
      </c>
      <c r="C166" s="193"/>
      <c r="D166" s="970" t="e">
        <f>VLOOKUP(C166,L.Diario!$B$10:$D$393,3,FALSE)</f>
        <v>#N/A</v>
      </c>
      <c r="E166" s="971"/>
      <c r="F166" s="972"/>
      <c r="G166" s="195"/>
      <c r="H166" s="195"/>
      <c r="J166" s="234" t="e">
        <f>+VLOOKUP(K166,L.Diario!$B$11:$C$393,2,FALSE)</f>
        <v>#N/A</v>
      </c>
      <c r="K166" s="193"/>
      <c r="L166" s="970" t="e">
        <f>VLOOKUP(K166,L.Diario!$B$10:$D$393,3,FALSE)</f>
        <v>#N/A</v>
      </c>
      <c r="M166" s="971"/>
      <c r="N166" s="972"/>
      <c r="O166" s="195"/>
      <c r="P166" s="195"/>
    </row>
    <row r="167" spans="2:16" x14ac:dyDescent="0.2">
      <c r="B167" s="234" t="e">
        <f>+VLOOKUP(C167,L.Diario!$B$11:$C$393,2,FALSE)</f>
        <v>#N/A</v>
      </c>
      <c r="C167" s="193"/>
      <c r="D167" s="970" t="e">
        <f>VLOOKUP(C167,L.Diario!$B$10:$D$393,3,FALSE)</f>
        <v>#N/A</v>
      </c>
      <c r="E167" s="971"/>
      <c r="F167" s="972"/>
      <c r="G167" s="195"/>
      <c r="H167" s="195"/>
      <c r="J167" s="234" t="e">
        <f>+VLOOKUP(K167,L.Diario!$B$11:$C$393,2,FALSE)</f>
        <v>#N/A</v>
      </c>
      <c r="K167" s="193"/>
      <c r="L167" s="970" t="e">
        <f>VLOOKUP(K167,L.Diario!$B$10:$D$393,3,FALSE)</f>
        <v>#N/A</v>
      </c>
      <c r="M167" s="971"/>
      <c r="N167" s="972"/>
      <c r="O167" s="195"/>
      <c r="P167" s="195"/>
    </row>
    <row r="168" spans="2:16" x14ac:dyDescent="0.2">
      <c r="B168" s="234" t="e">
        <f>+VLOOKUP(C168,L.Diario!$B$11:$C$393,2,FALSE)</f>
        <v>#N/A</v>
      </c>
      <c r="C168" s="193"/>
      <c r="D168" s="970" t="e">
        <f>VLOOKUP(C168,L.Diario!$B$10:$D$393,3,FALSE)</f>
        <v>#N/A</v>
      </c>
      <c r="E168" s="971"/>
      <c r="F168" s="972"/>
      <c r="G168" s="195"/>
      <c r="H168" s="195"/>
      <c r="J168" s="234" t="e">
        <f>+VLOOKUP(K168,L.Diario!$B$11:$C$393,2,FALSE)</f>
        <v>#N/A</v>
      </c>
      <c r="K168" s="193"/>
      <c r="L168" s="970" t="e">
        <f>VLOOKUP(K168,L.Diario!$B$10:$D$393,3,FALSE)</f>
        <v>#N/A</v>
      </c>
      <c r="M168" s="971"/>
      <c r="N168" s="972"/>
      <c r="O168" s="195"/>
      <c r="P168" s="195"/>
    </row>
    <row r="169" spans="2:16" ht="15.75" thickBot="1" x14ac:dyDescent="0.25">
      <c r="B169" s="235" t="e">
        <f>+VLOOKUP(C169,L.Diario!$B$11:$C$393,2,FALSE)</f>
        <v>#N/A</v>
      </c>
      <c r="C169" s="196"/>
      <c r="D169" s="964" t="e">
        <f>VLOOKUP(C169,L.Diario!$B$10:$D$393,3,FALSE)</f>
        <v>#N/A</v>
      </c>
      <c r="E169" s="965"/>
      <c r="F169" s="966"/>
      <c r="G169" s="197"/>
      <c r="H169" s="197"/>
      <c r="J169" s="235" t="e">
        <f>+VLOOKUP(K169,L.Diario!$B$11:$C$393,2,FALSE)</f>
        <v>#N/A</v>
      </c>
      <c r="K169" s="196"/>
      <c r="L169" s="964" t="e">
        <f>VLOOKUP(K169,L.Diario!$B$10:$D$393,3,FALSE)</f>
        <v>#N/A</v>
      </c>
      <c r="M169" s="965"/>
      <c r="N169" s="966"/>
      <c r="O169" s="197"/>
      <c r="P169" s="197"/>
    </row>
    <row r="170" spans="2:16" ht="15.75" thickBot="1" x14ac:dyDescent="0.25">
      <c r="G170" s="197">
        <f>SUM(G163:G169)</f>
        <v>15400</v>
      </c>
      <c r="H170" s="197">
        <f>SUM(H163:H169)</f>
        <v>0</v>
      </c>
      <c r="O170" s="197">
        <f>SUM(O163:O169)</f>
        <v>0</v>
      </c>
      <c r="P170" s="197">
        <f>SUM(P163:P169)</f>
        <v>50000</v>
      </c>
    </row>
    <row r="171" spans="2:16" ht="15.75" thickBot="1" x14ac:dyDescent="0.25">
      <c r="C171" s="198"/>
      <c r="G171" s="199" t="str">
        <f>IF(H170&gt;G170,H170-G170,"")</f>
        <v/>
      </c>
      <c r="H171" s="200">
        <f>IF(G170&gt;H170,G170-H170,"")</f>
        <v>15400</v>
      </c>
      <c r="K171" s="198"/>
      <c r="O171" s="199">
        <f>IF(P170&gt;O170,P170-O170,"")</f>
        <v>50000</v>
      </c>
      <c r="P171" s="200" t="str">
        <f>IF(O170&gt;P170,O170-P170,"")</f>
        <v/>
      </c>
    </row>
    <row r="172" spans="2:16" ht="15.75" thickBot="1" x14ac:dyDescent="0.25">
      <c r="C172" s="4"/>
      <c r="D172" s="237"/>
      <c r="E172" s="4"/>
      <c r="F172" s="4"/>
      <c r="G172" s="201">
        <f>SUM(G170:G171)</f>
        <v>15400</v>
      </c>
      <c r="H172" s="201">
        <f>SUM(H170:H171)</f>
        <v>15400</v>
      </c>
      <c r="K172" s="4"/>
      <c r="L172" s="4"/>
      <c r="M172" s="4"/>
      <c r="N172" s="4"/>
      <c r="O172" s="201">
        <f>SUM(O170:O171)</f>
        <v>50000</v>
      </c>
      <c r="P172" s="201">
        <f>SUM(P170:P171)</f>
        <v>50000</v>
      </c>
    </row>
    <row r="173" spans="2:16" x14ac:dyDescent="0.2">
      <c r="G173" s="202"/>
      <c r="H173" s="202"/>
      <c r="O173" s="202"/>
      <c r="P173" s="202"/>
    </row>
    <row r="174" spans="2:16" ht="15.75" thickBot="1" x14ac:dyDescent="0.25"/>
    <row r="175" spans="2:16" ht="15.75" thickBot="1" x14ac:dyDescent="0.25">
      <c r="B175" s="962">
        <v>21</v>
      </c>
      <c r="C175" s="963"/>
      <c r="G175" s="962">
        <v>77</v>
      </c>
      <c r="H175" s="963"/>
      <c r="J175" s="962">
        <v>22</v>
      </c>
      <c r="K175" s="963"/>
      <c r="O175" s="962">
        <v>79</v>
      </c>
      <c r="P175" s="963"/>
    </row>
    <row r="176" spans="2:16" ht="15.75" thickBot="1" x14ac:dyDescent="0.25">
      <c r="B176" s="190" t="s">
        <v>831</v>
      </c>
      <c r="C176" s="190" t="s">
        <v>1010</v>
      </c>
      <c r="D176" s="973" t="s">
        <v>843</v>
      </c>
      <c r="E176" s="974"/>
      <c r="F176" s="975"/>
      <c r="G176" s="976" t="s">
        <v>844</v>
      </c>
      <c r="H176" s="977"/>
      <c r="J176" s="190" t="s">
        <v>831</v>
      </c>
      <c r="K176" s="190" t="s">
        <v>1010</v>
      </c>
      <c r="L176" s="973" t="s">
        <v>843</v>
      </c>
      <c r="M176" s="974"/>
      <c r="N176" s="975"/>
      <c r="O176" s="976" t="s">
        <v>844</v>
      </c>
      <c r="P176" s="977"/>
    </row>
    <row r="177" spans="2:16" ht="15.75" thickBot="1" x14ac:dyDescent="0.25">
      <c r="B177" s="230"/>
      <c r="C177" s="191" t="s">
        <v>830</v>
      </c>
      <c r="D177" s="967" t="s">
        <v>845</v>
      </c>
      <c r="E177" s="968"/>
      <c r="F177" s="969"/>
      <c r="G177" s="192" t="s">
        <v>846</v>
      </c>
      <c r="H177" s="192" t="s">
        <v>847</v>
      </c>
      <c r="J177" s="230"/>
      <c r="K177" s="191" t="s">
        <v>830</v>
      </c>
      <c r="L177" s="967" t="s">
        <v>845</v>
      </c>
      <c r="M177" s="968"/>
      <c r="N177" s="969"/>
      <c r="O177" s="192" t="s">
        <v>846</v>
      </c>
      <c r="P177" s="192" t="s">
        <v>847</v>
      </c>
    </row>
    <row r="178" spans="2:16" x14ac:dyDescent="0.2">
      <c r="B178" s="233">
        <f>+VLOOKUP(C178,L.Diario!$B$11:$C$393,2,FALSE)</f>
        <v>45330</v>
      </c>
      <c r="C178" s="193">
        <v>17</v>
      </c>
      <c r="D178" s="978" t="str">
        <f>VLOOKUP(C178,L.Diario!$B$10:$D$393,3,FALSE)</f>
        <v>Por la cancelación de la factura 002-126689</v>
      </c>
      <c r="E178" s="979"/>
      <c r="F178" s="980"/>
      <c r="G178" s="194"/>
      <c r="H178" s="195">
        <f>+L.Diario!L110</f>
        <v>2600</v>
      </c>
      <c r="J178" s="233">
        <f>+VLOOKUP(K178,L.Diario!$B$11:$C$393,2,FALSE)</f>
        <v>45327</v>
      </c>
      <c r="K178" s="193">
        <v>10</v>
      </c>
      <c r="L178" s="978" t="str">
        <f>VLOOKUP(K178,L.Diario!$B$10:$D$393,3,FALSE)</f>
        <v>Por el destino del gasto de planilla de Sueldos</v>
      </c>
      <c r="M178" s="979"/>
      <c r="N178" s="980"/>
      <c r="O178" s="194"/>
      <c r="P178" s="195">
        <f>+L.Diario!L68</f>
        <v>9701</v>
      </c>
    </row>
    <row r="179" spans="2:16" x14ac:dyDescent="0.2">
      <c r="B179" s="234" t="e">
        <f>+VLOOKUP(C179,L.Diario!$B$11:$C$393,2,FALSE)</f>
        <v>#N/A</v>
      </c>
      <c r="C179" s="193"/>
      <c r="D179" s="970" t="e">
        <f>VLOOKUP(C179,L.Diario!$B$10:$D$393,3,FALSE)</f>
        <v>#N/A</v>
      </c>
      <c r="E179" s="971"/>
      <c r="F179" s="972"/>
      <c r="G179" s="195"/>
      <c r="H179" s="195"/>
      <c r="J179" s="234">
        <f>+VLOOKUP(K179,L.Diario!$B$11:$C$393,2,FALSE)</f>
        <v>45328</v>
      </c>
      <c r="K179" s="193">
        <v>13</v>
      </c>
      <c r="L179" s="970" t="str">
        <f>VLOOKUP(K179,L.Diario!$B$10:$D$393,3,FALSE)</f>
        <v>Por el destino del pago de alquileres</v>
      </c>
      <c r="M179" s="971"/>
      <c r="N179" s="972"/>
      <c r="O179" s="195"/>
      <c r="P179" s="195">
        <f>+L.Diario!L88</f>
        <v>3100</v>
      </c>
    </row>
    <row r="180" spans="2:16" x14ac:dyDescent="0.2">
      <c r="B180" s="234" t="e">
        <f>+VLOOKUP(C180,L.Diario!$B$11:$C$393,2,FALSE)</f>
        <v>#N/A</v>
      </c>
      <c r="C180" s="193"/>
      <c r="D180" s="970" t="e">
        <f>VLOOKUP(C180,L.Diario!$B$10:$D$393,3,FALSE)</f>
        <v>#N/A</v>
      </c>
      <c r="E180" s="971"/>
      <c r="F180" s="972"/>
      <c r="G180" s="195"/>
      <c r="H180" s="195"/>
      <c r="J180" s="234">
        <f>+VLOOKUP(K180,L.Diario!$B$11:$C$393,2,FALSE)</f>
        <v>45334</v>
      </c>
      <c r="K180" s="193">
        <v>23</v>
      </c>
      <c r="L180" s="970" t="str">
        <f>VLOOKUP(K180,L.Diario!$B$10:$D$393,3,FALSE)</f>
        <v>Por el destino de la depreciación</v>
      </c>
      <c r="M180" s="971"/>
      <c r="N180" s="972"/>
      <c r="O180" s="195"/>
      <c r="P180" s="195">
        <f>+L.Diario!L148</f>
        <v>7800</v>
      </c>
    </row>
    <row r="181" spans="2:16" x14ac:dyDescent="0.2">
      <c r="B181" s="234" t="e">
        <f>+VLOOKUP(C181,L.Diario!$B$11:$C$393,2,FALSE)</f>
        <v>#N/A</v>
      </c>
      <c r="C181" s="193"/>
      <c r="D181" s="970" t="e">
        <f>VLOOKUP(C181,L.Diario!$B$10:$D$393,3,FALSE)</f>
        <v>#N/A</v>
      </c>
      <c r="E181" s="971"/>
      <c r="F181" s="972"/>
      <c r="G181" s="195"/>
      <c r="H181" s="195"/>
      <c r="J181" s="234">
        <f>+VLOOKUP(K181,L.Diario!$B$11:$C$393,2,FALSE)</f>
        <v>45336</v>
      </c>
      <c r="K181" s="193">
        <v>26</v>
      </c>
      <c r="L181" s="970">
        <f>VLOOKUP(K181,L.Diario!$B$10:$D$393,3,FALSE)</f>
        <v>0</v>
      </c>
      <c r="M181" s="971"/>
      <c r="N181" s="972"/>
      <c r="O181" s="195"/>
      <c r="P181" s="195">
        <f>+L.Diario!L165</f>
        <v>1600</v>
      </c>
    </row>
    <row r="182" spans="2:16" x14ac:dyDescent="0.2">
      <c r="B182" s="234" t="e">
        <f>+VLOOKUP(C182,L.Diario!$B$11:$C$393,2,FALSE)</f>
        <v>#N/A</v>
      </c>
      <c r="C182" s="193"/>
      <c r="D182" s="970" t="e">
        <f>VLOOKUP(C182,L.Diario!$B$10:$D$393,3,FALSE)</f>
        <v>#N/A</v>
      </c>
      <c r="E182" s="971"/>
      <c r="F182" s="972"/>
      <c r="G182" s="195"/>
      <c r="H182" s="195"/>
      <c r="J182" s="234" t="e">
        <f>+VLOOKUP(K182,L.Diario!$B$11:$C$393,2,FALSE)</f>
        <v>#N/A</v>
      </c>
      <c r="K182" s="193"/>
      <c r="L182" s="970" t="e">
        <f>VLOOKUP(K182,L.Diario!$B$10:$D$393,3,FALSE)</f>
        <v>#N/A</v>
      </c>
      <c r="M182" s="971"/>
      <c r="N182" s="972"/>
      <c r="O182" s="195"/>
      <c r="P182" s="195"/>
    </row>
    <row r="183" spans="2:16" x14ac:dyDescent="0.2">
      <c r="B183" s="234" t="e">
        <f>+VLOOKUP(C183,L.Diario!$B$11:$C$393,2,FALSE)</f>
        <v>#N/A</v>
      </c>
      <c r="C183" s="193"/>
      <c r="D183" s="970" t="e">
        <f>VLOOKUP(C183,L.Diario!$B$10:$D$393,3,FALSE)</f>
        <v>#N/A</v>
      </c>
      <c r="E183" s="971"/>
      <c r="F183" s="972"/>
      <c r="G183" s="195"/>
      <c r="H183" s="195"/>
      <c r="J183" s="234" t="e">
        <f>+VLOOKUP(K183,L.Diario!$B$11:$C$393,2,FALSE)</f>
        <v>#N/A</v>
      </c>
      <c r="K183" s="193"/>
      <c r="L183" s="970" t="e">
        <f>VLOOKUP(K183,L.Diario!$B$10:$D$393,3,FALSE)</f>
        <v>#N/A</v>
      </c>
      <c r="M183" s="971"/>
      <c r="N183" s="972"/>
      <c r="O183" s="195"/>
      <c r="P183" s="195"/>
    </row>
    <row r="184" spans="2:16" ht="15.75" thickBot="1" x14ac:dyDescent="0.25">
      <c r="B184" s="235" t="e">
        <f>+VLOOKUP(C184,L.Diario!$B$11:$C$393,2,FALSE)</f>
        <v>#N/A</v>
      </c>
      <c r="C184" s="196"/>
      <c r="D184" s="964" t="e">
        <f>VLOOKUP(C184,L.Diario!$B$10:$D$393,3,FALSE)</f>
        <v>#N/A</v>
      </c>
      <c r="E184" s="965"/>
      <c r="F184" s="966"/>
      <c r="G184" s="197"/>
      <c r="H184" s="197"/>
      <c r="J184" s="235" t="e">
        <f>+VLOOKUP(K184,L.Diario!$B$11:$C$393,2,FALSE)</f>
        <v>#N/A</v>
      </c>
      <c r="K184" s="196"/>
      <c r="L184" s="964" t="e">
        <f>VLOOKUP(K184,L.Diario!$B$10:$D$393,3,FALSE)</f>
        <v>#N/A</v>
      </c>
      <c r="M184" s="965"/>
      <c r="N184" s="966"/>
      <c r="O184" s="197"/>
      <c r="P184" s="197"/>
    </row>
    <row r="185" spans="2:16" ht="15.75" thickBot="1" x14ac:dyDescent="0.25">
      <c r="G185" s="197">
        <f>SUM(G178:G184)</f>
        <v>0</v>
      </c>
      <c r="H185" s="197">
        <f>SUM(H178:H184)</f>
        <v>2600</v>
      </c>
      <c r="O185" s="197">
        <f>SUM(O178:O184)</f>
        <v>0</v>
      </c>
      <c r="P185" s="197">
        <f>SUM(P178:P184)</f>
        <v>22201</v>
      </c>
    </row>
    <row r="186" spans="2:16" ht="15.75" thickBot="1" x14ac:dyDescent="0.25">
      <c r="C186" s="198"/>
      <c r="G186" s="199">
        <f>IF(H185&gt;G185,H185-G185,"")</f>
        <v>2600</v>
      </c>
      <c r="H186" s="200" t="str">
        <f>IF(G185&gt;H185,G185-H185,"")</f>
        <v/>
      </c>
      <c r="K186" s="198"/>
      <c r="O186" s="199">
        <f>IF(P185&gt;O185,P185-O185,"")</f>
        <v>22201</v>
      </c>
      <c r="P186" s="200" t="str">
        <f>IF(O185&gt;P185,O185-P185,"")</f>
        <v/>
      </c>
    </row>
    <row r="187" spans="2:16" ht="15.75" thickBot="1" x14ac:dyDescent="0.25">
      <c r="C187" s="4"/>
      <c r="D187" s="237"/>
      <c r="E187" s="4"/>
      <c r="F187" s="4"/>
      <c r="G187" s="201">
        <f>SUM(G185:G186)</f>
        <v>2600</v>
      </c>
      <c r="H187" s="201">
        <f>SUM(H185:H186)</f>
        <v>2600</v>
      </c>
      <c r="K187" s="4"/>
      <c r="L187" s="4"/>
      <c r="M187" s="4"/>
      <c r="N187" s="4"/>
      <c r="O187" s="201">
        <f>SUM(O185:O186)</f>
        <v>22201</v>
      </c>
      <c r="P187" s="201">
        <f>SUM(P185:P186)</f>
        <v>22201</v>
      </c>
    </row>
    <row r="189" spans="2:16" ht="15.75" thickBot="1" x14ac:dyDescent="0.25"/>
    <row r="190" spans="2:16" ht="15.75" thickBot="1" x14ac:dyDescent="0.25">
      <c r="B190" s="962">
        <v>23</v>
      </c>
      <c r="C190" s="963"/>
      <c r="G190" s="962">
        <v>94</v>
      </c>
      <c r="H190" s="963"/>
      <c r="J190" s="962">
        <v>24</v>
      </c>
      <c r="K190" s="963"/>
      <c r="O190" s="962">
        <v>95</v>
      </c>
      <c r="P190" s="963"/>
    </row>
    <row r="191" spans="2:16" ht="15.75" thickBot="1" x14ac:dyDescent="0.25">
      <c r="B191" s="190" t="s">
        <v>831</v>
      </c>
      <c r="C191" s="190" t="s">
        <v>1010</v>
      </c>
      <c r="D191" s="973" t="s">
        <v>843</v>
      </c>
      <c r="E191" s="974"/>
      <c r="F191" s="975"/>
      <c r="G191" s="976" t="s">
        <v>844</v>
      </c>
      <c r="H191" s="977"/>
      <c r="J191" s="190" t="s">
        <v>831</v>
      </c>
      <c r="K191" s="190" t="s">
        <v>1010</v>
      </c>
      <c r="L191" s="973" t="s">
        <v>843</v>
      </c>
      <c r="M191" s="974"/>
      <c r="N191" s="975"/>
      <c r="O191" s="976" t="s">
        <v>844</v>
      </c>
      <c r="P191" s="977"/>
    </row>
    <row r="192" spans="2:16" ht="15.75" thickBot="1" x14ac:dyDescent="0.25">
      <c r="B192" s="230"/>
      <c r="C192" s="191" t="s">
        <v>830</v>
      </c>
      <c r="D192" s="967" t="s">
        <v>845</v>
      </c>
      <c r="E192" s="968"/>
      <c r="F192" s="969"/>
      <c r="G192" s="192" t="s">
        <v>846</v>
      </c>
      <c r="H192" s="192" t="s">
        <v>847</v>
      </c>
      <c r="J192" s="230"/>
      <c r="K192" s="191" t="s">
        <v>830</v>
      </c>
      <c r="L192" s="967" t="s">
        <v>845</v>
      </c>
      <c r="M192" s="968"/>
      <c r="N192" s="969"/>
      <c r="O192" s="192" t="s">
        <v>846</v>
      </c>
      <c r="P192" s="192" t="s">
        <v>847</v>
      </c>
    </row>
    <row r="193" spans="2:16" x14ac:dyDescent="0.2">
      <c r="B193" s="233">
        <f>+VLOOKUP(C193,L.Diario!$B$11:$C$393,2,FALSE)</f>
        <v>45327</v>
      </c>
      <c r="C193" s="193">
        <v>10</v>
      </c>
      <c r="D193" s="978" t="str">
        <f>VLOOKUP(C193,L.Diario!$B$10:$D$393,3,FALSE)</f>
        <v>Por el destino del gasto de planilla de Sueldos</v>
      </c>
      <c r="E193" s="979"/>
      <c r="F193" s="980"/>
      <c r="G193" s="194">
        <f>+L.Diario!K64</f>
        <v>7760.8</v>
      </c>
      <c r="H193" s="195"/>
      <c r="J193" s="233">
        <f>+VLOOKUP(K193,L.Diario!$B$11:$C$393,2,FALSE)</f>
        <v>45327</v>
      </c>
      <c r="K193" s="193">
        <v>10</v>
      </c>
      <c r="L193" s="978" t="str">
        <f>VLOOKUP(K193,L.Diario!$B$10:$D$393,3,FALSE)</f>
        <v>Por el destino del gasto de planilla de Sueldos</v>
      </c>
      <c r="M193" s="979"/>
      <c r="N193" s="980"/>
      <c r="O193" s="194">
        <f>+L.Diario!K66</f>
        <v>1940.2</v>
      </c>
      <c r="P193" s="195"/>
    </row>
    <row r="194" spans="2:16" x14ac:dyDescent="0.2">
      <c r="B194" s="234">
        <f>+VLOOKUP(C194,L.Diario!$B$11:$C$393,2,FALSE)</f>
        <v>45328</v>
      </c>
      <c r="C194" s="193">
        <v>13</v>
      </c>
      <c r="D194" s="970" t="str">
        <f>VLOOKUP(C194,L.Diario!$B$10:$D$393,3,FALSE)</f>
        <v>Por el destino del pago de alquileres</v>
      </c>
      <c r="E194" s="971"/>
      <c r="F194" s="972"/>
      <c r="G194" s="195">
        <f>+L.Diario!K84</f>
        <v>2170</v>
      </c>
      <c r="H194" s="195"/>
      <c r="J194" s="234">
        <f>+VLOOKUP(K194,L.Diario!$B$11:$C$393,2,FALSE)</f>
        <v>45328</v>
      </c>
      <c r="K194" s="193">
        <v>13</v>
      </c>
      <c r="L194" s="970" t="str">
        <f>VLOOKUP(K194,L.Diario!$B$10:$D$393,3,FALSE)</f>
        <v>Por el destino del pago de alquileres</v>
      </c>
      <c r="M194" s="971"/>
      <c r="N194" s="972"/>
      <c r="O194" s="195">
        <f>+L.Diario!K86</f>
        <v>930</v>
      </c>
      <c r="P194" s="195"/>
    </row>
    <row r="195" spans="2:16" x14ac:dyDescent="0.2">
      <c r="B195" s="234">
        <f>+VLOOKUP(C195,L.Diario!$B$11:$C$393,2,FALSE)</f>
        <v>45334</v>
      </c>
      <c r="C195" s="193">
        <v>23</v>
      </c>
      <c r="D195" s="970" t="str">
        <f>VLOOKUP(C195,L.Diario!$B$10:$D$393,3,FALSE)</f>
        <v>Por el destino de la depreciación</v>
      </c>
      <c r="E195" s="971"/>
      <c r="F195" s="972"/>
      <c r="G195" s="195">
        <f>+L.Diario!K144</f>
        <v>4680</v>
      </c>
      <c r="H195" s="195"/>
      <c r="J195" s="234">
        <f>+VLOOKUP(K195,L.Diario!$B$11:$C$393,2,FALSE)</f>
        <v>45334</v>
      </c>
      <c r="K195" s="193">
        <v>23</v>
      </c>
      <c r="L195" s="970" t="str">
        <f>VLOOKUP(K195,L.Diario!$B$10:$D$393,3,FALSE)</f>
        <v>Por el destino de la depreciación</v>
      </c>
      <c r="M195" s="971"/>
      <c r="N195" s="972"/>
      <c r="O195" s="195">
        <f>+L.Diario!K146</f>
        <v>3120</v>
      </c>
      <c r="P195" s="195"/>
    </row>
    <row r="196" spans="2:16" x14ac:dyDescent="0.2">
      <c r="B196" s="234">
        <f>+VLOOKUP(C196,L.Diario!$B$11:$C$393,2,FALSE)</f>
        <v>45336</v>
      </c>
      <c r="C196" s="193">
        <v>26</v>
      </c>
      <c r="D196" s="970">
        <f>VLOOKUP(C196,L.Diario!$B$10:$D$393,3,FALSE)</f>
        <v>0</v>
      </c>
      <c r="E196" s="971"/>
      <c r="F196" s="972"/>
      <c r="G196" s="195">
        <f>+L.Diario!K161</f>
        <v>640</v>
      </c>
      <c r="H196" s="195"/>
      <c r="J196" s="234">
        <f>+VLOOKUP(K196,L.Diario!$B$11:$C$393,2,FALSE)</f>
        <v>45336</v>
      </c>
      <c r="K196" s="193">
        <v>26</v>
      </c>
      <c r="L196" s="970">
        <f>VLOOKUP(K196,L.Diario!$B$10:$D$393,3,FALSE)</f>
        <v>0</v>
      </c>
      <c r="M196" s="971"/>
      <c r="N196" s="972"/>
      <c r="O196" s="195">
        <f>+L.Diario!K163</f>
        <v>960</v>
      </c>
      <c r="P196" s="195"/>
    </row>
    <row r="197" spans="2:16" x14ac:dyDescent="0.2">
      <c r="B197" s="234" t="e">
        <f>+VLOOKUP(C197,L.Diario!$B$11:$C$393,2,FALSE)</f>
        <v>#N/A</v>
      </c>
      <c r="C197" s="193"/>
      <c r="D197" s="970" t="e">
        <f>VLOOKUP(C197,L.Diario!$B$10:$D$393,3,FALSE)</f>
        <v>#N/A</v>
      </c>
      <c r="E197" s="971"/>
      <c r="F197" s="972"/>
      <c r="G197" s="195"/>
      <c r="H197" s="195"/>
      <c r="J197" s="234" t="e">
        <f>+VLOOKUP(K197,L.Diario!$B$11:$C$393,2,FALSE)</f>
        <v>#N/A</v>
      </c>
      <c r="K197" s="193"/>
      <c r="L197" s="970" t="e">
        <f>VLOOKUP(K197,L.Diario!$B$10:$D$393,3,FALSE)</f>
        <v>#N/A</v>
      </c>
      <c r="M197" s="971"/>
      <c r="N197" s="972"/>
      <c r="O197" s="195"/>
      <c r="P197" s="195"/>
    </row>
    <row r="198" spans="2:16" x14ac:dyDescent="0.2">
      <c r="B198" s="234" t="e">
        <f>+VLOOKUP(C198,L.Diario!$B$11:$C$393,2,FALSE)</f>
        <v>#N/A</v>
      </c>
      <c r="C198" s="193"/>
      <c r="D198" s="970" t="e">
        <f>VLOOKUP(C198,L.Diario!$B$10:$D$393,3,FALSE)</f>
        <v>#N/A</v>
      </c>
      <c r="E198" s="971"/>
      <c r="F198" s="972"/>
      <c r="G198" s="195"/>
      <c r="H198" s="195"/>
      <c r="J198" s="234" t="e">
        <f>+VLOOKUP(K198,L.Diario!$B$11:$C$393,2,FALSE)</f>
        <v>#N/A</v>
      </c>
      <c r="K198" s="193"/>
      <c r="L198" s="970" t="e">
        <f>VLOOKUP(K198,L.Diario!$B$10:$D$393,3,FALSE)</f>
        <v>#N/A</v>
      </c>
      <c r="M198" s="971"/>
      <c r="N198" s="972"/>
      <c r="O198" s="195"/>
      <c r="P198" s="195"/>
    </row>
    <row r="199" spans="2:16" ht="15.75" thickBot="1" x14ac:dyDescent="0.25">
      <c r="B199" s="235" t="e">
        <f>+VLOOKUP(C199,L.Diario!$B$11:$C$393,2,FALSE)</f>
        <v>#N/A</v>
      </c>
      <c r="C199" s="196"/>
      <c r="D199" s="964" t="e">
        <f>VLOOKUP(C199,L.Diario!$B$10:$D$393,3,FALSE)</f>
        <v>#N/A</v>
      </c>
      <c r="E199" s="965"/>
      <c r="F199" s="966"/>
      <c r="G199" s="197"/>
      <c r="H199" s="197"/>
      <c r="J199" s="235" t="e">
        <f>+VLOOKUP(K199,L.Diario!$B$11:$C$393,2,FALSE)</f>
        <v>#N/A</v>
      </c>
      <c r="K199" s="196"/>
      <c r="L199" s="964" t="e">
        <f>VLOOKUP(K199,L.Diario!$B$10:$D$393,3,FALSE)</f>
        <v>#N/A</v>
      </c>
      <c r="M199" s="965"/>
      <c r="N199" s="966"/>
      <c r="O199" s="197"/>
      <c r="P199" s="197"/>
    </row>
    <row r="200" spans="2:16" ht="15.75" thickBot="1" x14ac:dyDescent="0.25">
      <c r="G200" s="197">
        <f>SUM(G193:G199)</f>
        <v>15250.8</v>
      </c>
      <c r="H200" s="197">
        <f>SUM(H193:H199)</f>
        <v>0</v>
      </c>
      <c r="O200" s="197">
        <f>SUM(O193:O199)</f>
        <v>6950.2</v>
      </c>
      <c r="P200" s="197">
        <f>SUM(P193:P199)</f>
        <v>0</v>
      </c>
    </row>
    <row r="201" spans="2:16" ht="15.75" thickBot="1" x14ac:dyDescent="0.25">
      <c r="C201" s="198"/>
      <c r="G201" s="199" t="str">
        <f>IF(H200&gt;G200,H200-G200,"")</f>
        <v/>
      </c>
      <c r="H201" s="200">
        <f>IF(G200&gt;H200,G200-H200,"")</f>
        <v>15250.8</v>
      </c>
      <c r="K201" s="198"/>
      <c r="O201" s="199" t="str">
        <f>IF(P200&gt;O200,P200-O200,"")</f>
        <v/>
      </c>
      <c r="P201" s="200">
        <f>IF(O200&gt;P200,O200-P200,"")</f>
        <v>6950.2</v>
      </c>
    </row>
    <row r="202" spans="2:16" ht="15.75" thickBot="1" x14ac:dyDescent="0.25">
      <c r="C202" s="4"/>
      <c r="D202" s="237"/>
      <c r="E202" s="4"/>
      <c r="F202" s="4"/>
      <c r="G202" s="201">
        <f>SUM(G200:G201)</f>
        <v>15250.8</v>
      </c>
      <c r="H202" s="201">
        <f>SUM(H200:H201)</f>
        <v>15250.8</v>
      </c>
      <c r="K202" s="4"/>
      <c r="L202" s="4"/>
      <c r="M202" s="4"/>
      <c r="N202" s="4"/>
      <c r="O202" s="201">
        <f>SUM(O200:O201)</f>
        <v>6950.2</v>
      </c>
      <c r="P202" s="201">
        <f>SUM(P200:P201)</f>
        <v>6950.2</v>
      </c>
    </row>
    <row r="204" spans="2:16" ht="15.75" thickBot="1" x14ac:dyDescent="0.25"/>
    <row r="205" spans="2:16" ht="15.75" thickBot="1" x14ac:dyDescent="0.25">
      <c r="B205" s="962">
        <v>25</v>
      </c>
      <c r="C205" s="963"/>
      <c r="G205" s="962"/>
      <c r="H205" s="963"/>
      <c r="J205" s="962">
        <v>26</v>
      </c>
      <c r="K205" s="963"/>
      <c r="O205" s="962"/>
      <c r="P205" s="963"/>
    </row>
    <row r="206" spans="2:16" ht="15.75" thickBot="1" x14ac:dyDescent="0.25">
      <c r="B206" s="190" t="s">
        <v>831</v>
      </c>
      <c r="C206" s="190" t="s">
        <v>1010</v>
      </c>
      <c r="D206" s="973" t="s">
        <v>843</v>
      </c>
      <c r="E206" s="974"/>
      <c r="F206" s="975"/>
      <c r="G206" s="976" t="s">
        <v>844</v>
      </c>
      <c r="H206" s="977"/>
      <c r="J206" s="190" t="s">
        <v>831</v>
      </c>
      <c r="K206" s="190" t="s">
        <v>1010</v>
      </c>
      <c r="L206" s="973" t="s">
        <v>843</v>
      </c>
      <c r="M206" s="974"/>
      <c r="N206" s="975"/>
      <c r="O206" s="976" t="s">
        <v>844</v>
      </c>
      <c r="P206" s="977"/>
    </row>
    <row r="207" spans="2:16" ht="15.75" thickBot="1" x14ac:dyDescent="0.25">
      <c r="B207" s="230"/>
      <c r="C207" s="191" t="s">
        <v>830</v>
      </c>
      <c r="D207" s="967" t="s">
        <v>845</v>
      </c>
      <c r="E207" s="968"/>
      <c r="F207" s="969"/>
      <c r="G207" s="192" t="s">
        <v>846</v>
      </c>
      <c r="H207" s="192" t="s">
        <v>847</v>
      </c>
      <c r="J207" s="230"/>
      <c r="K207" s="191" t="s">
        <v>830</v>
      </c>
      <c r="L207" s="967" t="s">
        <v>845</v>
      </c>
      <c r="M207" s="968"/>
      <c r="N207" s="969"/>
      <c r="O207" s="192" t="s">
        <v>846</v>
      </c>
      <c r="P207" s="192" t="s">
        <v>847</v>
      </c>
    </row>
    <row r="208" spans="2:16" x14ac:dyDescent="0.2">
      <c r="B208" s="233" t="e">
        <f>+VLOOKUP(C208,L.Diario!$B$11:$C$393,2,FALSE)</f>
        <v>#N/A</v>
      </c>
      <c r="C208" s="193"/>
      <c r="D208" s="978" t="e">
        <f>VLOOKUP(C208,L.Diario!$B$10:$D$393,3,FALSE)</f>
        <v>#N/A</v>
      </c>
      <c r="E208" s="979"/>
      <c r="F208" s="980"/>
      <c r="G208" s="194"/>
      <c r="H208" s="195"/>
      <c r="J208" s="233" t="e">
        <f>+VLOOKUP(K208,L.Diario!$B$11:$C$393,2,FALSE)</f>
        <v>#N/A</v>
      </c>
      <c r="K208" s="193"/>
      <c r="L208" s="978" t="e">
        <f>VLOOKUP(K208,L.Diario!$B$10:$D$393,3,FALSE)</f>
        <v>#N/A</v>
      </c>
      <c r="M208" s="979"/>
      <c r="N208" s="980"/>
      <c r="O208" s="194"/>
      <c r="P208" s="195"/>
    </row>
    <row r="209" spans="2:16" x14ac:dyDescent="0.2">
      <c r="B209" s="234" t="e">
        <f>+VLOOKUP(C209,L.Diario!$B$11:$C$393,2,FALSE)</f>
        <v>#N/A</v>
      </c>
      <c r="C209" s="193"/>
      <c r="D209" s="970" t="e">
        <f>VLOOKUP(C209,L.Diario!$B$10:$D$393,3,FALSE)</f>
        <v>#N/A</v>
      </c>
      <c r="E209" s="971"/>
      <c r="F209" s="972"/>
      <c r="G209" s="195"/>
      <c r="H209" s="195"/>
      <c r="J209" s="234" t="e">
        <f>+VLOOKUP(K209,L.Diario!$B$11:$C$393,2,FALSE)</f>
        <v>#N/A</v>
      </c>
      <c r="K209" s="193"/>
      <c r="L209" s="970" t="e">
        <f>VLOOKUP(K209,L.Diario!$B$10:$D$393,3,FALSE)</f>
        <v>#N/A</v>
      </c>
      <c r="M209" s="971"/>
      <c r="N209" s="972"/>
      <c r="O209" s="195"/>
      <c r="P209" s="195"/>
    </row>
    <row r="210" spans="2:16" x14ac:dyDescent="0.2">
      <c r="B210" s="234" t="e">
        <f>+VLOOKUP(C210,L.Diario!$B$11:$C$393,2,FALSE)</f>
        <v>#N/A</v>
      </c>
      <c r="C210" s="193"/>
      <c r="D210" s="970" t="e">
        <f>VLOOKUP(C210,L.Diario!$B$10:$D$393,3,FALSE)</f>
        <v>#N/A</v>
      </c>
      <c r="E210" s="971"/>
      <c r="F210" s="972"/>
      <c r="G210" s="195"/>
      <c r="H210" s="195"/>
      <c r="J210" s="234" t="e">
        <f>+VLOOKUP(K210,L.Diario!$B$11:$C$393,2,FALSE)</f>
        <v>#N/A</v>
      </c>
      <c r="K210" s="193"/>
      <c r="L210" s="970" t="e">
        <f>VLOOKUP(K210,L.Diario!$B$10:$D$393,3,FALSE)</f>
        <v>#N/A</v>
      </c>
      <c r="M210" s="971"/>
      <c r="N210" s="972"/>
      <c r="O210" s="195"/>
      <c r="P210" s="195"/>
    </row>
    <row r="211" spans="2:16" x14ac:dyDescent="0.2">
      <c r="B211" s="234" t="e">
        <f>+VLOOKUP(C211,L.Diario!$B$11:$C$393,2,FALSE)</f>
        <v>#N/A</v>
      </c>
      <c r="C211" s="193"/>
      <c r="D211" s="970" t="e">
        <f>VLOOKUP(C211,L.Diario!$B$10:$D$393,3,FALSE)</f>
        <v>#N/A</v>
      </c>
      <c r="E211" s="971"/>
      <c r="F211" s="972"/>
      <c r="G211" s="195"/>
      <c r="H211" s="195"/>
      <c r="J211" s="234" t="e">
        <f>+VLOOKUP(K211,L.Diario!$B$11:$C$393,2,FALSE)</f>
        <v>#N/A</v>
      </c>
      <c r="K211" s="193"/>
      <c r="L211" s="970" t="e">
        <f>VLOOKUP(K211,L.Diario!$B$10:$D$393,3,FALSE)</f>
        <v>#N/A</v>
      </c>
      <c r="M211" s="971"/>
      <c r="N211" s="972"/>
      <c r="O211" s="195"/>
      <c r="P211" s="195"/>
    </row>
    <row r="212" spans="2:16" x14ac:dyDescent="0.2">
      <c r="B212" s="234" t="e">
        <f>+VLOOKUP(C212,L.Diario!$B$11:$C$393,2,FALSE)</f>
        <v>#N/A</v>
      </c>
      <c r="C212" s="193"/>
      <c r="D212" s="970" t="e">
        <f>VLOOKUP(C212,L.Diario!$B$10:$D$393,3,FALSE)</f>
        <v>#N/A</v>
      </c>
      <c r="E212" s="971"/>
      <c r="F212" s="972"/>
      <c r="G212" s="195"/>
      <c r="H212" s="195"/>
      <c r="J212" s="234" t="e">
        <f>+VLOOKUP(K212,L.Diario!$B$11:$C$393,2,FALSE)</f>
        <v>#N/A</v>
      </c>
      <c r="K212" s="193"/>
      <c r="L212" s="970" t="e">
        <f>VLOOKUP(K212,L.Diario!$B$10:$D$393,3,FALSE)</f>
        <v>#N/A</v>
      </c>
      <c r="M212" s="971"/>
      <c r="N212" s="972"/>
      <c r="O212" s="195"/>
      <c r="P212" s="195"/>
    </row>
    <row r="213" spans="2:16" x14ac:dyDescent="0.2">
      <c r="B213" s="234" t="e">
        <f>+VLOOKUP(C213,L.Diario!$B$11:$C$393,2,FALSE)</f>
        <v>#N/A</v>
      </c>
      <c r="C213" s="193"/>
      <c r="D213" s="970" t="e">
        <f>VLOOKUP(C213,L.Diario!$B$10:$D$393,3,FALSE)</f>
        <v>#N/A</v>
      </c>
      <c r="E213" s="971"/>
      <c r="F213" s="972"/>
      <c r="G213" s="195"/>
      <c r="H213" s="195"/>
      <c r="J213" s="234" t="e">
        <f>+VLOOKUP(K213,L.Diario!$B$11:$C$393,2,FALSE)</f>
        <v>#N/A</v>
      </c>
      <c r="K213" s="193"/>
      <c r="L213" s="970" t="e">
        <f>VLOOKUP(K213,L.Diario!$B$10:$D$393,3,FALSE)</f>
        <v>#N/A</v>
      </c>
      <c r="M213" s="971"/>
      <c r="N213" s="972"/>
      <c r="O213" s="195"/>
      <c r="P213" s="195"/>
    </row>
    <row r="214" spans="2:16" ht="15.75" thickBot="1" x14ac:dyDescent="0.25">
      <c r="B214" s="235" t="e">
        <f>+VLOOKUP(C214,L.Diario!$B$11:$C$393,2,FALSE)</f>
        <v>#N/A</v>
      </c>
      <c r="C214" s="196"/>
      <c r="D214" s="964" t="e">
        <f>VLOOKUP(C214,L.Diario!$B$10:$D$393,3,FALSE)</f>
        <v>#N/A</v>
      </c>
      <c r="E214" s="965"/>
      <c r="F214" s="966"/>
      <c r="G214" s="197"/>
      <c r="H214" s="197"/>
      <c r="J214" s="235" t="e">
        <f>+VLOOKUP(K214,L.Diario!$B$11:$C$393,2,FALSE)</f>
        <v>#N/A</v>
      </c>
      <c r="K214" s="196"/>
      <c r="L214" s="964" t="e">
        <f>VLOOKUP(K214,L.Diario!$B$10:$D$393,3,FALSE)</f>
        <v>#N/A</v>
      </c>
      <c r="M214" s="965"/>
      <c r="N214" s="966"/>
      <c r="O214" s="197"/>
      <c r="P214" s="197"/>
    </row>
    <row r="215" spans="2:16" ht="15.75" thickBot="1" x14ac:dyDescent="0.25">
      <c r="G215" s="197">
        <f>SUM(G208:G214)</f>
        <v>0</v>
      </c>
      <c r="H215" s="197">
        <f>SUM(H208:H214)</f>
        <v>0</v>
      </c>
      <c r="O215" s="197">
        <f>SUM(O208:O214)</f>
        <v>0</v>
      </c>
      <c r="P215" s="197">
        <f>SUM(P208:P214)</f>
        <v>0</v>
      </c>
    </row>
    <row r="216" spans="2:16" ht="15.75" thickBot="1" x14ac:dyDescent="0.25">
      <c r="C216" s="198"/>
      <c r="G216" s="199" t="str">
        <f>IF(H215&gt;G215,H215-G215,"")</f>
        <v/>
      </c>
      <c r="H216" s="200" t="str">
        <f>IF(G215&gt;H215,G215-H215,"")</f>
        <v/>
      </c>
      <c r="K216" s="198"/>
      <c r="O216" s="199" t="str">
        <f>IF(P215&gt;O215,P215-O215,"")</f>
        <v/>
      </c>
      <c r="P216" s="200" t="str">
        <f>IF(O215&gt;P215,O215-P215,"")</f>
        <v/>
      </c>
    </row>
    <row r="217" spans="2:16" ht="15.75" thickBot="1" x14ac:dyDescent="0.25">
      <c r="C217" s="4"/>
      <c r="D217" s="237"/>
      <c r="E217" s="4"/>
      <c r="F217" s="4"/>
      <c r="G217" s="201">
        <f>SUM(G215:G216)</f>
        <v>0</v>
      </c>
      <c r="H217" s="201">
        <f>SUM(H215:H216)</f>
        <v>0</v>
      </c>
      <c r="K217" s="4"/>
      <c r="L217" s="4"/>
      <c r="M217" s="4"/>
      <c r="N217" s="4"/>
      <c r="O217" s="201">
        <f>SUM(O215:O216)</f>
        <v>0</v>
      </c>
      <c r="P217" s="201">
        <f>SUM(P215:P216)</f>
        <v>0</v>
      </c>
    </row>
    <row r="219" spans="2:16" ht="15.75" thickBot="1" x14ac:dyDescent="0.25"/>
    <row r="220" spans="2:16" ht="15.75" thickBot="1" x14ac:dyDescent="0.25">
      <c r="B220" s="962">
        <v>27</v>
      </c>
      <c r="C220" s="963"/>
      <c r="G220" s="962"/>
      <c r="H220" s="963"/>
      <c r="J220" s="962">
        <v>28</v>
      </c>
      <c r="K220" s="963"/>
      <c r="O220" s="962"/>
      <c r="P220" s="963"/>
    </row>
    <row r="221" spans="2:16" ht="15.75" thickBot="1" x14ac:dyDescent="0.25">
      <c r="B221" s="190" t="s">
        <v>831</v>
      </c>
      <c r="C221" s="190" t="s">
        <v>1010</v>
      </c>
      <c r="D221" s="973" t="s">
        <v>843</v>
      </c>
      <c r="E221" s="974"/>
      <c r="F221" s="975"/>
      <c r="G221" s="976" t="s">
        <v>844</v>
      </c>
      <c r="H221" s="977"/>
      <c r="J221" s="190" t="s">
        <v>831</v>
      </c>
      <c r="K221" s="190" t="s">
        <v>1010</v>
      </c>
      <c r="L221" s="973" t="s">
        <v>843</v>
      </c>
      <c r="M221" s="974"/>
      <c r="N221" s="975"/>
      <c r="O221" s="976" t="s">
        <v>844</v>
      </c>
      <c r="P221" s="977"/>
    </row>
    <row r="222" spans="2:16" ht="15.75" thickBot="1" x14ac:dyDescent="0.25">
      <c r="B222" s="229"/>
      <c r="C222" s="191" t="s">
        <v>830</v>
      </c>
      <c r="D222" s="967" t="s">
        <v>845</v>
      </c>
      <c r="E222" s="968"/>
      <c r="F222" s="969"/>
      <c r="G222" s="192" t="s">
        <v>846</v>
      </c>
      <c r="H222" s="192" t="s">
        <v>847</v>
      </c>
      <c r="J222" s="229"/>
      <c r="K222" s="191" t="s">
        <v>830</v>
      </c>
      <c r="L222" s="967" t="s">
        <v>845</v>
      </c>
      <c r="M222" s="968"/>
      <c r="N222" s="969"/>
      <c r="O222" s="192" t="s">
        <v>846</v>
      </c>
      <c r="P222" s="192" t="s">
        <v>847</v>
      </c>
    </row>
    <row r="223" spans="2:16" x14ac:dyDescent="0.2">
      <c r="B223" s="233" t="e">
        <f>+VLOOKUP(C223,L.Diario!$B$11:$C$393,2,FALSE)</f>
        <v>#N/A</v>
      </c>
      <c r="C223" s="193"/>
      <c r="D223" s="978" t="e">
        <f>VLOOKUP(C223,L.Diario!$B$10:$D$393,3,FALSE)</f>
        <v>#N/A</v>
      </c>
      <c r="E223" s="979"/>
      <c r="F223" s="980"/>
      <c r="G223" s="194"/>
      <c r="H223" s="195"/>
      <c r="J223" s="233" t="e">
        <f>+VLOOKUP(K223,L.Diario!$B$11:$C$393,2,FALSE)</f>
        <v>#N/A</v>
      </c>
      <c r="K223" s="193"/>
      <c r="L223" s="978" t="e">
        <f>VLOOKUP(K223,L.Diario!$B$10:$D$393,3,FALSE)</f>
        <v>#N/A</v>
      </c>
      <c r="M223" s="979"/>
      <c r="N223" s="980"/>
      <c r="O223" s="194"/>
      <c r="P223" s="195"/>
    </row>
    <row r="224" spans="2:16" x14ac:dyDescent="0.2">
      <c r="B224" s="234" t="e">
        <f>+VLOOKUP(C224,L.Diario!$B$11:$C$393,2,FALSE)</f>
        <v>#N/A</v>
      </c>
      <c r="C224" s="193"/>
      <c r="D224" s="970" t="e">
        <f>VLOOKUP(C224,L.Diario!$B$10:$D$393,3,FALSE)</f>
        <v>#N/A</v>
      </c>
      <c r="E224" s="971"/>
      <c r="F224" s="972"/>
      <c r="G224" s="195"/>
      <c r="H224" s="195"/>
      <c r="J224" s="234" t="e">
        <f>+VLOOKUP(K224,L.Diario!$B$11:$C$393,2,FALSE)</f>
        <v>#N/A</v>
      </c>
      <c r="K224" s="193"/>
      <c r="L224" s="970" t="e">
        <f>VLOOKUP(K224,L.Diario!$B$10:$D$393,3,FALSE)</f>
        <v>#N/A</v>
      </c>
      <c r="M224" s="971"/>
      <c r="N224" s="972"/>
      <c r="O224" s="195"/>
      <c r="P224" s="195"/>
    </row>
    <row r="225" spans="2:16" x14ac:dyDescent="0.2">
      <c r="B225" s="234" t="e">
        <f>+VLOOKUP(C225,L.Diario!$B$11:$C$393,2,FALSE)</f>
        <v>#N/A</v>
      </c>
      <c r="C225" s="193"/>
      <c r="D225" s="970" t="e">
        <f>VLOOKUP(C225,L.Diario!$B$10:$D$393,3,FALSE)</f>
        <v>#N/A</v>
      </c>
      <c r="E225" s="971"/>
      <c r="F225" s="972"/>
      <c r="G225" s="195"/>
      <c r="H225" s="195"/>
      <c r="J225" s="234" t="e">
        <f>+VLOOKUP(K225,L.Diario!$B$11:$C$393,2,FALSE)</f>
        <v>#N/A</v>
      </c>
      <c r="K225" s="193"/>
      <c r="L225" s="970" t="e">
        <f>VLOOKUP(K225,L.Diario!$B$10:$D$393,3,FALSE)</f>
        <v>#N/A</v>
      </c>
      <c r="M225" s="971"/>
      <c r="N225" s="972"/>
      <c r="O225" s="195"/>
      <c r="P225" s="195"/>
    </row>
    <row r="226" spans="2:16" x14ac:dyDescent="0.2">
      <c r="B226" s="234" t="e">
        <f>+VLOOKUP(C226,L.Diario!$B$11:$C$393,2,FALSE)</f>
        <v>#N/A</v>
      </c>
      <c r="C226" s="193"/>
      <c r="D226" s="970" t="e">
        <f>VLOOKUP(C226,L.Diario!$B$10:$D$393,3,FALSE)</f>
        <v>#N/A</v>
      </c>
      <c r="E226" s="971"/>
      <c r="F226" s="972"/>
      <c r="G226" s="195"/>
      <c r="H226" s="195"/>
      <c r="J226" s="234" t="e">
        <f>+VLOOKUP(K226,L.Diario!$B$11:$C$393,2,FALSE)</f>
        <v>#N/A</v>
      </c>
      <c r="K226" s="193"/>
      <c r="L226" s="970" t="e">
        <f>VLOOKUP(K226,L.Diario!$B$10:$D$393,3,FALSE)</f>
        <v>#N/A</v>
      </c>
      <c r="M226" s="971"/>
      <c r="N226" s="972"/>
      <c r="O226" s="195"/>
      <c r="P226" s="195"/>
    </row>
    <row r="227" spans="2:16" x14ac:dyDescent="0.2">
      <c r="B227" s="234" t="e">
        <f>+VLOOKUP(C227,L.Diario!$B$11:$C$393,2,FALSE)</f>
        <v>#N/A</v>
      </c>
      <c r="C227" s="193"/>
      <c r="D227" s="970" t="e">
        <f>VLOOKUP(C227,L.Diario!$B$10:$D$393,3,FALSE)</f>
        <v>#N/A</v>
      </c>
      <c r="E227" s="971"/>
      <c r="F227" s="972"/>
      <c r="G227" s="195"/>
      <c r="H227" s="195"/>
      <c r="J227" s="234" t="e">
        <f>+VLOOKUP(K227,L.Diario!$B$11:$C$393,2,FALSE)</f>
        <v>#N/A</v>
      </c>
      <c r="K227" s="193"/>
      <c r="L227" s="970" t="e">
        <f>VLOOKUP(K227,L.Diario!$B$10:$D$393,3,FALSE)</f>
        <v>#N/A</v>
      </c>
      <c r="M227" s="971"/>
      <c r="N227" s="972"/>
      <c r="O227" s="195"/>
      <c r="P227" s="195"/>
    </row>
    <row r="228" spans="2:16" x14ac:dyDescent="0.2">
      <c r="B228" s="234" t="e">
        <f>+VLOOKUP(C228,L.Diario!$B$11:$C$393,2,FALSE)</f>
        <v>#N/A</v>
      </c>
      <c r="C228" s="193"/>
      <c r="D228" s="970" t="e">
        <f>VLOOKUP(C228,L.Diario!$B$10:$D$393,3,FALSE)</f>
        <v>#N/A</v>
      </c>
      <c r="E228" s="971"/>
      <c r="F228" s="972"/>
      <c r="G228" s="195"/>
      <c r="H228" s="195"/>
      <c r="J228" s="234" t="e">
        <f>+VLOOKUP(K228,L.Diario!$B$11:$C$393,2,FALSE)</f>
        <v>#N/A</v>
      </c>
      <c r="K228" s="193"/>
      <c r="L228" s="970" t="e">
        <f>VLOOKUP(K228,L.Diario!$B$10:$D$393,3,FALSE)</f>
        <v>#N/A</v>
      </c>
      <c r="M228" s="971"/>
      <c r="N228" s="972"/>
      <c r="O228" s="195"/>
      <c r="P228" s="195"/>
    </row>
    <row r="229" spans="2:16" ht="15.75" thickBot="1" x14ac:dyDescent="0.25">
      <c r="B229" s="235" t="e">
        <f>+VLOOKUP(C229,L.Diario!$B$11:$C$393,2,FALSE)</f>
        <v>#N/A</v>
      </c>
      <c r="C229" s="196"/>
      <c r="D229" s="964" t="e">
        <f>VLOOKUP(C229,L.Diario!$B$10:$D$393,3,FALSE)</f>
        <v>#N/A</v>
      </c>
      <c r="E229" s="965"/>
      <c r="F229" s="966"/>
      <c r="G229" s="197"/>
      <c r="H229" s="197"/>
      <c r="J229" s="235" t="e">
        <f>+VLOOKUP(K229,L.Diario!$B$11:$C$393,2,FALSE)</f>
        <v>#N/A</v>
      </c>
      <c r="K229" s="196"/>
      <c r="L229" s="964" t="e">
        <f>VLOOKUP(K229,L.Diario!$B$10:$D$393,3,FALSE)</f>
        <v>#N/A</v>
      </c>
      <c r="M229" s="965"/>
      <c r="N229" s="966"/>
      <c r="O229" s="197"/>
      <c r="P229" s="197"/>
    </row>
    <row r="230" spans="2:16" ht="15.75" thickBot="1" x14ac:dyDescent="0.25">
      <c r="G230" s="197">
        <f>SUM(G223:G229)</f>
        <v>0</v>
      </c>
      <c r="H230" s="197">
        <f>SUM(H223:H229)</f>
        <v>0</v>
      </c>
      <c r="O230" s="197">
        <f>SUM(O223:O229)</f>
        <v>0</v>
      </c>
      <c r="P230" s="197">
        <f>SUM(P223:P229)</f>
        <v>0</v>
      </c>
    </row>
    <row r="231" spans="2:16" ht="15.75" thickBot="1" x14ac:dyDescent="0.25">
      <c r="C231" s="198"/>
      <c r="G231" s="199" t="str">
        <f>IF(H230&gt;G230,H230-G230,"")</f>
        <v/>
      </c>
      <c r="H231" s="200" t="str">
        <f>IF(G230&gt;H230,G230-H230,"")</f>
        <v/>
      </c>
      <c r="K231" s="198"/>
      <c r="O231" s="199" t="str">
        <f>IF(P230&gt;O230,P230-O230,"")</f>
        <v/>
      </c>
      <c r="P231" s="200" t="str">
        <f>IF(O230&gt;P230,O230-P230,"")</f>
        <v/>
      </c>
    </row>
    <row r="232" spans="2:16" ht="15.75" thickBot="1" x14ac:dyDescent="0.25">
      <c r="C232" s="4"/>
      <c r="D232" s="237"/>
      <c r="E232" s="4"/>
      <c r="F232" s="4"/>
      <c r="G232" s="201">
        <f>SUM(G230:G231)</f>
        <v>0</v>
      </c>
      <c r="H232" s="201">
        <f>SUM(H230:H231)</f>
        <v>0</v>
      </c>
      <c r="K232" s="4"/>
      <c r="L232" s="4"/>
      <c r="M232" s="4"/>
      <c r="N232" s="4"/>
      <c r="O232" s="201">
        <f>SUM(O230:O231)</f>
        <v>0</v>
      </c>
      <c r="P232" s="201">
        <f>SUM(P230:P231)</f>
        <v>0</v>
      </c>
    </row>
    <row r="234" spans="2:16" ht="15.75" thickBot="1" x14ac:dyDescent="0.25"/>
    <row r="235" spans="2:16" ht="15.75" thickBot="1" x14ac:dyDescent="0.25">
      <c r="B235" s="962">
        <v>29</v>
      </c>
      <c r="C235" s="963"/>
      <c r="G235" s="962"/>
      <c r="H235" s="963"/>
      <c r="J235" s="962">
        <v>30</v>
      </c>
      <c r="K235" s="963"/>
      <c r="O235" s="962"/>
      <c r="P235" s="963"/>
    </row>
    <row r="236" spans="2:16" ht="15.75" thickBot="1" x14ac:dyDescent="0.25">
      <c r="B236" s="190" t="s">
        <v>831</v>
      </c>
      <c r="C236" s="190" t="s">
        <v>1010</v>
      </c>
      <c r="D236" s="973" t="s">
        <v>843</v>
      </c>
      <c r="E236" s="974"/>
      <c r="F236" s="975"/>
      <c r="G236" s="976" t="s">
        <v>844</v>
      </c>
      <c r="H236" s="977"/>
      <c r="J236" s="190" t="s">
        <v>831</v>
      </c>
      <c r="K236" s="190" t="s">
        <v>1010</v>
      </c>
      <c r="L236" s="973" t="s">
        <v>843</v>
      </c>
      <c r="M236" s="974"/>
      <c r="N236" s="975"/>
      <c r="O236" s="976" t="s">
        <v>844</v>
      </c>
      <c r="P236" s="977"/>
    </row>
    <row r="237" spans="2:16" ht="15.75" thickBot="1" x14ac:dyDescent="0.25">
      <c r="B237" s="229"/>
      <c r="C237" s="191" t="s">
        <v>830</v>
      </c>
      <c r="D237" s="967" t="s">
        <v>845</v>
      </c>
      <c r="E237" s="968"/>
      <c r="F237" s="969"/>
      <c r="G237" s="192" t="s">
        <v>846</v>
      </c>
      <c r="H237" s="192" t="s">
        <v>847</v>
      </c>
      <c r="J237" s="229"/>
      <c r="K237" s="191" t="s">
        <v>830</v>
      </c>
      <c r="L237" s="967" t="s">
        <v>845</v>
      </c>
      <c r="M237" s="968"/>
      <c r="N237" s="969"/>
      <c r="O237" s="192" t="s">
        <v>846</v>
      </c>
      <c r="P237" s="192" t="s">
        <v>847</v>
      </c>
    </row>
    <row r="238" spans="2:16" x14ac:dyDescent="0.2">
      <c r="B238" s="233" t="e">
        <f>+VLOOKUP(C238,L.Diario!$B$11:$C$393,2,FALSE)</f>
        <v>#N/A</v>
      </c>
      <c r="C238" s="193"/>
      <c r="D238" s="978" t="e">
        <f>VLOOKUP(C238,L.Diario!$B$10:$D$393,3,FALSE)</f>
        <v>#N/A</v>
      </c>
      <c r="E238" s="979"/>
      <c r="F238" s="980"/>
      <c r="G238" s="194"/>
      <c r="H238" s="195"/>
      <c r="J238" s="233" t="e">
        <f>+VLOOKUP(K238,L.Diario!$B$11:$C$393,2,FALSE)</f>
        <v>#N/A</v>
      </c>
      <c r="K238" s="193"/>
      <c r="L238" s="978" t="e">
        <f>VLOOKUP(K238,L.Diario!$B$10:$D$393,3,FALSE)</f>
        <v>#N/A</v>
      </c>
      <c r="M238" s="979"/>
      <c r="N238" s="980"/>
      <c r="O238" s="194"/>
      <c r="P238" s="195"/>
    </row>
    <row r="239" spans="2:16" x14ac:dyDescent="0.2">
      <c r="B239" s="234" t="e">
        <f>+VLOOKUP(C239,L.Diario!$B$11:$C$393,2,FALSE)</f>
        <v>#N/A</v>
      </c>
      <c r="C239" s="193"/>
      <c r="D239" s="970" t="e">
        <f>VLOOKUP(C239,L.Diario!$B$10:$D$393,3,FALSE)</f>
        <v>#N/A</v>
      </c>
      <c r="E239" s="971"/>
      <c r="F239" s="972"/>
      <c r="G239" s="195"/>
      <c r="H239" s="195"/>
      <c r="J239" s="234" t="e">
        <f>+VLOOKUP(K239,L.Diario!$B$11:$C$393,2,FALSE)</f>
        <v>#N/A</v>
      </c>
      <c r="K239" s="193"/>
      <c r="L239" s="970" t="e">
        <f>VLOOKUP(K239,L.Diario!$B$10:$D$393,3,FALSE)</f>
        <v>#N/A</v>
      </c>
      <c r="M239" s="971"/>
      <c r="N239" s="972"/>
      <c r="O239" s="195"/>
      <c r="P239" s="195"/>
    </row>
    <row r="240" spans="2:16" x14ac:dyDescent="0.2">
      <c r="B240" s="234" t="e">
        <f>+VLOOKUP(C240,L.Diario!$B$11:$C$393,2,FALSE)</f>
        <v>#N/A</v>
      </c>
      <c r="C240" s="193"/>
      <c r="D240" s="970" t="e">
        <f>VLOOKUP(C240,L.Diario!$B$10:$D$393,3,FALSE)</f>
        <v>#N/A</v>
      </c>
      <c r="E240" s="971"/>
      <c r="F240" s="972"/>
      <c r="G240" s="195"/>
      <c r="H240" s="195"/>
      <c r="J240" s="234" t="e">
        <f>+VLOOKUP(K240,L.Diario!$B$11:$C$393,2,FALSE)</f>
        <v>#N/A</v>
      </c>
      <c r="K240" s="193"/>
      <c r="L240" s="970" t="e">
        <f>VLOOKUP(K240,L.Diario!$B$10:$D$393,3,FALSE)</f>
        <v>#N/A</v>
      </c>
      <c r="M240" s="971"/>
      <c r="N240" s="972"/>
      <c r="O240" s="195"/>
      <c r="P240" s="195"/>
    </row>
    <row r="241" spans="2:16" x14ac:dyDescent="0.2">
      <c r="B241" s="234" t="e">
        <f>+VLOOKUP(C241,L.Diario!$B$11:$C$393,2,FALSE)</f>
        <v>#N/A</v>
      </c>
      <c r="C241" s="193"/>
      <c r="D241" s="970" t="e">
        <f>VLOOKUP(C241,L.Diario!$B$10:$D$393,3,FALSE)</f>
        <v>#N/A</v>
      </c>
      <c r="E241" s="971"/>
      <c r="F241" s="972"/>
      <c r="G241" s="195"/>
      <c r="H241" s="195"/>
      <c r="J241" s="234" t="e">
        <f>+VLOOKUP(K241,L.Diario!$B$11:$C$393,2,FALSE)</f>
        <v>#N/A</v>
      </c>
      <c r="K241" s="193"/>
      <c r="L241" s="970" t="e">
        <f>VLOOKUP(K241,L.Diario!$B$10:$D$393,3,FALSE)</f>
        <v>#N/A</v>
      </c>
      <c r="M241" s="971"/>
      <c r="N241" s="972"/>
      <c r="O241" s="195"/>
      <c r="P241" s="195"/>
    </row>
    <row r="242" spans="2:16" x14ac:dyDescent="0.2">
      <c r="B242" s="234" t="e">
        <f>+VLOOKUP(C242,L.Diario!$B$11:$C$393,2,FALSE)</f>
        <v>#N/A</v>
      </c>
      <c r="C242" s="193"/>
      <c r="D242" s="970" t="e">
        <f>VLOOKUP(C242,L.Diario!$B$10:$D$393,3,FALSE)</f>
        <v>#N/A</v>
      </c>
      <c r="E242" s="971"/>
      <c r="F242" s="972"/>
      <c r="G242" s="195"/>
      <c r="H242" s="195"/>
      <c r="J242" s="234" t="e">
        <f>+VLOOKUP(K242,L.Diario!$B$11:$C$393,2,FALSE)</f>
        <v>#N/A</v>
      </c>
      <c r="K242" s="193"/>
      <c r="L242" s="970" t="e">
        <f>VLOOKUP(K242,L.Diario!$B$10:$D$393,3,FALSE)</f>
        <v>#N/A</v>
      </c>
      <c r="M242" s="971"/>
      <c r="N242" s="972"/>
      <c r="O242" s="195"/>
      <c r="P242" s="195"/>
    </row>
    <row r="243" spans="2:16" x14ac:dyDescent="0.2">
      <c r="B243" s="234" t="e">
        <f>+VLOOKUP(C243,L.Diario!$B$11:$C$393,2,FALSE)</f>
        <v>#N/A</v>
      </c>
      <c r="C243" s="193"/>
      <c r="D243" s="970" t="e">
        <f>VLOOKUP(C243,L.Diario!$B$10:$D$393,3,FALSE)</f>
        <v>#N/A</v>
      </c>
      <c r="E243" s="971"/>
      <c r="F243" s="972"/>
      <c r="G243" s="195"/>
      <c r="H243" s="195"/>
      <c r="J243" s="234" t="e">
        <f>+VLOOKUP(K243,L.Diario!$B$11:$C$393,2,FALSE)</f>
        <v>#N/A</v>
      </c>
      <c r="K243" s="193"/>
      <c r="L243" s="970" t="e">
        <f>VLOOKUP(K243,L.Diario!$B$10:$D$393,3,FALSE)</f>
        <v>#N/A</v>
      </c>
      <c r="M243" s="971"/>
      <c r="N243" s="972"/>
      <c r="O243" s="195"/>
      <c r="P243" s="195"/>
    </row>
    <row r="244" spans="2:16" x14ac:dyDescent="0.2">
      <c r="B244" s="234" t="e">
        <f>+VLOOKUP(C244,L.Diario!$B$11:$C$393,2,FALSE)</f>
        <v>#N/A</v>
      </c>
      <c r="C244" s="193"/>
      <c r="D244" s="970" t="e">
        <f>VLOOKUP(C244,L.Diario!$B$10:$D$393,3,FALSE)</f>
        <v>#N/A</v>
      </c>
      <c r="E244" s="971"/>
      <c r="F244" s="972"/>
      <c r="G244" s="195"/>
      <c r="H244" s="195"/>
      <c r="J244" s="234" t="e">
        <f>+VLOOKUP(K244,L.Diario!$B$11:$C$393,2,FALSE)</f>
        <v>#N/A</v>
      </c>
      <c r="K244" s="193"/>
      <c r="L244" s="970" t="e">
        <f>VLOOKUP(K244,L.Diario!$B$10:$D$393,3,FALSE)</f>
        <v>#N/A</v>
      </c>
      <c r="M244" s="971"/>
      <c r="N244" s="972"/>
      <c r="O244" s="195"/>
      <c r="P244" s="195"/>
    </row>
    <row r="245" spans="2:16" ht="15.75" thickBot="1" x14ac:dyDescent="0.25">
      <c r="B245" s="235" t="e">
        <f>+VLOOKUP(C245,L.Diario!$B$11:$C$393,2,FALSE)</f>
        <v>#N/A</v>
      </c>
      <c r="C245" s="196"/>
      <c r="D245" s="964" t="e">
        <f>VLOOKUP(C245,L.Diario!$B$10:$D$393,3,FALSE)</f>
        <v>#N/A</v>
      </c>
      <c r="E245" s="965"/>
      <c r="F245" s="966"/>
      <c r="G245" s="197"/>
      <c r="H245" s="197"/>
      <c r="J245" s="235" t="e">
        <f>+VLOOKUP(K245,L.Diario!$B$11:$C$393,2,FALSE)</f>
        <v>#N/A</v>
      </c>
      <c r="K245" s="196"/>
      <c r="L245" s="964" t="e">
        <f>VLOOKUP(K245,L.Diario!$B$10:$D$393,3,FALSE)</f>
        <v>#N/A</v>
      </c>
      <c r="M245" s="965"/>
      <c r="N245" s="966"/>
      <c r="O245" s="197"/>
      <c r="P245" s="197"/>
    </row>
    <row r="246" spans="2:16" ht="15.75" thickBot="1" x14ac:dyDescent="0.25">
      <c r="G246" s="197">
        <f>SUM(G238:G245)</f>
        <v>0</v>
      </c>
      <c r="H246" s="197">
        <f>SUM(H238:H245)</f>
        <v>0</v>
      </c>
      <c r="O246" s="197">
        <f>SUM(O238:O245)</f>
        <v>0</v>
      </c>
      <c r="P246" s="197">
        <f>SUM(P238:P245)</f>
        <v>0</v>
      </c>
    </row>
    <row r="247" spans="2:16" ht="15.75" thickBot="1" x14ac:dyDescent="0.25">
      <c r="C247" s="198"/>
      <c r="G247" s="199" t="str">
        <f>IF(H246&gt;G246,H246-G246,"")</f>
        <v/>
      </c>
      <c r="H247" s="200" t="str">
        <f>IF(G246&gt;H246,G246-H246,"")</f>
        <v/>
      </c>
      <c r="K247" s="198"/>
      <c r="O247" s="199" t="str">
        <f>IF(P246&gt;O246,P246-O246,"")</f>
        <v/>
      </c>
      <c r="P247" s="200" t="str">
        <f>IF(O246&gt;P246,O246-P246,"")</f>
        <v/>
      </c>
    </row>
    <row r="248" spans="2:16" ht="15.75" thickBot="1" x14ac:dyDescent="0.25">
      <c r="C248" s="4"/>
      <c r="D248" s="237"/>
      <c r="E248" s="4"/>
      <c r="F248" s="4"/>
      <c r="G248" s="201">
        <f>SUM(G246:G247)</f>
        <v>0</v>
      </c>
      <c r="H248" s="201">
        <f>SUM(H246:H247)</f>
        <v>0</v>
      </c>
      <c r="K248" s="4"/>
      <c r="L248" s="4"/>
      <c r="M248" s="4"/>
      <c r="N248" s="4"/>
      <c r="O248" s="201">
        <f>SUM(O246:O247)</f>
        <v>0</v>
      </c>
      <c r="P248" s="201">
        <f>SUM(P246:P247)</f>
        <v>0</v>
      </c>
    </row>
    <row r="250" spans="2:16" ht="15.75" thickBot="1" x14ac:dyDescent="0.25"/>
    <row r="251" spans="2:16" ht="15.75" thickBot="1" x14ac:dyDescent="0.25">
      <c r="B251" s="962">
        <v>31</v>
      </c>
      <c r="C251" s="963"/>
      <c r="G251" s="962"/>
      <c r="H251" s="963"/>
      <c r="J251" s="962">
        <v>32</v>
      </c>
      <c r="K251" s="963"/>
      <c r="O251" s="962"/>
      <c r="P251" s="963"/>
    </row>
    <row r="252" spans="2:16" ht="15.75" thickBot="1" x14ac:dyDescent="0.25">
      <c r="B252" s="190" t="s">
        <v>831</v>
      </c>
      <c r="C252" s="190" t="s">
        <v>1010</v>
      </c>
      <c r="D252" s="973" t="s">
        <v>843</v>
      </c>
      <c r="E252" s="974"/>
      <c r="F252" s="975"/>
      <c r="G252" s="976" t="s">
        <v>844</v>
      </c>
      <c r="H252" s="977"/>
      <c r="J252" s="190" t="s">
        <v>831</v>
      </c>
      <c r="K252" s="190" t="s">
        <v>1010</v>
      </c>
      <c r="L252" s="973" t="s">
        <v>843</v>
      </c>
      <c r="M252" s="974"/>
      <c r="N252" s="975"/>
      <c r="O252" s="976" t="s">
        <v>844</v>
      </c>
      <c r="P252" s="977"/>
    </row>
    <row r="253" spans="2:16" ht="15.75" thickBot="1" x14ac:dyDescent="0.25">
      <c r="B253" s="229"/>
      <c r="C253" s="191" t="s">
        <v>830</v>
      </c>
      <c r="D253" s="967" t="s">
        <v>845</v>
      </c>
      <c r="E253" s="968"/>
      <c r="F253" s="969"/>
      <c r="G253" s="192" t="s">
        <v>846</v>
      </c>
      <c r="H253" s="192" t="s">
        <v>847</v>
      </c>
      <c r="J253" s="229"/>
      <c r="K253" s="191" t="s">
        <v>830</v>
      </c>
      <c r="L253" s="967" t="s">
        <v>845</v>
      </c>
      <c r="M253" s="968"/>
      <c r="N253" s="969"/>
      <c r="O253" s="192" t="s">
        <v>846</v>
      </c>
      <c r="P253" s="192" t="s">
        <v>847</v>
      </c>
    </row>
    <row r="254" spans="2:16" x14ac:dyDescent="0.2">
      <c r="B254" s="233" t="e">
        <f>+VLOOKUP(C254,L.Diario!$B$11:$C$393,2,FALSE)</f>
        <v>#N/A</v>
      </c>
      <c r="C254" s="193"/>
      <c r="D254" s="978" t="e">
        <f>VLOOKUP(C254,L.Diario!$B$10:$D$393,3,FALSE)</f>
        <v>#N/A</v>
      </c>
      <c r="E254" s="979"/>
      <c r="F254" s="980"/>
      <c r="G254" s="194"/>
      <c r="H254" s="195"/>
      <c r="J254" s="233" t="e">
        <f>+VLOOKUP(K254,L.Diario!$B$11:$C$393,2,FALSE)</f>
        <v>#N/A</v>
      </c>
      <c r="K254" s="193"/>
      <c r="L254" s="978" t="e">
        <f>VLOOKUP(K254,L.Diario!$B$10:$D$393,3,FALSE)</f>
        <v>#N/A</v>
      </c>
      <c r="M254" s="979"/>
      <c r="N254" s="980"/>
      <c r="O254" s="194"/>
      <c r="P254" s="195"/>
    </row>
    <row r="255" spans="2:16" x14ac:dyDescent="0.2">
      <c r="B255" s="234" t="e">
        <f>+VLOOKUP(C255,L.Diario!$B$11:$C$393,2,FALSE)</f>
        <v>#N/A</v>
      </c>
      <c r="C255" s="193"/>
      <c r="D255" s="970" t="e">
        <f>VLOOKUP(C255,L.Diario!$B$10:$D$393,3,FALSE)</f>
        <v>#N/A</v>
      </c>
      <c r="E255" s="971"/>
      <c r="F255" s="972"/>
      <c r="G255" s="195"/>
      <c r="H255" s="195"/>
      <c r="J255" s="234" t="e">
        <f>+VLOOKUP(K255,L.Diario!$B$11:$C$393,2,FALSE)</f>
        <v>#N/A</v>
      </c>
      <c r="K255" s="193"/>
      <c r="L255" s="970" t="e">
        <f>VLOOKUP(K255,L.Diario!$B$10:$D$393,3,FALSE)</f>
        <v>#N/A</v>
      </c>
      <c r="M255" s="971"/>
      <c r="N255" s="972"/>
      <c r="O255" s="195"/>
      <c r="P255" s="195"/>
    </row>
    <row r="256" spans="2:16" x14ac:dyDescent="0.2">
      <c r="B256" s="234" t="e">
        <f>+VLOOKUP(C256,L.Diario!$B$11:$C$393,2,FALSE)</f>
        <v>#N/A</v>
      </c>
      <c r="C256" s="193"/>
      <c r="D256" s="970" t="e">
        <f>VLOOKUP(C256,L.Diario!$B$10:$D$393,3,FALSE)</f>
        <v>#N/A</v>
      </c>
      <c r="E256" s="971"/>
      <c r="F256" s="972"/>
      <c r="G256" s="195"/>
      <c r="H256" s="195"/>
      <c r="J256" s="234" t="e">
        <f>+VLOOKUP(K256,L.Diario!$B$11:$C$393,2,FALSE)</f>
        <v>#N/A</v>
      </c>
      <c r="K256" s="193"/>
      <c r="L256" s="970" t="e">
        <f>VLOOKUP(K256,L.Diario!$B$10:$D$393,3,FALSE)</f>
        <v>#N/A</v>
      </c>
      <c r="M256" s="971"/>
      <c r="N256" s="972"/>
      <c r="O256" s="195"/>
      <c r="P256" s="195"/>
    </row>
    <row r="257" spans="2:16" x14ac:dyDescent="0.2">
      <c r="B257" s="234" t="e">
        <f>+VLOOKUP(C257,L.Diario!$B$11:$C$393,2,FALSE)</f>
        <v>#N/A</v>
      </c>
      <c r="C257" s="193"/>
      <c r="D257" s="970" t="e">
        <f>VLOOKUP(C257,L.Diario!$B$10:$D$393,3,FALSE)</f>
        <v>#N/A</v>
      </c>
      <c r="E257" s="971"/>
      <c r="F257" s="972"/>
      <c r="G257" s="195"/>
      <c r="H257" s="195"/>
      <c r="J257" s="234" t="e">
        <f>+VLOOKUP(K257,L.Diario!$B$11:$C$393,2,FALSE)</f>
        <v>#N/A</v>
      </c>
      <c r="K257" s="193"/>
      <c r="L257" s="970" t="e">
        <f>VLOOKUP(K257,L.Diario!$B$10:$D$393,3,FALSE)</f>
        <v>#N/A</v>
      </c>
      <c r="M257" s="971"/>
      <c r="N257" s="972"/>
      <c r="O257" s="195"/>
      <c r="P257" s="195"/>
    </row>
    <row r="258" spans="2:16" x14ac:dyDescent="0.2">
      <c r="B258" s="234" t="e">
        <f>+VLOOKUP(C258,L.Diario!$B$11:$C$393,2,FALSE)</f>
        <v>#N/A</v>
      </c>
      <c r="C258" s="193"/>
      <c r="D258" s="970" t="e">
        <f>VLOOKUP(C258,L.Diario!$B$10:$D$393,3,FALSE)</f>
        <v>#N/A</v>
      </c>
      <c r="E258" s="971"/>
      <c r="F258" s="972"/>
      <c r="G258" s="195"/>
      <c r="H258" s="195"/>
      <c r="J258" s="234" t="e">
        <f>+VLOOKUP(K258,L.Diario!$B$11:$C$393,2,FALSE)</f>
        <v>#N/A</v>
      </c>
      <c r="K258" s="193"/>
      <c r="L258" s="970" t="e">
        <f>VLOOKUP(K258,L.Diario!$B$10:$D$393,3,FALSE)</f>
        <v>#N/A</v>
      </c>
      <c r="M258" s="971"/>
      <c r="N258" s="972"/>
      <c r="O258" s="195"/>
      <c r="P258" s="195"/>
    </row>
    <row r="259" spans="2:16" x14ac:dyDescent="0.2">
      <c r="B259" s="234" t="e">
        <f>+VLOOKUP(C259,L.Diario!$B$11:$C$393,2,FALSE)</f>
        <v>#N/A</v>
      </c>
      <c r="C259" s="193"/>
      <c r="D259" s="970" t="e">
        <f>VLOOKUP(C259,L.Diario!$B$10:$D$393,3,FALSE)</f>
        <v>#N/A</v>
      </c>
      <c r="E259" s="971"/>
      <c r="F259" s="972"/>
      <c r="G259" s="195"/>
      <c r="H259" s="195"/>
      <c r="J259" s="234" t="e">
        <f>+VLOOKUP(K259,L.Diario!$B$11:$C$393,2,FALSE)</f>
        <v>#N/A</v>
      </c>
      <c r="K259" s="193"/>
      <c r="L259" s="970" t="e">
        <f>VLOOKUP(K259,L.Diario!$B$10:$D$393,3,FALSE)</f>
        <v>#N/A</v>
      </c>
      <c r="M259" s="971"/>
      <c r="N259" s="972"/>
      <c r="O259" s="195"/>
      <c r="P259" s="195"/>
    </row>
    <row r="260" spans="2:16" ht="15.75" thickBot="1" x14ac:dyDescent="0.25">
      <c r="B260" s="235" t="e">
        <f>+VLOOKUP(C260,L.Diario!$B$11:$C$393,2,FALSE)</f>
        <v>#N/A</v>
      </c>
      <c r="C260" s="196"/>
      <c r="D260" s="964" t="e">
        <f>VLOOKUP(C260,L.Diario!$B$10:$D$393,3,FALSE)</f>
        <v>#N/A</v>
      </c>
      <c r="E260" s="965"/>
      <c r="F260" s="966"/>
      <c r="G260" s="197"/>
      <c r="H260" s="197"/>
      <c r="J260" s="235" t="e">
        <f>+VLOOKUP(K260,L.Diario!$B$11:$C$393,2,FALSE)</f>
        <v>#N/A</v>
      </c>
      <c r="K260" s="196"/>
      <c r="L260" s="964" t="e">
        <f>VLOOKUP(K260,L.Diario!$B$10:$D$393,3,FALSE)</f>
        <v>#N/A</v>
      </c>
      <c r="M260" s="965"/>
      <c r="N260" s="966"/>
      <c r="O260" s="197"/>
      <c r="P260" s="197"/>
    </row>
    <row r="261" spans="2:16" ht="15.75" thickBot="1" x14ac:dyDescent="0.25">
      <c r="G261" s="197">
        <f>SUM(G254:G260)</f>
        <v>0</v>
      </c>
      <c r="H261" s="197">
        <f>SUM(H254:H260)</f>
        <v>0</v>
      </c>
      <c r="O261" s="197">
        <f>SUM(O254:O260)</f>
        <v>0</v>
      </c>
      <c r="P261" s="197">
        <f>SUM(P254:P260)</f>
        <v>0</v>
      </c>
    </row>
    <row r="262" spans="2:16" ht="15.75" thickBot="1" x14ac:dyDescent="0.25">
      <c r="C262" s="198"/>
      <c r="G262" s="199" t="str">
        <f>IF(H261&gt;G261,H261-G261,"")</f>
        <v/>
      </c>
      <c r="H262" s="200" t="str">
        <f>IF(G261&gt;H261,G261-H261,"")</f>
        <v/>
      </c>
      <c r="K262" s="198"/>
      <c r="O262" s="199" t="str">
        <f>IF(P261&gt;O261,P261-O261,"")</f>
        <v/>
      </c>
      <c r="P262" s="200" t="str">
        <f>IF(O261&gt;P261,O261-P261,"")</f>
        <v/>
      </c>
    </row>
    <row r="263" spans="2:16" ht="15.75" thickBot="1" x14ac:dyDescent="0.25">
      <c r="C263" s="4"/>
      <c r="D263" s="237"/>
      <c r="E263" s="4"/>
      <c r="F263" s="4"/>
      <c r="G263" s="201">
        <f>SUM(G261:G262)</f>
        <v>0</v>
      </c>
      <c r="H263" s="201">
        <f>SUM(H261:H262)</f>
        <v>0</v>
      </c>
      <c r="K263" s="4"/>
      <c r="L263" s="4"/>
      <c r="M263" s="4"/>
      <c r="N263" s="4"/>
      <c r="O263" s="201">
        <f>SUM(O261:O262)</f>
        <v>0</v>
      </c>
      <c r="P263" s="201">
        <f>SUM(P261:P262)</f>
        <v>0</v>
      </c>
    </row>
    <row r="266" spans="2:16" x14ac:dyDescent="0.2">
      <c r="G266" s="906" t="s">
        <v>848</v>
      </c>
      <c r="H266" s="906"/>
    </row>
    <row r="267" spans="2:16" x14ac:dyDescent="0.2">
      <c r="G267" s="203" t="s">
        <v>0</v>
      </c>
      <c r="H267" s="203" t="s">
        <v>1</v>
      </c>
    </row>
    <row r="268" spans="2:16" x14ac:dyDescent="0.2">
      <c r="G268" s="204">
        <f>+G27+O27+G43+O43+G58+O58+G73+O73+G88+O88+G106+O106+G125+O125+G140+O140+G155+O155+G170+O170+G185+O185+G200+O200+G215+O215+G230+O230+G246+O246+G261+O261</f>
        <v>890519</v>
      </c>
      <c r="H268" s="204">
        <f>+H246+H230+P230+H215+P215+H200+P200+H185+P185+H170+P170+H155+P155+H140+P140+H125+P125+H106+P106+H88+P88+H73+P73+H58+P58+H43+P43+H27+P27+P246+H261+P261</f>
        <v>890519</v>
      </c>
    </row>
    <row r="269" spans="2:16" x14ac:dyDescent="0.2">
      <c r="G269" s="202"/>
      <c r="H269" s="202"/>
    </row>
    <row r="270" spans="2:16" x14ac:dyDescent="0.2">
      <c r="G270" s="981" t="s">
        <v>849</v>
      </c>
      <c r="H270" s="981"/>
    </row>
    <row r="271" spans="2:16" x14ac:dyDescent="0.2">
      <c r="G271" s="205" t="s">
        <v>850</v>
      </c>
      <c r="H271" s="205" t="s">
        <v>851</v>
      </c>
    </row>
    <row r="272" spans="2:16" x14ac:dyDescent="0.2">
      <c r="G272" s="204">
        <f>+G248+G232+O232+G217+O217+G202+O202+G187+O187+G172+O172+G157+O157+G142+O142+G127+O127+G108+O108+G90+O90+G75+O75+G60+O60+G45+O45+G29+O29+O248+G263+O263</f>
        <v>1300388</v>
      </c>
      <c r="H272" s="204">
        <f>+H248+H232+P232+H217+P217+H202+P202+H187+P187+H172+P172+H157+P157+H142+P142+H127+P127+H108+P108+H90+P90+H75+P75+H60+P60+H45+P45+H29+P29+P248+H263+P263</f>
        <v>1300388</v>
      </c>
    </row>
  </sheetData>
  <mergeCells count="426">
    <mergeCell ref="A1:D1"/>
    <mergeCell ref="A5:E5"/>
    <mergeCell ref="G7:H7"/>
    <mergeCell ref="O7:P7"/>
    <mergeCell ref="D8:F8"/>
    <mergeCell ref="G8:H8"/>
    <mergeCell ref="L8:N8"/>
    <mergeCell ref="O8:P8"/>
    <mergeCell ref="D12:F12"/>
    <mergeCell ref="L12:N12"/>
    <mergeCell ref="B7:C7"/>
    <mergeCell ref="J7:K7"/>
    <mergeCell ref="D13:F13"/>
    <mergeCell ref="L13:N13"/>
    <mergeCell ref="D14:F14"/>
    <mergeCell ref="L14:N14"/>
    <mergeCell ref="D9:F9"/>
    <mergeCell ref="L9:N9"/>
    <mergeCell ref="D10:F10"/>
    <mergeCell ref="L10:N10"/>
    <mergeCell ref="D11:F11"/>
    <mergeCell ref="L11:N11"/>
    <mergeCell ref="L33:N33"/>
    <mergeCell ref="O33:P33"/>
    <mergeCell ref="D34:F34"/>
    <mergeCell ref="L34:N34"/>
    <mergeCell ref="D25:F25"/>
    <mergeCell ref="L25:N25"/>
    <mergeCell ref="D26:F26"/>
    <mergeCell ref="L26:N26"/>
    <mergeCell ref="G32:H32"/>
    <mergeCell ref="O32:P32"/>
    <mergeCell ref="L38:N38"/>
    <mergeCell ref="D40:F40"/>
    <mergeCell ref="L40:N40"/>
    <mergeCell ref="D41:F41"/>
    <mergeCell ref="L41:N41"/>
    <mergeCell ref="D39:F39"/>
    <mergeCell ref="L39:N39"/>
    <mergeCell ref="D35:F35"/>
    <mergeCell ref="L35:N35"/>
    <mergeCell ref="D36:F36"/>
    <mergeCell ref="L36:N36"/>
    <mergeCell ref="D37:F37"/>
    <mergeCell ref="L37:N37"/>
    <mergeCell ref="L50:N50"/>
    <mergeCell ref="D51:F51"/>
    <mergeCell ref="L51:N51"/>
    <mergeCell ref="D52:F52"/>
    <mergeCell ref="L52:N52"/>
    <mergeCell ref="D42:F42"/>
    <mergeCell ref="L42:N42"/>
    <mergeCell ref="G48:H48"/>
    <mergeCell ref="O48:P48"/>
    <mergeCell ref="D49:F49"/>
    <mergeCell ref="G49:H49"/>
    <mergeCell ref="L49:N49"/>
    <mergeCell ref="O49:P49"/>
    <mergeCell ref="L56:N56"/>
    <mergeCell ref="D57:F57"/>
    <mergeCell ref="L57:N57"/>
    <mergeCell ref="G63:H63"/>
    <mergeCell ref="O63:P63"/>
    <mergeCell ref="D53:F53"/>
    <mergeCell ref="L53:N53"/>
    <mergeCell ref="D54:F54"/>
    <mergeCell ref="L54:N54"/>
    <mergeCell ref="D55:F55"/>
    <mergeCell ref="L55:N55"/>
    <mergeCell ref="L66:N66"/>
    <mergeCell ref="D67:F67"/>
    <mergeCell ref="L67:N67"/>
    <mergeCell ref="D68:F68"/>
    <mergeCell ref="L68:N68"/>
    <mergeCell ref="D64:F64"/>
    <mergeCell ref="G64:H64"/>
    <mergeCell ref="L64:N64"/>
    <mergeCell ref="O64:P64"/>
    <mergeCell ref="D65:F65"/>
    <mergeCell ref="L65:N65"/>
    <mergeCell ref="L72:N72"/>
    <mergeCell ref="G78:H78"/>
    <mergeCell ref="O78:P78"/>
    <mergeCell ref="D79:F79"/>
    <mergeCell ref="G79:H79"/>
    <mergeCell ref="L79:N79"/>
    <mergeCell ref="O79:P79"/>
    <mergeCell ref="D69:F69"/>
    <mergeCell ref="L69:N69"/>
    <mergeCell ref="D70:F70"/>
    <mergeCell ref="L70:N70"/>
    <mergeCell ref="D71:F71"/>
    <mergeCell ref="L71:N71"/>
    <mergeCell ref="L83:N83"/>
    <mergeCell ref="D84:F84"/>
    <mergeCell ref="L84:N84"/>
    <mergeCell ref="D85:F85"/>
    <mergeCell ref="L85:N85"/>
    <mergeCell ref="D80:F80"/>
    <mergeCell ref="L80:N80"/>
    <mergeCell ref="D81:F81"/>
    <mergeCell ref="L81:N81"/>
    <mergeCell ref="D82:F82"/>
    <mergeCell ref="L82:N82"/>
    <mergeCell ref="O94:P94"/>
    <mergeCell ref="D95:F95"/>
    <mergeCell ref="L95:N95"/>
    <mergeCell ref="D86:F86"/>
    <mergeCell ref="L86:N86"/>
    <mergeCell ref="D87:F87"/>
    <mergeCell ref="L87:N87"/>
    <mergeCell ref="G93:H93"/>
    <mergeCell ref="O93:P93"/>
    <mergeCell ref="D96:F96"/>
    <mergeCell ref="L96:N96"/>
    <mergeCell ref="D97:F97"/>
    <mergeCell ref="L97:N97"/>
    <mergeCell ref="D98:F98"/>
    <mergeCell ref="L98:N98"/>
    <mergeCell ref="D94:F94"/>
    <mergeCell ref="G94:H94"/>
    <mergeCell ref="L94:N94"/>
    <mergeCell ref="D105:F105"/>
    <mergeCell ref="L105:N105"/>
    <mergeCell ref="G111:H111"/>
    <mergeCell ref="O111:P111"/>
    <mergeCell ref="D112:F112"/>
    <mergeCell ref="G112:H112"/>
    <mergeCell ref="L112:N112"/>
    <mergeCell ref="O112:P112"/>
    <mergeCell ref="D99:F99"/>
    <mergeCell ref="L99:N99"/>
    <mergeCell ref="D100:F100"/>
    <mergeCell ref="L100:N100"/>
    <mergeCell ref="D104:F104"/>
    <mergeCell ref="L104:N104"/>
    <mergeCell ref="D101:F101"/>
    <mergeCell ref="D102:F102"/>
    <mergeCell ref="D103:F103"/>
    <mergeCell ref="L101:N101"/>
    <mergeCell ref="L102:N102"/>
    <mergeCell ref="L103:N103"/>
    <mergeCell ref="L116:N116"/>
    <mergeCell ref="D121:F121"/>
    <mergeCell ref="L121:N121"/>
    <mergeCell ref="D122:F122"/>
    <mergeCell ref="L122:N122"/>
    <mergeCell ref="D113:F113"/>
    <mergeCell ref="L113:N113"/>
    <mergeCell ref="D114:F114"/>
    <mergeCell ref="L114:N114"/>
    <mergeCell ref="D115:F115"/>
    <mergeCell ref="L115:N115"/>
    <mergeCell ref="D117:F117"/>
    <mergeCell ref="D118:F118"/>
    <mergeCell ref="D119:F119"/>
    <mergeCell ref="D120:F120"/>
    <mergeCell ref="L117:N117"/>
    <mergeCell ref="L118:N118"/>
    <mergeCell ref="L119:N119"/>
    <mergeCell ref="L120:N120"/>
    <mergeCell ref="L131:N131"/>
    <mergeCell ref="O131:P131"/>
    <mergeCell ref="D132:F132"/>
    <mergeCell ref="L132:N132"/>
    <mergeCell ref="D123:F123"/>
    <mergeCell ref="L123:N123"/>
    <mergeCell ref="D124:F124"/>
    <mergeCell ref="L124:N124"/>
    <mergeCell ref="G130:H130"/>
    <mergeCell ref="O130:P130"/>
    <mergeCell ref="L136:N136"/>
    <mergeCell ref="D137:F137"/>
    <mergeCell ref="L137:N137"/>
    <mergeCell ref="D138:F138"/>
    <mergeCell ref="L138:N138"/>
    <mergeCell ref="D133:F133"/>
    <mergeCell ref="L133:N133"/>
    <mergeCell ref="D134:F134"/>
    <mergeCell ref="L134:N134"/>
    <mergeCell ref="D135:F135"/>
    <mergeCell ref="L135:N135"/>
    <mergeCell ref="L147:N147"/>
    <mergeCell ref="D148:F148"/>
    <mergeCell ref="L148:N148"/>
    <mergeCell ref="D149:F149"/>
    <mergeCell ref="L149:N149"/>
    <mergeCell ref="D139:F139"/>
    <mergeCell ref="L139:N139"/>
    <mergeCell ref="G145:H145"/>
    <mergeCell ref="O145:P145"/>
    <mergeCell ref="D146:F146"/>
    <mergeCell ref="G146:H146"/>
    <mergeCell ref="L146:N146"/>
    <mergeCell ref="O146:P146"/>
    <mergeCell ref="L153:N153"/>
    <mergeCell ref="D154:F154"/>
    <mergeCell ref="L154:N154"/>
    <mergeCell ref="G160:H160"/>
    <mergeCell ref="O160:P160"/>
    <mergeCell ref="D150:F150"/>
    <mergeCell ref="L150:N150"/>
    <mergeCell ref="D151:F151"/>
    <mergeCell ref="L151:N151"/>
    <mergeCell ref="D152:F152"/>
    <mergeCell ref="L152:N152"/>
    <mergeCell ref="L163:N163"/>
    <mergeCell ref="D164:F164"/>
    <mergeCell ref="L164:N164"/>
    <mergeCell ref="D165:F165"/>
    <mergeCell ref="L165:N165"/>
    <mergeCell ref="D161:F161"/>
    <mergeCell ref="G161:H161"/>
    <mergeCell ref="L161:N161"/>
    <mergeCell ref="O161:P161"/>
    <mergeCell ref="D162:F162"/>
    <mergeCell ref="L162:N162"/>
    <mergeCell ref="O175:P175"/>
    <mergeCell ref="D176:F176"/>
    <mergeCell ref="G176:H176"/>
    <mergeCell ref="L176:N176"/>
    <mergeCell ref="O176:P176"/>
    <mergeCell ref="D166:F166"/>
    <mergeCell ref="L166:N166"/>
    <mergeCell ref="D167:F167"/>
    <mergeCell ref="L167:N167"/>
    <mergeCell ref="D168:F168"/>
    <mergeCell ref="L168:N168"/>
    <mergeCell ref="D177:F177"/>
    <mergeCell ref="L177:N177"/>
    <mergeCell ref="D178:F178"/>
    <mergeCell ref="L178:N178"/>
    <mergeCell ref="D179:F179"/>
    <mergeCell ref="L179:N179"/>
    <mergeCell ref="D169:F169"/>
    <mergeCell ref="L169:N169"/>
    <mergeCell ref="G175:H175"/>
    <mergeCell ref="D183:F183"/>
    <mergeCell ref="L183:N183"/>
    <mergeCell ref="D184:F184"/>
    <mergeCell ref="L184:N184"/>
    <mergeCell ref="G190:H190"/>
    <mergeCell ref="O190:P190"/>
    <mergeCell ref="D180:F180"/>
    <mergeCell ref="L180:N180"/>
    <mergeCell ref="D181:F181"/>
    <mergeCell ref="L181:N181"/>
    <mergeCell ref="D182:F182"/>
    <mergeCell ref="L182:N182"/>
    <mergeCell ref="L193:N193"/>
    <mergeCell ref="D194:F194"/>
    <mergeCell ref="L194:N194"/>
    <mergeCell ref="D195:F195"/>
    <mergeCell ref="L195:N195"/>
    <mergeCell ref="D191:F191"/>
    <mergeCell ref="G191:H191"/>
    <mergeCell ref="L191:N191"/>
    <mergeCell ref="O191:P191"/>
    <mergeCell ref="D192:F192"/>
    <mergeCell ref="L192:N192"/>
    <mergeCell ref="L199:N199"/>
    <mergeCell ref="G205:H205"/>
    <mergeCell ref="O205:P205"/>
    <mergeCell ref="D206:F206"/>
    <mergeCell ref="G206:H206"/>
    <mergeCell ref="L206:N206"/>
    <mergeCell ref="O206:P206"/>
    <mergeCell ref="D196:F196"/>
    <mergeCell ref="L196:N196"/>
    <mergeCell ref="D197:F197"/>
    <mergeCell ref="L197:N197"/>
    <mergeCell ref="D198:F198"/>
    <mergeCell ref="L198:N198"/>
    <mergeCell ref="L210:N210"/>
    <mergeCell ref="D211:F211"/>
    <mergeCell ref="L211:N211"/>
    <mergeCell ref="D212:F212"/>
    <mergeCell ref="L212:N212"/>
    <mergeCell ref="D207:F207"/>
    <mergeCell ref="L207:N207"/>
    <mergeCell ref="D208:F208"/>
    <mergeCell ref="L208:N208"/>
    <mergeCell ref="D209:F209"/>
    <mergeCell ref="L209:N209"/>
    <mergeCell ref="L221:N221"/>
    <mergeCell ref="O221:P221"/>
    <mergeCell ref="D222:F222"/>
    <mergeCell ref="L222:N222"/>
    <mergeCell ref="D213:F213"/>
    <mergeCell ref="L213:N213"/>
    <mergeCell ref="D214:F214"/>
    <mergeCell ref="L214:N214"/>
    <mergeCell ref="G220:H220"/>
    <mergeCell ref="O220:P220"/>
    <mergeCell ref="L226:N226"/>
    <mergeCell ref="D227:F227"/>
    <mergeCell ref="L227:N227"/>
    <mergeCell ref="D228:F228"/>
    <mergeCell ref="L228:N228"/>
    <mergeCell ref="D223:F223"/>
    <mergeCell ref="L223:N223"/>
    <mergeCell ref="D224:F224"/>
    <mergeCell ref="L224:N224"/>
    <mergeCell ref="D225:F225"/>
    <mergeCell ref="L225:N225"/>
    <mergeCell ref="L237:N237"/>
    <mergeCell ref="D238:F238"/>
    <mergeCell ref="L238:N238"/>
    <mergeCell ref="D239:F239"/>
    <mergeCell ref="L239:N239"/>
    <mergeCell ref="D229:F229"/>
    <mergeCell ref="L229:N229"/>
    <mergeCell ref="G235:H235"/>
    <mergeCell ref="O235:P235"/>
    <mergeCell ref="D236:F236"/>
    <mergeCell ref="G236:H236"/>
    <mergeCell ref="L236:N236"/>
    <mergeCell ref="O236:P236"/>
    <mergeCell ref="L245:N245"/>
    <mergeCell ref="G251:H251"/>
    <mergeCell ref="D252:F252"/>
    <mergeCell ref="G266:H266"/>
    <mergeCell ref="D240:F240"/>
    <mergeCell ref="L240:N240"/>
    <mergeCell ref="D241:F241"/>
    <mergeCell ref="L241:N241"/>
    <mergeCell ref="D243:F243"/>
    <mergeCell ref="L243:N243"/>
    <mergeCell ref="L258:N258"/>
    <mergeCell ref="L259:N259"/>
    <mergeCell ref="L260:N260"/>
    <mergeCell ref="D242:F242"/>
    <mergeCell ref="L242:N242"/>
    <mergeCell ref="D258:F258"/>
    <mergeCell ref="D259:F259"/>
    <mergeCell ref="D260:F260"/>
    <mergeCell ref="D253:F253"/>
    <mergeCell ref="D254:F254"/>
    <mergeCell ref="D255:F255"/>
    <mergeCell ref="D256:F256"/>
    <mergeCell ref="G270:H270"/>
    <mergeCell ref="D257:F257"/>
    <mergeCell ref="D24:F24"/>
    <mergeCell ref="L15:N15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4:F244"/>
    <mergeCell ref="L244:N244"/>
    <mergeCell ref="O251:P251"/>
    <mergeCell ref="G252:H252"/>
    <mergeCell ref="L252:N252"/>
    <mergeCell ref="O252:P252"/>
    <mergeCell ref="L253:N253"/>
    <mergeCell ref="L254:N254"/>
    <mergeCell ref="L255:N255"/>
    <mergeCell ref="L256:N256"/>
    <mergeCell ref="L257:N257"/>
    <mergeCell ref="B32:C32"/>
    <mergeCell ref="J32:K32"/>
    <mergeCell ref="B48:C48"/>
    <mergeCell ref="J48:K48"/>
    <mergeCell ref="J63:K63"/>
    <mergeCell ref="B63:C63"/>
    <mergeCell ref="B78:C78"/>
    <mergeCell ref="J78:K78"/>
    <mergeCell ref="B93:C93"/>
    <mergeCell ref="J93:K93"/>
    <mergeCell ref="D83:F83"/>
    <mergeCell ref="D72:F72"/>
    <mergeCell ref="D66:F66"/>
    <mergeCell ref="D56:F56"/>
    <mergeCell ref="D50:F50"/>
    <mergeCell ref="D38:F38"/>
    <mergeCell ref="D33:F33"/>
    <mergeCell ref="G33:H33"/>
    <mergeCell ref="B111:C111"/>
    <mergeCell ref="J111:K111"/>
    <mergeCell ref="B130:C130"/>
    <mergeCell ref="J130:K130"/>
    <mergeCell ref="B145:C145"/>
    <mergeCell ref="J145:K145"/>
    <mergeCell ref="B160:C160"/>
    <mergeCell ref="J160:K160"/>
    <mergeCell ref="B175:C175"/>
    <mergeCell ref="J175:K175"/>
    <mergeCell ref="D163:F163"/>
    <mergeCell ref="D153:F153"/>
    <mergeCell ref="D147:F147"/>
    <mergeCell ref="D136:F136"/>
    <mergeCell ref="D131:F131"/>
    <mergeCell ref="G131:H131"/>
    <mergeCell ref="D116:F116"/>
    <mergeCell ref="B190:C190"/>
    <mergeCell ref="J190:K190"/>
    <mergeCell ref="B205:C205"/>
    <mergeCell ref="J205:K205"/>
    <mergeCell ref="B220:C220"/>
    <mergeCell ref="J220:K220"/>
    <mergeCell ref="B235:C235"/>
    <mergeCell ref="J235:K235"/>
    <mergeCell ref="B251:C251"/>
    <mergeCell ref="J251:K251"/>
    <mergeCell ref="D245:F245"/>
    <mergeCell ref="D237:F237"/>
    <mergeCell ref="D226:F226"/>
    <mergeCell ref="D221:F221"/>
    <mergeCell ref="G221:H221"/>
    <mergeCell ref="D210:F210"/>
    <mergeCell ref="D199:F199"/>
    <mergeCell ref="D193:F19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0E4B-F85D-4B26-BC74-F88A9C24F064}">
  <sheetPr codeName="Hoja6">
    <tabColor theme="8"/>
  </sheetPr>
  <dimension ref="A1:O44"/>
  <sheetViews>
    <sheetView topLeftCell="I16" zoomScaleNormal="100" workbookViewId="0">
      <selection activeCell="L14" sqref="L14"/>
    </sheetView>
  </sheetViews>
  <sheetFormatPr defaultColWidth="7.93359375" defaultRowHeight="13.5" x14ac:dyDescent="0.2"/>
  <cols>
    <col min="1" max="1" width="6.72265625" style="206" customWidth="1"/>
    <col min="2" max="2" width="39.27734375" style="206" customWidth="1"/>
    <col min="3" max="3" width="10.76171875" style="206" customWidth="1"/>
    <col min="4" max="4" width="11.02734375" style="206" customWidth="1"/>
    <col min="5" max="5" width="10.22265625" style="206" customWidth="1"/>
    <col min="6" max="6" width="11.296875" style="206" customWidth="1"/>
    <col min="7" max="9" width="11.43359375" style="206" customWidth="1"/>
    <col min="10" max="10" width="10.22265625" style="206" customWidth="1"/>
    <col min="11" max="11" width="11.02734375" style="206" customWidth="1"/>
    <col min="12" max="12" width="10.22265625" style="206" customWidth="1"/>
    <col min="13" max="13" width="11.56640625" style="206" customWidth="1"/>
    <col min="14" max="14" width="10.22265625" style="206" customWidth="1"/>
    <col min="15" max="15" width="4.03515625" style="206" customWidth="1"/>
    <col min="16" max="16384" width="7.93359375" style="206"/>
  </cols>
  <sheetData>
    <row r="1" spans="1:15" ht="43.7" customHeight="1" x14ac:dyDescent="0.2">
      <c r="A1" s="984" t="s">
        <v>852</v>
      </c>
      <c r="B1" s="984"/>
      <c r="C1" s="984"/>
      <c r="D1" s="984"/>
      <c r="E1" s="984"/>
      <c r="F1" s="984"/>
      <c r="G1" s="984"/>
      <c r="H1" s="984"/>
      <c r="I1" s="984"/>
      <c r="J1" s="984"/>
      <c r="K1" s="984"/>
      <c r="L1" s="984"/>
      <c r="M1" s="984"/>
      <c r="N1" s="984"/>
    </row>
    <row r="2" spans="1:15" ht="12" customHeight="1" x14ac:dyDescent="0.2">
      <c r="A2" s="985" t="s">
        <v>853</v>
      </c>
      <c r="B2" s="986" t="s">
        <v>854</v>
      </c>
      <c r="C2" s="987" t="s">
        <v>855</v>
      </c>
      <c r="D2" s="987"/>
      <c r="E2" s="988" t="s">
        <v>856</v>
      </c>
      <c r="F2" s="988"/>
      <c r="G2" s="988" t="s">
        <v>857</v>
      </c>
      <c r="H2" s="988"/>
      <c r="I2" s="989" t="s">
        <v>858</v>
      </c>
      <c r="J2" s="989"/>
      <c r="K2" s="990" t="s">
        <v>859</v>
      </c>
      <c r="L2" s="990"/>
      <c r="M2" s="991" t="s">
        <v>860</v>
      </c>
      <c r="N2" s="991"/>
    </row>
    <row r="3" spans="1:15" ht="24.75" customHeight="1" x14ac:dyDescent="0.2">
      <c r="A3" s="985"/>
      <c r="B3" s="986"/>
      <c r="C3" s="207" t="s">
        <v>861</v>
      </c>
      <c r="D3" s="207" t="s">
        <v>862</v>
      </c>
      <c r="E3" s="208" t="s">
        <v>863</v>
      </c>
      <c r="F3" s="208" t="s">
        <v>864</v>
      </c>
      <c r="G3" s="208" t="s">
        <v>865</v>
      </c>
      <c r="H3" s="208" t="s">
        <v>866</v>
      </c>
      <c r="I3" s="208" t="s">
        <v>867</v>
      </c>
      <c r="J3" s="208" t="s">
        <v>868</v>
      </c>
      <c r="K3" s="208" t="s">
        <v>869</v>
      </c>
      <c r="L3" s="208" t="s">
        <v>870</v>
      </c>
      <c r="M3" s="208" t="s">
        <v>869</v>
      </c>
      <c r="N3" s="208" t="s">
        <v>870</v>
      </c>
    </row>
    <row r="4" spans="1:15" x14ac:dyDescent="0.2">
      <c r="A4" s="209">
        <v>10</v>
      </c>
      <c r="B4" s="210" t="str">
        <f>VLOOKUP(A4,Tabla_13[],3,)</f>
        <v>EFECTIVO Y EQUIVALENTES DE EFECTIVO</v>
      </c>
      <c r="C4" s="718">
        <f>+'L. Mayor'!G27</f>
        <v>207000</v>
      </c>
      <c r="D4" s="719">
        <f>+'L. Mayor'!H27</f>
        <v>47725</v>
      </c>
      <c r="E4" s="719">
        <f>IF(C4&gt;D4,C4-D4,"")</f>
        <v>159275</v>
      </c>
      <c r="F4" s="719" t="str">
        <f>IF(D4&gt;C4,D4-C4,"")</f>
        <v/>
      </c>
      <c r="G4" s="719"/>
      <c r="H4" s="719"/>
      <c r="I4" s="719">
        <f>IF(C4&gt;D4,C4-D4,"")</f>
        <v>159275</v>
      </c>
      <c r="J4" s="720" t="str">
        <f>IF(D4&gt;C4,D4-C4,"")</f>
        <v/>
      </c>
      <c r="K4" s="719"/>
      <c r="L4" s="719"/>
      <c r="M4" s="719"/>
      <c r="N4" s="719"/>
      <c r="O4" s="221"/>
    </row>
    <row r="5" spans="1:15" ht="12.75" customHeight="1" x14ac:dyDescent="0.15">
      <c r="A5" s="209">
        <v>12</v>
      </c>
      <c r="B5" s="210" t="str">
        <f>VLOOKUP(A5,Tabla_13[],3,)</f>
        <v>CUENTAS POR COBRAR COMERCIALES – TERCEROS</v>
      </c>
      <c r="C5" s="719">
        <f>+'L. Mayor'!O27</f>
        <v>118000</v>
      </c>
      <c r="D5" s="719">
        <f>+'L. Mayor'!P27</f>
        <v>59000</v>
      </c>
      <c r="E5" s="719">
        <f t="shared" ref="E5:E35" si="0">IF(C5&gt;D5,C5-D5,"")</f>
        <v>59000</v>
      </c>
      <c r="F5" s="719" t="str">
        <f t="shared" ref="F5:F35" si="1">IF(D5&gt;C5,D5-C5,"")</f>
        <v/>
      </c>
      <c r="G5" s="719"/>
      <c r="H5" s="719"/>
      <c r="I5" s="719">
        <f t="shared" ref="I5:I16" si="2">IF(C5&gt;D5,C5-D5,"")</f>
        <v>59000</v>
      </c>
      <c r="J5" s="720" t="str">
        <f t="shared" ref="J5:J16" si="3">IF(D5&gt;C5,D5-C5,"")</f>
        <v/>
      </c>
      <c r="K5" s="719"/>
      <c r="L5" s="719"/>
      <c r="M5" s="719"/>
      <c r="N5" s="719"/>
      <c r="O5" s="221"/>
    </row>
    <row r="6" spans="1:15" ht="12.75" customHeight="1" x14ac:dyDescent="0.15">
      <c r="A6" s="209">
        <v>14</v>
      </c>
      <c r="B6" s="210" t="str">
        <f>VLOOKUP(A6,Tabla_13[],3,)</f>
        <v>CUENTAS POR COBRAR AL PERSONAL, A LOS ACCIONISTAS (SOCIOS) y DIRECTORES</v>
      </c>
      <c r="C6" s="719">
        <f>+'L. Mayor'!G43</f>
        <v>279000</v>
      </c>
      <c r="D6" s="719">
        <f>+'L. Mayor'!H43</f>
        <v>279000</v>
      </c>
      <c r="E6" s="719" t="str">
        <f t="shared" si="0"/>
        <v/>
      </c>
      <c r="F6" s="719" t="str">
        <f t="shared" si="1"/>
        <v/>
      </c>
      <c r="G6" s="719"/>
      <c r="H6" s="719"/>
      <c r="I6" s="719" t="str">
        <f t="shared" si="2"/>
        <v/>
      </c>
      <c r="J6" s="720" t="str">
        <f t="shared" si="3"/>
        <v/>
      </c>
      <c r="K6" s="719"/>
      <c r="L6" s="719"/>
      <c r="M6" s="719"/>
      <c r="N6" s="719"/>
      <c r="O6" s="221"/>
    </row>
    <row r="7" spans="1:15" ht="12.75" customHeight="1" x14ac:dyDescent="0.15">
      <c r="A7" s="209">
        <v>16</v>
      </c>
      <c r="B7" s="210" t="str">
        <f>VLOOKUP(A7,Tabla_13[],3,)</f>
        <v>CUENTAS POR COBRAR DIVERSAS – TERCEROS</v>
      </c>
      <c r="C7" s="719">
        <f>+'L. Mayor'!O43</f>
        <v>3492</v>
      </c>
      <c r="D7" s="719">
        <f>+'L. Mayor'!P43</f>
        <v>0</v>
      </c>
      <c r="E7" s="719">
        <f t="shared" si="0"/>
        <v>3492</v>
      </c>
      <c r="F7" s="719" t="str">
        <f t="shared" si="1"/>
        <v/>
      </c>
      <c r="G7" s="719"/>
      <c r="H7" s="719"/>
      <c r="I7" s="719">
        <f t="shared" si="2"/>
        <v>3492</v>
      </c>
      <c r="J7" s="720" t="str">
        <f t="shared" si="3"/>
        <v/>
      </c>
      <c r="K7" s="719"/>
      <c r="L7" s="719"/>
      <c r="M7" s="719"/>
      <c r="N7" s="719"/>
      <c r="O7" s="221"/>
    </row>
    <row r="8" spans="1:15" ht="12.75" customHeight="1" x14ac:dyDescent="0.15">
      <c r="A8" s="209">
        <v>20</v>
      </c>
      <c r="B8" s="210" t="str">
        <f>VLOOKUP(A8,Tabla_13[],3,)</f>
        <v>MERCADERÍAS</v>
      </c>
      <c r="C8" s="719">
        <f>+'L. Mayor'!G58</f>
        <v>26000</v>
      </c>
      <c r="D8" s="719">
        <f>+'L. Mayor'!H58</f>
        <v>15400</v>
      </c>
      <c r="E8" s="719">
        <f t="shared" si="0"/>
        <v>10600</v>
      </c>
      <c r="F8" s="719" t="str">
        <f t="shared" si="1"/>
        <v/>
      </c>
      <c r="G8" s="719"/>
      <c r="H8" s="719"/>
      <c r="I8" s="719">
        <f t="shared" si="2"/>
        <v>10600</v>
      </c>
      <c r="J8" s="720" t="str">
        <f t="shared" si="3"/>
        <v/>
      </c>
      <c r="K8" s="719"/>
      <c r="L8" s="719"/>
      <c r="M8" s="719"/>
      <c r="N8" s="719"/>
      <c r="O8" s="221"/>
    </row>
    <row r="9" spans="1:15" ht="12.75" customHeight="1" x14ac:dyDescent="0.15">
      <c r="A9" s="209">
        <v>25</v>
      </c>
      <c r="B9" s="210" t="str">
        <f>VLOOKUP(A9,Tabla_13[],3,)</f>
        <v>MATERIALES AUXILIARES, SUMINISTROS Y REPUESTOS</v>
      </c>
      <c r="C9" s="719">
        <f>+'L. Mayor'!O58</f>
        <v>3500</v>
      </c>
      <c r="D9" s="719">
        <f>+'L. Mayor'!P58</f>
        <v>1600</v>
      </c>
      <c r="E9" s="719">
        <f t="shared" si="0"/>
        <v>1900</v>
      </c>
      <c r="F9" s="719" t="str">
        <f t="shared" si="1"/>
        <v/>
      </c>
      <c r="G9" s="719"/>
      <c r="H9" s="719"/>
      <c r="I9" s="719">
        <f t="shared" si="2"/>
        <v>1900</v>
      </c>
      <c r="J9" s="720" t="str">
        <f t="shared" si="3"/>
        <v/>
      </c>
      <c r="K9" s="719"/>
      <c r="L9" s="719"/>
      <c r="M9" s="719"/>
      <c r="N9" s="719"/>
      <c r="O9" s="221"/>
    </row>
    <row r="10" spans="1:15" ht="12.75" customHeight="1" x14ac:dyDescent="0.2">
      <c r="A10" s="209">
        <v>33</v>
      </c>
      <c r="B10" s="210" t="str">
        <f>VLOOKUP(A10,Tabla_13[],3,)</f>
        <v>PROPIEDAD, PLANTA Y EQUIPO</v>
      </c>
      <c r="C10" s="719">
        <f>+'L. Mayor'!G73</f>
        <v>87900</v>
      </c>
      <c r="D10" s="719">
        <f>+'L. Mayor'!H73</f>
        <v>0</v>
      </c>
      <c r="E10" s="719">
        <f t="shared" si="0"/>
        <v>87900</v>
      </c>
      <c r="F10" s="719" t="str">
        <f t="shared" si="1"/>
        <v/>
      </c>
      <c r="G10" s="719"/>
      <c r="H10" s="719"/>
      <c r="I10" s="719">
        <f t="shared" si="2"/>
        <v>87900</v>
      </c>
      <c r="J10" s="720" t="str">
        <f t="shared" si="3"/>
        <v/>
      </c>
      <c r="K10" s="719"/>
      <c r="L10" s="719"/>
      <c r="M10" s="719"/>
      <c r="N10" s="719"/>
      <c r="O10" s="221"/>
    </row>
    <row r="11" spans="1:15" ht="12.75" customHeight="1" x14ac:dyDescent="0.15">
      <c r="A11" s="209">
        <v>39</v>
      </c>
      <c r="B11" s="210" t="str">
        <f>VLOOKUP(A11,Tabla_13[],3,)</f>
        <v>DEPRECIACIÓN y AMORTIZACIÓN ACUMULADOS</v>
      </c>
      <c r="C11" s="719">
        <f>+'L. Mayor'!O73</f>
        <v>0</v>
      </c>
      <c r="D11" s="719">
        <f>+'L. Mayor'!P73</f>
        <v>7800</v>
      </c>
      <c r="E11" s="719" t="str">
        <f t="shared" si="0"/>
        <v/>
      </c>
      <c r="F11" s="719">
        <f t="shared" si="1"/>
        <v>7800</v>
      </c>
      <c r="G11" s="719"/>
      <c r="H11" s="719"/>
      <c r="I11" s="719" t="str">
        <f t="shared" si="2"/>
        <v/>
      </c>
      <c r="J11" s="720">
        <f t="shared" si="3"/>
        <v>7800</v>
      </c>
      <c r="K11" s="719"/>
      <c r="L11" s="719"/>
      <c r="M11" s="719"/>
      <c r="N11" s="719"/>
      <c r="O11" s="221"/>
    </row>
    <row r="12" spans="1:15" ht="12.75" customHeight="1" x14ac:dyDescent="0.15">
      <c r="A12" s="209">
        <v>40</v>
      </c>
      <c r="B12" s="210" t="str">
        <f>VLOOKUP(A12,Tabla_13[],3,)</f>
        <v>TRIBUTOS, CONTRAPRESTACIONES Y APORTES AL SISTEMA PÚBLICO DE
PENSIONES Y DE SALUD POR PAGAR</v>
      </c>
      <c r="C12" s="719">
        <f>+'L. Mayor'!G88</f>
        <v>5458</v>
      </c>
      <c r="D12" s="719">
        <f>+'L. Mayor'!H88</f>
        <v>10958</v>
      </c>
      <c r="E12" s="719" t="str">
        <f t="shared" si="0"/>
        <v/>
      </c>
      <c r="F12" s="719">
        <f t="shared" si="1"/>
        <v>5500</v>
      </c>
      <c r="G12" s="719"/>
      <c r="H12" s="719"/>
      <c r="I12" s="719" t="str">
        <f t="shared" si="2"/>
        <v/>
      </c>
      <c r="J12" s="720">
        <f t="shared" si="3"/>
        <v>5500</v>
      </c>
      <c r="K12" s="719"/>
      <c r="L12" s="719"/>
      <c r="M12" s="719"/>
      <c r="N12" s="719"/>
      <c r="O12" s="221"/>
    </row>
    <row r="13" spans="1:15" ht="12.75" customHeight="1" x14ac:dyDescent="0.15">
      <c r="A13" s="209">
        <v>41</v>
      </c>
      <c r="B13" s="210" t="str">
        <f>VLOOKUP(A13,Tabla_13[],3,)</f>
        <v>REMUNERACIONES Y PARTICIPACIONES POR PAGAR</v>
      </c>
      <c r="C13" s="719">
        <f>+'L. Mayor'!O88</f>
        <v>7743</v>
      </c>
      <c r="D13" s="719">
        <f>+'L. Mayor'!P88</f>
        <v>7743</v>
      </c>
      <c r="E13" s="719" t="str">
        <f t="shared" si="0"/>
        <v/>
      </c>
      <c r="F13" s="719" t="str">
        <f t="shared" si="1"/>
        <v/>
      </c>
      <c r="G13" s="719"/>
      <c r="H13" s="719"/>
      <c r="I13" s="719" t="str">
        <f t="shared" si="2"/>
        <v/>
      </c>
      <c r="J13" s="720" t="str">
        <f t="shared" si="3"/>
        <v/>
      </c>
      <c r="K13" s="719"/>
      <c r="L13" s="719"/>
      <c r="M13" s="719"/>
      <c r="N13" s="719"/>
      <c r="O13" s="221"/>
    </row>
    <row r="14" spans="1:15" ht="12.75" customHeight="1" x14ac:dyDescent="0.15">
      <c r="A14" s="209">
        <v>42</v>
      </c>
      <c r="B14" s="210" t="str">
        <f>VLOOKUP(A14,Tabla_13[],3,)</f>
        <v>CUENTAS POR PAGAR COMERCIALES TERCEROS</v>
      </c>
      <c r="C14" s="719">
        <f>+'L. Mayor'!G106</f>
        <v>59230</v>
      </c>
      <c r="D14" s="719">
        <f>+'L. Mayor'!H106</f>
        <v>59230</v>
      </c>
      <c r="E14" s="719" t="str">
        <f t="shared" si="0"/>
        <v/>
      </c>
      <c r="F14" s="719" t="str">
        <f t="shared" si="1"/>
        <v/>
      </c>
      <c r="G14" s="719"/>
      <c r="H14" s="719"/>
      <c r="I14" s="719" t="str">
        <f t="shared" si="2"/>
        <v/>
      </c>
      <c r="J14" s="720" t="str">
        <f t="shared" si="3"/>
        <v/>
      </c>
      <c r="K14" s="719"/>
      <c r="L14" s="719"/>
      <c r="M14" s="719"/>
      <c r="N14" s="719"/>
      <c r="O14" s="221"/>
    </row>
    <row r="15" spans="1:15" ht="12.75" customHeight="1" x14ac:dyDescent="0.15">
      <c r="A15" s="209">
        <v>46</v>
      </c>
      <c r="B15" s="210" t="str">
        <f>VLOOKUP(A15,Tabla_13[],3,)</f>
        <v>CUENTAS POR PAGAR DIVERSAS – TERCEROS</v>
      </c>
      <c r="C15" s="719">
        <f>+'L. Mayor'!O106</f>
        <v>3894</v>
      </c>
      <c r="D15" s="719">
        <f>+'L. Mayor'!P106</f>
        <v>18762</v>
      </c>
      <c r="E15" s="719" t="str">
        <f t="shared" si="0"/>
        <v/>
      </c>
      <c r="F15" s="719">
        <f t="shared" si="1"/>
        <v>14868</v>
      </c>
      <c r="G15" s="719"/>
      <c r="H15" s="719"/>
      <c r="I15" s="719" t="str">
        <f t="shared" si="2"/>
        <v/>
      </c>
      <c r="J15" s="720">
        <f t="shared" si="3"/>
        <v>14868</v>
      </c>
      <c r="K15" s="719"/>
      <c r="L15" s="719"/>
      <c r="M15" s="719"/>
      <c r="N15" s="719"/>
      <c r="O15" s="221"/>
    </row>
    <row r="16" spans="1:15" ht="12.75" customHeight="1" thickBot="1" x14ac:dyDescent="0.25">
      <c r="A16" s="209">
        <v>50</v>
      </c>
      <c r="B16" s="210" t="str">
        <f>VLOOKUP(A16,Tabla_13[],3,)</f>
        <v>CAPITAL</v>
      </c>
      <c r="C16" s="719">
        <f>+'L. Mayor'!G125</f>
        <v>0</v>
      </c>
      <c r="D16" s="719">
        <f>+'L. Mayor'!H125</f>
        <v>279000</v>
      </c>
      <c r="E16" s="719" t="str">
        <f t="shared" si="0"/>
        <v/>
      </c>
      <c r="F16" s="719">
        <f t="shared" si="1"/>
        <v>279000</v>
      </c>
      <c r="G16" s="719"/>
      <c r="H16" s="719"/>
      <c r="I16" s="721" t="str">
        <f t="shared" si="2"/>
        <v/>
      </c>
      <c r="J16" s="722">
        <f t="shared" si="3"/>
        <v>279000</v>
      </c>
      <c r="K16" s="719"/>
      <c r="L16" s="719"/>
      <c r="M16" s="719"/>
      <c r="N16" s="719"/>
      <c r="O16" s="221"/>
    </row>
    <row r="17" spans="1:15" ht="12.75" customHeight="1" x14ac:dyDescent="0.2">
      <c r="A17" s="209">
        <v>60</v>
      </c>
      <c r="B17" s="210" t="str">
        <f>VLOOKUP(A17,Tabla_13[],3,)</f>
        <v>COMPRAS</v>
      </c>
      <c r="C17" s="719">
        <f>+'L. Mayor'!O125</f>
        <v>29500</v>
      </c>
      <c r="D17" s="719">
        <f>+'L. Mayor'!P125</f>
        <v>0</v>
      </c>
      <c r="E17" s="719">
        <f t="shared" si="0"/>
        <v>29500</v>
      </c>
      <c r="F17" s="719" t="str">
        <f t="shared" si="1"/>
        <v/>
      </c>
      <c r="G17" s="719"/>
      <c r="H17" s="719"/>
      <c r="I17" s="723"/>
      <c r="J17" s="723"/>
      <c r="K17" s="719">
        <f>+C17</f>
        <v>29500</v>
      </c>
      <c r="L17" s="719"/>
      <c r="M17" s="719"/>
      <c r="N17" s="719"/>
      <c r="O17" s="221"/>
    </row>
    <row r="18" spans="1:15" ht="12.75" customHeight="1" x14ac:dyDescent="0.15">
      <c r="A18" s="209">
        <v>61</v>
      </c>
      <c r="B18" s="210" t="str">
        <f>VLOOKUP(A18,Tabla_13[],3,)</f>
        <v>VARIACIÓN DE INVENTARIOS</v>
      </c>
      <c r="C18" s="719">
        <f>+'L. Mayor'!G140</f>
        <v>1600</v>
      </c>
      <c r="D18" s="719">
        <f>+'L. Mayor'!H140</f>
        <v>29500</v>
      </c>
      <c r="E18" s="719" t="str">
        <f t="shared" si="0"/>
        <v/>
      </c>
      <c r="F18" s="719">
        <f t="shared" si="1"/>
        <v>27900</v>
      </c>
      <c r="G18" s="719">
        <f>+E22</f>
        <v>15400</v>
      </c>
      <c r="H18" s="719"/>
      <c r="I18" s="719"/>
      <c r="J18" s="719"/>
      <c r="K18" s="719"/>
      <c r="L18" s="719">
        <f>+F18-G18</f>
        <v>12500</v>
      </c>
      <c r="M18" s="719"/>
      <c r="N18" s="719"/>
      <c r="O18" s="221"/>
    </row>
    <row r="19" spans="1:15" x14ac:dyDescent="0.2">
      <c r="A19" s="209">
        <v>62</v>
      </c>
      <c r="B19" s="210" t="str">
        <f>VLOOKUP(A19,Tabla_13[],3,)</f>
        <v>GASTOS DE PERSONAL Y DIRECTORES</v>
      </c>
      <c r="C19" s="719">
        <f>+'L. Mayor'!O140</f>
        <v>9701</v>
      </c>
      <c r="D19" s="719">
        <f>+'L. Mayor'!P140</f>
        <v>0</v>
      </c>
      <c r="E19" s="719">
        <f t="shared" si="0"/>
        <v>9701</v>
      </c>
      <c r="F19" s="719" t="str">
        <f t="shared" si="1"/>
        <v/>
      </c>
      <c r="G19" s="719"/>
      <c r="H19" s="719"/>
      <c r="I19" s="719"/>
      <c r="J19" s="719"/>
      <c r="K19" s="719">
        <f>+E19</f>
        <v>9701</v>
      </c>
      <c r="L19" s="719"/>
      <c r="M19" s="719"/>
      <c r="N19" s="719"/>
      <c r="O19" s="221"/>
    </row>
    <row r="20" spans="1:15" ht="12.75" customHeight="1" x14ac:dyDescent="0.15">
      <c r="A20" s="209">
        <v>63</v>
      </c>
      <c r="B20" s="210" t="str">
        <f>VLOOKUP(A20,Tabla_13[],3,)</f>
        <v>GASTOS DE SERVICIOS PRESTADOS POR TERCEROS</v>
      </c>
      <c r="C20" s="719">
        <f>+'L. Mayor'!G155</f>
        <v>3100</v>
      </c>
      <c r="D20" s="719">
        <f>+'L. Mayor'!H155</f>
        <v>0</v>
      </c>
      <c r="E20" s="719">
        <f t="shared" si="0"/>
        <v>3100</v>
      </c>
      <c r="F20" s="719" t="str">
        <f t="shared" si="1"/>
        <v/>
      </c>
      <c r="G20" s="719"/>
      <c r="H20" s="719"/>
      <c r="I20" s="719"/>
      <c r="J20" s="719"/>
      <c r="K20" s="719">
        <f>+E20</f>
        <v>3100</v>
      </c>
      <c r="L20" s="719"/>
      <c r="M20" s="719"/>
      <c r="N20" s="719"/>
      <c r="O20" s="221"/>
    </row>
    <row r="21" spans="1:15" ht="12.75" customHeight="1" x14ac:dyDescent="0.15">
      <c r="A21" s="209">
        <v>68</v>
      </c>
      <c r="B21" s="210" t="str">
        <f>VLOOKUP(A21,Tabla_13[],3,)</f>
        <v>VALUACIÓN Y DETERIORO DE ACTIVOS Y PROVISIONES</v>
      </c>
      <c r="C21" s="719">
        <f>+'L. Mayor'!O155</f>
        <v>7800</v>
      </c>
      <c r="D21" s="719">
        <f>+'L. Mayor'!P155</f>
        <v>0</v>
      </c>
      <c r="E21" s="719">
        <f t="shared" si="0"/>
        <v>7800</v>
      </c>
      <c r="F21" s="719" t="str">
        <f t="shared" si="1"/>
        <v/>
      </c>
      <c r="G21" s="719"/>
      <c r="H21" s="719"/>
      <c r="I21" s="719"/>
      <c r="J21" s="719"/>
      <c r="K21" s="719">
        <f>+E21</f>
        <v>7800</v>
      </c>
      <c r="L21" s="719"/>
      <c r="M21" s="719"/>
      <c r="N21" s="719"/>
      <c r="O21" s="221"/>
    </row>
    <row r="22" spans="1:15" x14ac:dyDescent="0.2">
      <c r="A22" s="209">
        <v>69</v>
      </c>
      <c r="B22" s="210" t="str">
        <f>VLOOKUP(A22,Tabla_13[],3,)</f>
        <v>COSTO DE VENTAS</v>
      </c>
      <c r="C22" s="719">
        <f>+'L. Mayor'!G170</f>
        <v>15400</v>
      </c>
      <c r="D22" s="719">
        <f>+'L. Mayor'!H170</f>
        <v>0</v>
      </c>
      <c r="E22" s="719">
        <f t="shared" si="0"/>
        <v>15400</v>
      </c>
      <c r="F22" s="719" t="str">
        <f t="shared" si="1"/>
        <v/>
      </c>
      <c r="G22" s="719"/>
      <c r="H22" s="719">
        <f>+E22</f>
        <v>15400</v>
      </c>
      <c r="I22" s="719"/>
      <c r="J22" s="719"/>
      <c r="K22" s="719"/>
      <c r="L22" s="719"/>
      <c r="M22" s="719">
        <f>+E22</f>
        <v>15400</v>
      </c>
      <c r="N22" s="719"/>
      <c r="O22" s="221"/>
    </row>
    <row r="23" spans="1:15" x14ac:dyDescent="0.2">
      <c r="A23" s="209">
        <v>70</v>
      </c>
      <c r="B23" s="210" t="str">
        <f>VLOOKUP(A23,Tabla_13[],3,)</f>
        <v>VENTAS</v>
      </c>
      <c r="C23" s="719">
        <f>+'L. Mayor'!O170</f>
        <v>0</v>
      </c>
      <c r="D23" s="719">
        <f>+'L. Mayor'!P170</f>
        <v>50000</v>
      </c>
      <c r="E23" s="719" t="str">
        <f t="shared" si="0"/>
        <v/>
      </c>
      <c r="F23" s="719">
        <f t="shared" si="1"/>
        <v>50000</v>
      </c>
      <c r="G23" s="719"/>
      <c r="H23" s="719"/>
      <c r="I23" s="719"/>
      <c r="J23" s="719"/>
      <c r="K23" s="719"/>
      <c r="L23" s="719">
        <f>+F23</f>
        <v>50000</v>
      </c>
      <c r="M23" s="719"/>
      <c r="N23" s="719">
        <f>+F23</f>
        <v>50000</v>
      </c>
      <c r="O23" s="221"/>
    </row>
    <row r="24" spans="1:15" x14ac:dyDescent="0.2">
      <c r="A24" s="209">
        <v>77</v>
      </c>
      <c r="B24" s="210" t="str">
        <f>VLOOKUP(A24,Tabla_13[],3,)</f>
        <v>INGRESOS FINANCIEROS</v>
      </c>
      <c r="C24" s="719">
        <f>+'L. Mayor'!G185</f>
        <v>0</v>
      </c>
      <c r="D24" s="719">
        <f>+'L. Mayor'!H185</f>
        <v>2600</v>
      </c>
      <c r="E24" s="719" t="str">
        <f t="shared" si="0"/>
        <v/>
      </c>
      <c r="F24" s="719">
        <f t="shared" si="1"/>
        <v>2600</v>
      </c>
      <c r="G24" s="724"/>
      <c r="H24" s="724"/>
      <c r="I24" s="724"/>
      <c r="J24" s="724"/>
      <c r="K24" s="724"/>
      <c r="L24" s="724">
        <f>+F24</f>
        <v>2600</v>
      </c>
      <c r="M24" s="724"/>
      <c r="N24" s="719">
        <f>+F24</f>
        <v>2600</v>
      </c>
      <c r="O24" s="221"/>
    </row>
    <row r="25" spans="1:15" ht="12.75" customHeight="1" x14ac:dyDescent="0.15">
      <c r="A25" s="209">
        <v>79</v>
      </c>
      <c r="B25" s="210" t="str">
        <f>VLOOKUP(A25,Tabla_13[],3,)</f>
        <v>CARGAS IMPUTABLES A CUENTAS DE COSTOS Y GASTOS</v>
      </c>
      <c r="C25" s="719">
        <f>+'L. Mayor'!O185</f>
        <v>0</v>
      </c>
      <c r="D25" s="719">
        <f>+'L. Mayor'!P185</f>
        <v>22201</v>
      </c>
      <c r="E25" s="719" t="str">
        <f t="shared" si="0"/>
        <v/>
      </c>
      <c r="F25" s="719">
        <f t="shared" si="1"/>
        <v>22201</v>
      </c>
      <c r="G25" s="724">
        <f>+F25</f>
        <v>22201</v>
      </c>
      <c r="H25" s="724"/>
      <c r="I25" s="724"/>
      <c r="J25" s="724"/>
      <c r="K25" s="724"/>
      <c r="L25" s="724"/>
      <c r="M25" s="724"/>
      <c r="N25" s="719"/>
      <c r="O25" s="221"/>
    </row>
    <row r="26" spans="1:15" x14ac:dyDescent="0.2">
      <c r="A26" s="209">
        <v>94</v>
      </c>
      <c r="B26" s="210" t="str">
        <f>VLOOKUP(A26,Tabla_13[],3,)</f>
        <v>GASTOS ADMINISTRATIVOS</v>
      </c>
      <c r="C26" s="719">
        <f>+'L. Mayor'!G200</f>
        <v>15250.8</v>
      </c>
      <c r="D26" s="719">
        <f>+'L. Mayor'!H200</f>
        <v>0</v>
      </c>
      <c r="E26" s="719">
        <f t="shared" si="0"/>
        <v>15250.8</v>
      </c>
      <c r="F26" s="719" t="str">
        <f t="shared" si="1"/>
        <v/>
      </c>
      <c r="G26" s="724"/>
      <c r="H26" s="724">
        <f>+E26</f>
        <v>15250.8</v>
      </c>
      <c r="I26" s="724"/>
      <c r="J26" s="724"/>
      <c r="K26" s="724"/>
      <c r="L26" s="724"/>
      <c r="M26" s="724">
        <f>+E26</f>
        <v>15250.8</v>
      </c>
      <c r="N26" s="719"/>
      <c r="O26" s="221"/>
    </row>
    <row r="27" spans="1:15" ht="12.75" customHeight="1" x14ac:dyDescent="0.2">
      <c r="A27" s="209">
        <v>95</v>
      </c>
      <c r="B27" s="210" t="str">
        <f>VLOOKUP(A27,Tabla_13[],3,)</f>
        <v>GASTOS DE VENTAS</v>
      </c>
      <c r="C27" s="719">
        <f>+'L. Mayor'!O200</f>
        <v>6950.2</v>
      </c>
      <c r="D27" s="719">
        <f>+'L. Mayor'!P200</f>
        <v>0</v>
      </c>
      <c r="E27" s="719">
        <f t="shared" si="0"/>
        <v>6950.2</v>
      </c>
      <c r="F27" s="719" t="str">
        <f t="shared" si="1"/>
        <v/>
      </c>
      <c r="G27" s="724"/>
      <c r="H27" s="724">
        <f>+E27</f>
        <v>6950.2</v>
      </c>
      <c r="I27" s="724"/>
      <c r="J27" s="724"/>
      <c r="K27" s="724"/>
      <c r="L27" s="724"/>
      <c r="M27" s="724">
        <f>+E27</f>
        <v>6950.2</v>
      </c>
      <c r="N27" s="719"/>
      <c r="O27" s="221"/>
    </row>
    <row r="28" spans="1:15" ht="12.75" customHeight="1" x14ac:dyDescent="0.15">
      <c r="A28" s="209"/>
      <c r="B28" s="210" t="e">
        <f>VLOOKUP(A28,Tabla_13[],3,)</f>
        <v>#N/A</v>
      </c>
      <c r="C28" s="719">
        <f>+'L. Mayor'!G215</f>
        <v>0</v>
      </c>
      <c r="D28" s="719">
        <f>+'L. Mayor'!H215</f>
        <v>0</v>
      </c>
      <c r="E28" s="719" t="str">
        <f t="shared" si="0"/>
        <v/>
      </c>
      <c r="F28" s="719" t="str">
        <f t="shared" si="1"/>
        <v/>
      </c>
      <c r="G28" s="719"/>
      <c r="H28" s="719"/>
      <c r="I28" s="719"/>
      <c r="J28" s="719"/>
      <c r="K28" s="719"/>
      <c r="L28" s="719"/>
      <c r="M28" s="719"/>
      <c r="N28" s="719"/>
      <c r="O28" s="221"/>
    </row>
    <row r="29" spans="1:15" ht="12.75" customHeight="1" x14ac:dyDescent="0.15">
      <c r="A29" s="209"/>
      <c r="B29" s="210" t="e">
        <f>VLOOKUP(A29,Tabla_13[],3,)</f>
        <v>#N/A</v>
      </c>
      <c r="C29" s="719">
        <f>+'L. Mayor'!O215</f>
        <v>0</v>
      </c>
      <c r="D29" s="719">
        <f>+'L. Mayor'!P215</f>
        <v>0</v>
      </c>
      <c r="E29" s="719" t="str">
        <f t="shared" si="0"/>
        <v/>
      </c>
      <c r="F29" s="719" t="str">
        <f t="shared" si="1"/>
        <v/>
      </c>
      <c r="G29" s="719"/>
      <c r="H29" s="719"/>
      <c r="I29" s="719"/>
      <c r="J29" s="719"/>
      <c r="K29" s="719"/>
      <c r="L29" s="719"/>
      <c r="M29" s="719"/>
      <c r="N29" s="719"/>
      <c r="O29" s="221"/>
    </row>
    <row r="30" spans="1:15" ht="12.75" customHeight="1" x14ac:dyDescent="0.15">
      <c r="A30" s="209"/>
      <c r="B30" s="210" t="e">
        <f>VLOOKUP(A30,Tabla_13[],3,)</f>
        <v>#N/A</v>
      </c>
      <c r="C30" s="719">
        <f>+'L. Mayor'!G230</f>
        <v>0</v>
      </c>
      <c r="D30" s="719">
        <f>+'L. Mayor'!H230</f>
        <v>0</v>
      </c>
      <c r="E30" s="719" t="str">
        <f t="shared" si="0"/>
        <v/>
      </c>
      <c r="F30" s="719" t="str">
        <f t="shared" si="1"/>
        <v/>
      </c>
      <c r="G30" s="719"/>
      <c r="H30" s="719"/>
      <c r="I30" s="719"/>
      <c r="J30" s="719"/>
      <c r="K30" s="719"/>
      <c r="L30" s="719"/>
      <c r="M30" s="719"/>
      <c r="N30" s="719"/>
      <c r="O30" s="221"/>
    </row>
    <row r="31" spans="1:15" ht="12.75" customHeight="1" x14ac:dyDescent="0.15">
      <c r="A31" s="209"/>
      <c r="B31" s="210" t="e">
        <f>VLOOKUP(A31,Tabla_13[],3,)</f>
        <v>#N/A</v>
      </c>
      <c r="C31" s="719">
        <f>+'L. Mayor'!O230</f>
        <v>0</v>
      </c>
      <c r="D31" s="719">
        <f>+'L. Mayor'!P230</f>
        <v>0</v>
      </c>
      <c r="E31" s="719" t="str">
        <f t="shared" si="0"/>
        <v/>
      </c>
      <c r="F31" s="719" t="str">
        <f t="shared" si="1"/>
        <v/>
      </c>
      <c r="G31" s="719"/>
      <c r="H31" s="719"/>
      <c r="I31" s="719"/>
      <c r="J31" s="719"/>
      <c r="K31" s="719"/>
      <c r="L31" s="719"/>
      <c r="M31" s="719"/>
      <c r="N31" s="719"/>
      <c r="O31" s="221"/>
    </row>
    <row r="32" spans="1:15" ht="12.75" customHeight="1" x14ac:dyDescent="0.15">
      <c r="A32" s="209"/>
      <c r="B32" s="210" t="e">
        <f>VLOOKUP(A32,Tabla_13[],3,)</f>
        <v>#N/A</v>
      </c>
      <c r="C32" s="719">
        <f>+'L. Mayor'!G246</f>
        <v>0</v>
      </c>
      <c r="D32" s="719">
        <f>+'L. Mayor'!H246</f>
        <v>0</v>
      </c>
      <c r="E32" s="719" t="str">
        <f t="shared" si="0"/>
        <v/>
      </c>
      <c r="F32" s="719" t="str">
        <f t="shared" si="1"/>
        <v/>
      </c>
      <c r="G32" s="719" t="str">
        <f>+F32</f>
        <v/>
      </c>
      <c r="H32" s="719"/>
      <c r="I32" s="719"/>
      <c r="J32" s="719"/>
      <c r="K32" s="719"/>
      <c r="L32" s="719"/>
      <c r="M32" s="719"/>
      <c r="N32" s="719"/>
      <c r="O32" s="221"/>
    </row>
    <row r="33" spans="1:15" ht="12.75" customHeight="1" x14ac:dyDescent="0.15">
      <c r="A33" s="209"/>
      <c r="B33" s="210" t="e">
        <f>VLOOKUP(A33,Tabla_13[],3,)</f>
        <v>#N/A</v>
      </c>
      <c r="C33" s="719">
        <f>+'L. Mayor'!O246</f>
        <v>0</v>
      </c>
      <c r="D33" s="719">
        <f>+'L. Mayor'!P246</f>
        <v>0</v>
      </c>
      <c r="E33" s="719" t="str">
        <f t="shared" si="0"/>
        <v/>
      </c>
      <c r="F33" s="719" t="str">
        <f t="shared" si="1"/>
        <v/>
      </c>
      <c r="G33" s="719"/>
      <c r="H33" s="719" t="str">
        <f>+E33</f>
        <v/>
      </c>
      <c r="I33" s="719"/>
      <c r="J33" s="719"/>
      <c r="K33" s="719"/>
      <c r="L33" s="719"/>
      <c r="M33" s="719"/>
      <c r="N33" s="719"/>
      <c r="O33" s="221"/>
    </row>
    <row r="34" spans="1:15" ht="12.75" customHeight="1" x14ac:dyDescent="0.15">
      <c r="A34" s="209"/>
      <c r="B34" s="210" t="e">
        <f>VLOOKUP(A34,Tabla_13[],3,)</f>
        <v>#N/A</v>
      </c>
      <c r="C34" s="719">
        <f>+'L. Mayor'!G261</f>
        <v>0</v>
      </c>
      <c r="D34" s="719">
        <f>+'L. Mayor'!H261</f>
        <v>0</v>
      </c>
      <c r="E34" s="719" t="str">
        <f t="shared" si="0"/>
        <v/>
      </c>
      <c r="F34" s="719" t="str">
        <f t="shared" si="1"/>
        <v/>
      </c>
      <c r="G34" s="719"/>
      <c r="H34" s="719" t="str">
        <f>+E34</f>
        <v/>
      </c>
      <c r="I34" s="719"/>
      <c r="J34" s="719"/>
      <c r="K34" s="719"/>
      <c r="L34" s="719"/>
      <c r="M34" s="719"/>
      <c r="N34" s="719"/>
      <c r="O34" s="221"/>
    </row>
    <row r="35" spans="1:15" ht="12.75" customHeight="1" x14ac:dyDescent="0.15">
      <c r="A35" s="209"/>
      <c r="B35" s="210" t="e">
        <f>VLOOKUP(A35,Tabla_13[],3,)</f>
        <v>#N/A</v>
      </c>
      <c r="C35" s="719">
        <f>+'L. Mayor'!O261</f>
        <v>0</v>
      </c>
      <c r="D35" s="719">
        <f>+'L. Mayor'!P261</f>
        <v>0</v>
      </c>
      <c r="E35" s="719" t="str">
        <f t="shared" si="0"/>
        <v/>
      </c>
      <c r="F35" s="719" t="str">
        <f t="shared" si="1"/>
        <v/>
      </c>
      <c r="G35" s="719"/>
      <c r="H35" s="719" t="str">
        <f>+E35</f>
        <v/>
      </c>
      <c r="I35" s="719"/>
      <c r="J35" s="719"/>
      <c r="K35" s="719"/>
      <c r="L35" s="719"/>
      <c r="M35" s="719"/>
      <c r="N35" s="719"/>
      <c r="O35" s="221"/>
    </row>
    <row r="36" spans="1:15" ht="12.75" customHeight="1" x14ac:dyDescent="0.15">
      <c r="A36" s="983" t="s">
        <v>871</v>
      </c>
      <c r="B36" s="983"/>
      <c r="C36" s="719">
        <f>+SUM(C4:C35)</f>
        <v>890519</v>
      </c>
      <c r="D36" s="719">
        <f t="shared" ref="D36:H36" si="4">+SUM(D4:D35)</f>
        <v>890519</v>
      </c>
      <c r="E36" s="719">
        <f t="shared" si="4"/>
        <v>409869</v>
      </c>
      <c r="F36" s="719">
        <f t="shared" si="4"/>
        <v>409869</v>
      </c>
      <c r="G36" s="719">
        <f t="shared" si="4"/>
        <v>37601</v>
      </c>
      <c r="H36" s="719">
        <f t="shared" si="4"/>
        <v>37601</v>
      </c>
      <c r="I36" s="719">
        <f>SUM(I4:I35)</f>
        <v>322167</v>
      </c>
      <c r="J36" s="719">
        <f t="shared" ref="J36:N36" si="5">SUM(J4:J35)</f>
        <v>307168</v>
      </c>
      <c r="K36" s="719">
        <f t="shared" si="5"/>
        <v>50101</v>
      </c>
      <c r="L36" s="719">
        <f t="shared" si="5"/>
        <v>65100</v>
      </c>
      <c r="M36" s="719">
        <f t="shared" si="5"/>
        <v>37601</v>
      </c>
      <c r="N36" s="719">
        <f t="shared" si="5"/>
        <v>52600</v>
      </c>
    </row>
    <row r="37" spans="1:15" ht="13.5" customHeight="1" x14ac:dyDescent="0.2">
      <c r="C37" s="725"/>
      <c r="D37" s="725"/>
      <c r="E37" s="725"/>
      <c r="F37" s="725"/>
      <c r="G37" s="725"/>
      <c r="H37" s="725"/>
      <c r="I37" s="719"/>
      <c r="J37" s="719">
        <f>+I36-J36</f>
        <v>14999</v>
      </c>
      <c r="K37" s="719">
        <f>+L36-K36</f>
        <v>14999</v>
      </c>
      <c r="L37" s="719"/>
      <c r="M37" s="719">
        <f>+N36-M36</f>
        <v>14999</v>
      </c>
      <c r="N37" s="719"/>
    </row>
    <row r="38" spans="1:15" ht="13.5" customHeight="1" x14ac:dyDescent="0.2">
      <c r="C38" s="725"/>
      <c r="D38" s="725"/>
      <c r="E38" s="726"/>
      <c r="F38" s="725"/>
      <c r="G38" s="725"/>
      <c r="H38" s="725"/>
      <c r="I38" s="719">
        <f t="shared" ref="I38:N38" si="6">I36+I37</f>
        <v>322167</v>
      </c>
      <c r="J38" s="719">
        <f t="shared" si="6"/>
        <v>322167</v>
      </c>
      <c r="K38" s="719">
        <f t="shared" si="6"/>
        <v>65100</v>
      </c>
      <c r="L38" s="719">
        <f t="shared" si="6"/>
        <v>65100</v>
      </c>
      <c r="M38" s="719">
        <f t="shared" si="6"/>
        <v>52600</v>
      </c>
      <c r="N38" s="719">
        <f t="shared" si="6"/>
        <v>52600</v>
      </c>
    </row>
    <row r="39" spans="1:15" x14ac:dyDescent="0.2">
      <c r="G39" s="211"/>
    </row>
    <row r="40" spans="1:15" x14ac:dyDescent="0.2">
      <c r="E40" s="206" t="s">
        <v>1008</v>
      </c>
    </row>
    <row r="41" spans="1:15" x14ac:dyDescent="0.2">
      <c r="J41" s="211"/>
      <c r="K41" s="211"/>
      <c r="M41" s="211"/>
    </row>
    <row r="42" spans="1:15" x14ac:dyDescent="0.2">
      <c r="E42" s="211"/>
      <c r="M42" s="211"/>
    </row>
    <row r="43" spans="1:15" x14ac:dyDescent="0.2">
      <c r="E43" s="211"/>
      <c r="J43" s="211"/>
      <c r="L43" s="211"/>
    </row>
    <row r="44" spans="1:15" x14ac:dyDescent="0.2">
      <c r="E44" s="211"/>
    </row>
  </sheetData>
  <mergeCells count="10">
    <mergeCell ref="A36:B36"/>
    <mergeCell ref="A1:N1"/>
    <mergeCell ref="A2:A3"/>
    <mergeCell ref="B2:B3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A77B-FDF4-45EC-B275-23F851E1020F}">
  <sheetPr codeName="Hoja3">
    <tabColor theme="7"/>
  </sheetPr>
  <dimension ref="A10:S619"/>
  <sheetViews>
    <sheetView topLeftCell="C516" workbookViewId="0">
      <selection activeCell="O524" sqref="O524"/>
    </sheetView>
  </sheetViews>
  <sheetFormatPr defaultColWidth="11.43359375" defaultRowHeight="12.75" x14ac:dyDescent="0.15"/>
  <cols>
    <col min="1" max="6" width="11.43359375" style="5"/>
    <col min="7" max="9" width="12.9140625" style="5" bestFit="1" customWidth="1"/>
    <col min="10" max="16384" width="11.43359375" style="5"/>
  </cols>
  <sheetData>
    <row r="10" spans="2:5" ht="13.5" thickBot="1" x14ac:dyDescent="0.2"/>
    <row r="11" spans="2:5" ht="14.25" x14ac:dyDescent="0.2">
      <c r="B11" s="660" t="s">
        <v>1326</v>
      </c>
      <c r="C11" s="660" t="s">
        <v>1327</v>
      </c>
      <c r="D11" s="660" t="s">
        <v>1328</v>
      </c>
      <c r="E11" s="660" t="s">
        <v>13</v>
      </c>
    </row>
    <row r="12" spans="2:5" ht="15.75" customHeight="1" thickBot="1" x14ac:dyDescent="0.25">
      <c r="B12" s="661"/>
      <c r="C12" s="661"/>
      <c r="D12" s="661" t="s">
        <v>1327</v>
      </c>
      <c r="E12" s="661"/>
    </row>
    <row r="13" spans="2:5" ht="15" customHeight="1" x14ac:dyDescent="0.2">
      <c r="B13" s="662" t="s">
        <v>1329</v>
      </c>
      <c r="C13" s="663">
        <v>2500</v>
      </c>
      <c r="D13" s="664">
        <v>30</v>
      </c>
      <c r="E13" s="665">
        <f>+C13*D13</f>
        <v>75000</v>
      </c>
    </row>
    <row r="14" spans="2:5" ht="15" customHeight="1" x14ac:dyDescent="0.2">
      <c r="B14" s="666" t="s">
        <v>1330</v>
      </c>
      <c r="C14" s="667">
        <v>2100</v>
      </c>
      <c r="D14" s="668">
        <v>30</v>
      </c>
      <c r="E14" s="669">
        <f t="shared" ref="E14:E16" si="0">+C14*D14</f>
        <v>63000</v>
      </c>
    </row>
    <row r="15" spans="2:5" ht="13.5" customHeight="1" x14ac:dyDescent="0.2">
      <c r="B15" s="666" t="s">
        <v>1331</v>
      </c>
      <c r="C15" s="667">
        <v>2300</v>
      </c>
      <c r="D15" s="668">
        <v>30</v>
      </c>
      <c r="E15" s="669">
        <f t="shared" si="0"/>
        <v>69000</v>
      </c>
    </row>
    <row r="16" spans="2:5" ht="15" customHeight="1" thickBot="1" x14ac:dyDescent="0.25">
      <c r="B16" s="670" t="s">
        <v>1332</v>
      </c>
      <c r="C16" s="671">
        <v>2400</v>
      </c>
      <c r="D16" s="672">
        <v>30</v>
      </c>
      <c r="E16" s="673">
        <f t="shared" si="0"/>
        <v>72000</v>
      </c>
    </row>
    <row r="17" spans="1:19" ht="15" customHeight="1" thickBot="1" x14ac:dyDescent="0.25">
      <c r="B17" s="659"/>
      <c r="C17" s="674">
        <f>SUM(C13:C16)</f>
        <v>9300</v>
      </c>
      <c r="D17" s="659"/>
      <c r="E17" s="675">
        <f>SUM(E13:E16)</f>
        <v>279000</v>
      </c>
    </row>
    <row r="18" spans="1:19" ht="15.75" customHeight="1" x14ac:dyDescent="0.15"/>
    <row r="19" spans="1:19" ht="15" customHeight="1" x14ac:dyDescent="0.15"/>
    <row r="20" spans="1:19" ht="15.75" customHeight="1" thickBot="1" x14ac:dyDescent="0.2"/>
    <row r="21" spans="1:19" ht="15.75" thickBot="1" x14ac:dyDescent="0.25">
      <c r="H21" s="6" t="s">
        <v>0</v>
      </c>
      <c r="I21" s="6" t="s">
        <v>1</v>
      </c>
      <c r="R21" s="6" t="s">
        <v>0</v>
      </c>
      <c r="S21" s="6" t="s">
        <v>1</v>
      </c>
    </row>
    <row r="22" spans="1:19" ht="15.75" thickBot="1" x14ac:dyDescent="0.25">
      <c r="A22" s="996" t="s">
        <v>1373</v>
      </c>
      <c r="B22" s="996"/>
      <c r="C22" s="996"/>
      <c r="D22" s="996"/>
      <c r="E22" s="996"/>
      <c r="F22" s="996"/>
      <c r="G22" s="7"/>
      <c r="H22" s="676"/>
      <c r="I22" s="676"/>
      <c r="K22" s="996" t="s">
        <v>15</v>
      </c>
      <c r="L22" s="996"/>
      <c r="M22" s="996"/>
      <c r="N22" s="996"/>
      <c r="O22" s="996"/>
      <c r="P22" s="996"/>
      <c r="Q22" s="7"/>
      <c r="R22" s="676"/>
      <c r="S22" s="676"/>
    </row>
    <row r="23" spans="1:19" ht="15" x14ac:dyDescent="0.2">
      <c r="A23" s="8">
        <v>14</v>
      </c>
      <c r="B23" s="992" t="str">
        <f>VLOOKUP(A23,Tabla_13[],3,)</f>
        <v>CUENTAS POR COBRAR AL PERSONAL, A LOS ACCIONISTAS (SOCIOS) y DIRECTORES</v>
      </c>
      <c r="C23" s="992"/>
      <c r="D23" s="992"/>
      <c r="E23" s="992"/>
      <c r="F23" s="992"/>
      <c r="G23" s="7"/>
      <c r="H23" s="677">
        <f>+E17</f>
        <v>279000</v>
      </c>
      <c r="I23" s="677"/>
      <c r="K23" s="8"/>
      <c r="L23" s="992" t="e">
        <f>VLOOKUP(K23,Tabla_13[],3,)</f>
        <v>#N/A</v>
      </c>
      <c r="M23" s="992"/>
      <c r="N23" s="992"/>
      <c r="O23" s="992"/>
      <c r="P23" s="992"/>
      <c r="Q23" s="7"/>
      <c r="R23" s="677"/>
      <c r="S23" s="677"/>
    </row>
    <row r="24" spans="1:19" ht="15" x14ac:dyDescent="0.2">
      <c r="B24" s="5">
        <v>142</v>
      </c>
      <c r="C24" s="993" t="str">
        <f>VLOOKUP(B24,Tabla_13[],3,)</f>
        <v>Accionistas (o socios)</v>
      </c>
      <c r="D24" s="993"/>
      <c r="E24" s="993"/>
      <c r="F24" s="993"/>
      <c r="G24" s="678"/>
      <c r="H24" s="677"/>
      <c r="I24" s="677"/>
      <c r="M24" s="993" t="e">
        <f>VLOOKUP(L24,Tabla_13[],3,)</f>
        <v>#N/A</v>
      </c>
      <c r="N24" s="993"/>
      <c r="O24" s="993"/>
      <c r="P24" s="993"/>
      <c r="Q24" s="7"/>
      <c r="R24" s="677"/>
      <c r="S24" s="677"/>
    </row>
    <row r="25" spans="1:19" ht="15" x14ac:dyDescent="0.2">
      <c r="A25" s="5">
        <v>50</v>
      </c>
      <c r="B25" s="992" t="str">
        <f>VLOOKUP(A25,Tabla_13[],3,)</f>
        <v>CAPITAL</v>
      </c>
      <c r="C25" s="992"/>
      <c r="D25" s="992"/>
      <c r="E25" s="992"/>
      <c r="F25" s="992"/>
      <c r="H25" s="9"/>
      <c r="I25" s="9">
        <f>+E17</f>
        <v>279000</v>
      </c>
      <c r="K25" s="8"/>
      <c r="L25" s="992" t="e">
        <f>VLOOKUP(K25,Tabla_13[],3,)</f>
        <v>#N/A</v>
      </c>
      <c r="M25" s="992"/>
      <c r="N25" s="992"/>
      <c r="O25" s="992"/>
      <c r="P25" s="992"/>
      <c r="R25" s="9"/>
      <c r="S25" s="9"/>
    </row>
    <row r="26" spans="1:19" x14ac:dyDescent="0.15">
      <c r="B26" s="5">
        <v>501</v>
      </c>
      <c r="C26" s="993" t="str">
        <f>VLOOKUP(B26,Tabla_13[],3,)</f>
        <v>Capital social</v>
      </c>
      <c r="D26" s="993"/>
      <c r="E26" s="993"/>
      <c r="F26" s="993"/>
      <c r="H26" s="9"/>
      <c r="I26" s="9"/>
      <c r="M26" s="993" t="e">
        <f>VLOOKUP(L26,Tabla_13[],3,)</f>
        <v>#N/A</v>
      </c>
      <c r="N26" s="993"/>
      <c r="O26" s="993"/>
      <c r="P26" s="993"/>
      <c r="R26" s="9"/>
      <c r="S26" s="9"/>
    </row>
    <row r="27" spans="1:19" x14ac:dyDescent="0.15">
      <c r="H27" s="9"/>
      <c r="I27" s="9"/>
      <c r="R27" s="9"/>
      <c r="S27" s="9"/>
    </row>
    <row r="28" spans="1:19" ht="13.5" thickBot="1" x14ac:dyDescent="0.2">
      <c r="A28" s="993" t="s">
        <v>1374</v>
      </c>
      <c r="B28" s="993"/>
      <c r="C28" s="993"/>
      <c r="D28" s="993"/>
      <c r="E28" s="993"/>
      <c r="F28" s="993"/>
      <c r="H28" s="10"/>
      <c r="I28" s="10"/>
      <c r="K28" s="993"/>
      <c r="L28" s="993"/>
      <c r="M28" s="993"/>
      <c r="N28" s="993"/>
      <c r="O28" s="993"/>
      <c r="P28" s="993"/>
      <c r="R28" s="10"/>
      <c r="S28" s="10"/>
    </row>
    <row r="29" spans="1:19" x14ac:dyDescent="0.15">
      <c r="A29" s="658"/>
      <c r="B29" s="658"/>
      <c r="C29" s="658"/>
      <c r="D29" s="658"/>
      <c r="E29" s="658"/>
      <c r="F29" s="658"/>
      <c r="H29" s="679"/>
      <c r="I29" s="679"/>
      <c r="K29" s="658"/>
      <c r="L29" s="658"/>
      <c r="M29" s="658"/>
      <c r="N29" s="658"/>
      <c r="O29" s="658"/>
      <c r="P29" s="658"/>
      <c r="R29" s="679"/>
      <c r="S29" s="679"/>
    </row>
    <row r="30" spans="1:19" x14ac:dyDescent="0.15">
      <c r="A30" s="658"/>
      <c r="B30" s="658"/>
      <c r="C30" s="658"/>
      <c r="D30" s="658"/>
      <c r="E30" s="658"/>
      <c r="F30" s="658"/>
      <c r="H30" s="679"/>
      <c r="I30" s="679"/>
      <c r="K30" s="658"/>
      <c r="L30" s="658"/>
      <c r="M30" s="658"/>
      <c r="N30" s="658"/>
      <c r="O30" s="658"/>
      <c r="P30" s="658"/>
      <c r="R30" s="679"/>
      <c r="S30" s="679"/>
    </row>
    <row r="31" spans="1:19" x14ac:dyDescent="0.15">
      <c r="A31" s="658"/>
      <c r="B31" s="658"/>
      <c r="C31" s="658"/>
      <c r="D31" s="658"/>
      <c r="E31" s="658"/>
      <c r="F31" s="658"/>
      <c r="H31" s="679"/>
      <c r="I31" s="679"/>
      <c r="K31" s="658"/>
      <c r="L31" s="658"/>
      <c r="M31" s="658"/>
      <c r="N31" s="658"/>
      <c r="O31" s="658"/>
      <c r="P31" s="658"/>
      <c r="R31" s="679"/>
      <c r="S31" s="679"/>
    </row>
    <row r="32" spans="1:19" x14ac:dyDescent="0.15">
      <c r="A32" s="658"/>
      <c r="B32" s="658"/>
      <c r="C32" s="658"/>
      <c r="D32" s="658"/>
      <c r="E32" s="658"/>
      <c r="F32" s="658"/>
      <c r="H32" s="679"/>
      <c r="I32" s="679"/>
      <c r="K32" s="658"/>
      <c r="L32" s="658"/>
      <c r="M32" s="658"/>
      <c r="N32" s="658"/>
      <c r="O32" s="658"/>
      <c r="P32" s="658"/>
      <c r="R32" s="679"/>
      <c r="S32" s="679"/>
    </row>
    <row r="33" spans="1:19" x14ac:dyDescent="0.15">
      <c r="A33" s="658"/>
      <c r="B33" s="658"/>
      <c r="C33" s="658"/>
      <c r="D33" s="658"/>
      <c r="E33" s="658"/>
      <c r="F33" s="658"/>
      <c r="H33" s="679"/>
      <c r="I33" s="679"/>
      <c r="K33" s="658"/>
      <c r="L33" s="658"/>
      <c r="M33" s="658"/>
      <c r="N33" s="658"/>
      <c r="O33" s="658"/>
      <c r="P33" s="658"/>
      <c r="R33" s="679"/>
      <c r="S33" s="679"/>
    </row>
    <row r="34" spans="1:19" ht="13.5" thickBot="1" x14ac:dyDescent="0.2"/>
    <row r="35" spans="1:19" ht="15.75" thickBot="1" x14ac:dyDescent="0.25">
      <c r="H35" s="6" t="s">
        <v>0</v>
      </c>
      <c r="I35" s="6" t="s">
        <v>1</v>
      </c>
    </row>
    <row r="36" spans="1:19" ht="15.75" thickBot="1" x14ac:dyDescent="0.25">
      <c r="A36" s="996" t="s">
        <v>15</v>
      </c>
      <c r="B36" s="996"/>
      <c r="C36" s="996"/>
      <c r="D36" s="996"/>
      <c r="E36" s="996"/>
      <c r="F36" s="996"/>
      <c r="G36" s="678"/>
      <c r="H36" s="676"/>
      <c r="I36" s="676"/>
    </row>
    <row r="37" spans="1:19" ht="15" x14ac:dyDescent="0.2">
      <c r="A37" s="8">
        <v>10</v>
      </c>
      <c r="B37" s="992" t="str">
        <f>VLOOKUP(A37,Tabla_13[],3,)</f>
        <v>EFECTIVO Y EQUIVALENTES DE EFECTIVO</v>
      </c>
      <c r="C37" s="992"/>
      <c r="D37" s="992"/>
      <c r="E37" s="992"/>
      <c r="F37" s="992"/>
      <c r="G37" s="678"/>
      <c r="H37" s="677">
        <f>+E13+E14+E15</f>
        <v>207000</v>
      </c>
      <c r="I37" s="677"/>
    </row>
    <row r="38" spans="1:19" ht="15" x14ac:dyDescent="0.2">
      <c r="B38" s="5">
        <v>1041</v>
      </c>
      <c r="C38" s="993" t="str">
        <f>VLOOKUP(B38,Tabla_13[],3,)</f>
        <v>Cuentas corrientes operativas</v>
      </c>
      <c r="D38" s="993"/>
      <c r="E38" s="993"/>
      <c r="F38" s="993"/>
      <c r="G38" s="678"/>
      <c r="H38" s="677"/>
      <c r="I38" s="677"/>
    </row>
    <row r="39" spans="1:19" ht="15" x14ac:dyDescent="0.2">
      <c r="A39" s="5">
        <v>33</v>
      </c>
      <c r="B39" s="992" t="str">
        <f>VLOOKUP(A39,Tabla_13[],3,)</f>
        <v>PROPIEDAD, PLANTA Y EQUIPO</v>
      </c>
      <c r="C39" s="992"/>
      <c r="D39" s="992"/>
      <c r="E39" s="992"/>
      <c r="F39" s="992"/>
      <c r="H39" s="9">
        <f>+E16</f>
        <v>72000</v>
      </c>
      <c r="I39" s="9"/>
    </row>
    <row r="40" spans="1:19" x14ac:dyDescent="0.15">
      <c r="B40" s="5">
        <v>335</v>
      </c>
      <c r="C40" s="993" t="str">
        <f>VLOOKUP(B40,Tabla_13[],3,)</f>
        <v>Muebles y enseres</v>
      </c>
      <c r="D40" s="993"/>
      <c r="E40" s="993"/>
      <c r="F40" s="993"/>
      <c r="H40" s="9"/>
      <c r="I40" s="9"/>
    </row>
    <row r="41" spans="1:19" ht="15" x14ac:dyDescent="0.2">
      <c r="A41" s="5">
        <v>14</v>
      </c>
      <c r="B41" s="992" t="str">
        <f>VLOOKUP(A41,Tabla_13[],3,)</f>
        <v>CUENTAS POR COBRAR AL PERSONAL, A LOS ACCIONISTAS (SOCIOS) y DIRECTORES</v>
      </c>
      <c r="C41" s="992"/>
      <c r="D41" s="992"/>
      <c r="E41" s="992"/>
      <c r="F41" s="992"/>
      <c r="H41" s="9"/>
      <c r="I41" s="9">
        <f>+E17</f>
        <v>279000</v>
      </c>
    </row>
    <row r="42" spans="1:19" x14ac:dyDescent="0.15">
      <c r="B42" s="5">
        <v>142</v>
      </c>
      <c r="C42" s="993" t="str">
        <f>VLOOKUP(B42,Tabla_13[],3,)</f>
        <v>Accionistas (o socios)</v>
      </c>
      <c r="D42" s="993"/>
      <c r="E42" s="993"/>
      <c r="F42" s="993"/>
      <c r="H42" s="9"/>
      <c r="I42" s="9"/>
    </row>
    <row r="43" spans="1:19" x14ac:dyDescent="0.15">
      <c r="H43" s="9"/>
      <c r="I43" s="9"/>
    </row>
    <row r="44" spans="1:19" ht="13.5" thickBot="1" x14ac:dyDescent="0.2">
      <c r="A44" s="993" t="s">
        <v>1423</v>
      </c>
      <c r="B44" s="993"/>
      <c r="C44" s="993"/>
      <c r="D44" s="993"/>
      <c r="E44" s="993"/>
      <c r="F44" s="993"/>
      <c r="H44" s="10"/>
      <c r="I44" s="10"/>
    </row>
    <row r="45" spans="1:19" x14ac:dyDescent="0.15">
      <c r="A45" s="658"/>
      <c r="B45" s="658"/>
      <c r="C45" s="658"/>
      <c r="D45" s="658"/>
      <c r="E45" s="658"/>
      <c r="F45" s="658"/>
      <c r="H45" s="679"/>
      <c r="I45" s="679"/>
    </row>
    <row r="46" spans="1:19" x14ac:dyDescent="0.15">
      <c r="A46" s="658"/>
      <c r="B46" s="658"/>
      <c r="C46" s="658"/>
      <c r="D46" s="658"/>
      <c r="E46" s="658"/>
      <c r="F46" s="658"/>
      <c r="H46" s="679"/>
      <c r="I46" s="679"/>
    </row>
    <row r="51" spans="1:13" ht="15.75" customHeight="1" thickBot="1" x14ac:dyDescent="0.2">
      <c r="K51" s="1008" t="s">
        <v>1394</v>
      </c>
      <c r="L51" s="1008"/>
      <c r="M51" s="1008"/>
    </row>
    <row r="52" spans="1:13" ht="15.75" thickBot="1" x14ac:dyDescent="0.25">
      <c r="H52" s="6" t="s">
        <v>0</v>
      </c>
      <c r="I52" s="6" t="s">
        <v>1</v>
      </c>
      <c r="K52" s="5" t="s">
        <v>1393</v>
      </c>
      <c r="M52" s="679">
        <v>3500</v>
      </c>
    </row>
    <row r="53" spans="1:13" ht="15.75" thickBot="1" x14ac:dyDescent="0.25">
      <c r="A53" s="996" t="s">
        <v>1375</v>
      </c>
      <c r="B53" s="996"/>
      <c r="C53" s="996"/>
      <c r="D53" s="996"/>
      <c r="E53" s="996"/>
      <c r="F53" s="996"/>
      <c r="G53" s="678"/>
      <c r="H53" s="676"/>
      <c r="I53" s="676"/>
      <c r="K53" s="5" t="s">
        <v>10</v>
      </c>
      <c r="L53" s="701">
        <v>0.18</v>
      </c>
      <c r="M53" s="706">
        <f>+M52*L53</f>
        <v>630</v>
      </c>
    </row>
    <row r="54" spans="1:13" ht="15" x14ac:dyDescent="0.2">
      <c r="A54" s="8">
        <v>60</v>
      </c>
      <c r="B54" s="992" t="str">
        <f>VLOOKUP(A54,Tabla_13[],3,)</f>
        <v>COMPRAS</v>
      </c>
      <c r="C54" s="992"/>
      <c r="D54" s="992"/>
      <c r="E54" s="992"/>
      <c r="F54" s="992"/>
      <c r="G54" s="678"/>
      <c r="H54" s="677">
        <f>+M52</f>
        <v>3500</v>
      </c>
      <c r="I54" s="677"/>
      <c r="K54" s="5" t="s">
        <v>13</v>
      </c>
      <c r="M54" s="679">
        <f>+M52+M53</f>
        <v>4130</v>
      </c>
    </row>
    <row r="55" spans="1:13" ht="15" x14ac:dyDescent="0.2">
      <c r="B55" s="5">
        <v>6032</v>
      </c>
      <c r="C55" s="993" t="str">
        <f>VLOOKUP(B55,Tabla_13[],3,)</f>
        <v>Suministros</v>
      </c>
      <c r="D55" s="993"/>
      <c r="E55" s="993"/>
      <c r="F55" s="993"/>
      <c r="G55" s="678"/>
      <c r="H55" s="677"/>
      <c r="I55" s="677"/>
    </row>
    <row r="56" spans="1:13" ht="15" x14ac:dyDescent="0.2">
      <c r="A56" s="5">
        <v>16</v>
      </c>
      <c r="B56" s="992" t="str">
        <f>VLOOKUP(A56,Tabla_13[],3,)</f>
        <v>CUENTAS POR COBRAR DIVERSAS – TERCEROS</v>
      </c>
      <c r="C56" s="992"/>
      <c r="D56" s="992"/>
      <c r="E56" s="992"/>
      <c r="F56" s="992"/>
      <c r="H56" s="9">
        <f>+M53</f>
        <v>630</v>
      </c>
      <c r="I56" s="9"/>
    </row>
    <row r="57" spans="1:13" x14ac:dyDescent="0.15">
      <c r="B57" s="5">
        <v>1673</v>
      </c>
      <c r="C57" s="993" t="str">
        <f>VLOOKUP(B57,Tabla_13[],3,)</f>
        <v>IGV por acreditar en compras</v>
      </c>
      <c r="D57" s="993"/>
      <c r="E57" s="993"/>
      <c r="F57" s="993"/>
      <c r="H57" s="9"/>
      <c r="I57" s="9"/>
    </row>
    <row r="58" spans="1:13" ht="15" x14ac:dyDescent="0.2">
      <c r="A58" s="8">
        <v>42</v>
      </c>
      <c r="B58" s="992" t="str">
        <f>VLOOKUP(A58,Tabla_13[],3,)</f>
        <v>CUENTAS POR PAGAR COMERCIALES TERCEROS</v>
      </c>
      <c r="C58" s="992"/>
      <c r="D58" s="992"/>
      <c r="E58" s="992"/>
      <c r="F58" s="992"/>
      <c r="H58" s="9"/>
      <c r="I58" s="9">
        <f>+M54</f>
        <v>4130</v>
      </c>
    </row>
    <row r="59" spans="1:13" x14ac:dyDescent="0.15">
      <c r="B59" s="5">
        <v>4212</v>
      </c>
      <c r="C59" s="993" t="str">
        <f>VLOOKUP(B59,Tabla_13[],3,)</f>
        <v>Emitidas</v>
      </c>
      <c r="D59" s="993"/>
      <c r="E59" s="993"/>
      <c r="F59" s="993"/>
      <c r="H59" s="9"/>
      <c r="I59" s="9"/>
    </row>
    <row r="60" spans="1:13" x14ac:dyDescent="0.15">
      <c r="H60" s="9"/>
      <c r="I60" s="9"/>
    </row>
    <row r="61" spans="1:13" x14ac:dyDescent="0.15">
      <c r="A61" s="993" t="s">
        <v>1376</v>
      </c>
      <c r="B61" s="993"/>
      <c r="C61" s="993"/>
      <c r="D61" s="993"/>
      <c r="E61" s="993"/>
      <c r="F61" s="993"/>
      <c r="H61" s="9"/>
      <c r="I61" s="9"/>
    </row>
    <row r="62" spans="1:13" x14ac:dyDescent="0.15">
      <c r="H62" s="9"/>
      <c r="I62" s="9"/>
    </row>
    <row r="63" spans="1:13" ht="15.75" thickBot="1" x14ac:dyDescent="0.25">
      <c r="A63" s="996" t="s">
        <v>1377</v>
      </c>
      <c r="B63" s="996"/>
      <c r="C63" s="996"/>
      <c r="D63" s="996"/>
      <c r="E63" s="996"/>
      <c r="F63" s="996"/>
      <c r="G63" s="7"/>
      <c r="H63" s="9"/>
      <c r="I63" s="9"/>
    </row>
    <row r="64" spans="1:13" ht="15" x14ac:dyDescent="0.2">
      <c r="A64" s="8">
        <v>25</v>
      </c>
      <c r="B64" s="992" t="str">
        <f>VLOOKUP(A64,Tabla_13[],3,)</f>
        <v>MATERIALES AUXILIARES, SUMINISTROS Y REPUESTOS</v>
      </c>
      <c r="C64" s="992"/>
      <c r="D64" s="992"/>
      <c r="E64" s="992"/>
      <c r="F64" s="992"/>
      <c r="G64" s="7"/>
      <c r="H64" s="677">
        <f>+H54</f>
        <v>3500</v>
      </c>
      <c r="I64" s="677"/>
    </row>
    <row r="65" spans="1:9" ht="15" x14ac:dyDescent="0.2">
      <c r="B65" s="5">
        <v>2524</v>
      </c>
      <c r="C65" s="993" t="str">
        <f>VLOOKUP(B65,Tabla_13[],3,)</f>
        <v>Otros suministros</v>
      </c>
      <c r="D65" s="993"/>
      <c r="E65" s="993"/>
      <c r="F65" s="993"/>
      <c r="G65" s="678"/>
      <c r="H65" s="677"/>
      <c r="I65" s="677"/>
    </row>
    <row r="66" spans="1:9" ht="15" x14ac:dyDescent="0.2">
      <c r="A66" s="5">
        <v>61</v>
      </c>
      <c r="B66" s="992" t="str">
        <f>VLOOKUP(A66,Tabla_13[],3,)</f>
        <v>VARIACIÓN DE INVENTARIOS</v>
      </c>
      <c r="C66" s="992"/>
      <c r="D66" s="992"/>
      <c r="E66" s="992"/>
      <c r="F66" s="992"/>
      <c r="H66" s="9"/>
      <c r="I66" s="9">
        <f>+H54</f>
        <v>3500</v>
      </c>
    </row>
    <row r="67" spans="1:9" x14ac:dyDescent="0.15">
      <c r="B67" s="5">
        <v>6132</v>
      </c>
      <c r="C67" s="993" t="str">
        <f>VLOOKUP(B67,Tabla_13[],3,)</f>
        <v>Suministros</v>
      </c>
      <c r="D67" s="993"/>
      <c r="E67" s="993"/>
      <c r="F67" s="993"/>
      <c r="H67" s="9"/>
      <c r="I67" s="9"/>
    </row>
    <row r="68" spans="1:9" x14ac:dyDescent="0.15">
      <c r="H68" s="9"/>
      <c r="I68" s="9"/>
    </row>
    <row r="69" spans="1:9" x14ac:dyDescent="0.15">
      <c r="A69" s="993" t="s">
        <v>1378</v>
      </c>
      <c r="B69" s="993"/>
      <c r="C69" s="993"/>
      <c r="D69" s="993"/>
      <c r="E69" s="993"/>
      <c r="F69" s="993"/>
      <c r="H69" s="9"/>
      <c r="I69" s="9"/>
    </row>
    <row r="70" spans="1:9" x14ac:dyDescent="0.15">
      <c r="A70" s="658"/>
      <c r="B70" s="658"/>
      <c r="C70" s="658"/>
      <c r="D70" s="658"/>
      <c r="E70" s="658"/>
      <c r="F70" s="658"/>
      <c r="H70" s="9"/>
      <c r="I70" s="9"/>
    </row>
    <row r="71" spans="1:9" ht="15.75" thickBot="1" x14ac:dyDescent="0.25">
      <c r="A71" s="996" t="s">
        <v>1379</v>
      </c>
      <c r="B71" s="996"/>
      <c r="C71" s="996"/>
      <c r="D71" s="996"/>
      <c r="E71" s="996"/>
      <c r="F71" s="996"/>
      <c r="H71" s="9"/>
      <c r="I71" s="9"/>
    </row>
    <row r="72" spans="1:9" ht="15" x14ac:dyDescent="0.2">
      <c r="A72" s="8">
        <v>42</v>
      </c>
      <c r="B72" s="992" t="str">
        <f>VLOOKUP(A72,Tabla_13[],3,)</f>
        <v>CUENTAS POR PAGAR COMERCIALES TERCEROS</v>
      </c>
      <c r="C72" s="992"/>
      <c r="D72" s="992"/>
      <c r="E72" s="992"/>
      <c r="F72" s="992"/>
      <c r="H72" s="9">
        <f>+I58</f>
        <v>4130</v>
      </c>
      <c r="I72" s="9"/>
    </row>
    <row r="73" spans="1:9" x14ac:dyDescent="0.15">
      <c r="B73" s="5">
        <v>4212</v>
      </c>
      <c r="C73" s="993" t="str">
        <f>VLOOKUP(B73,Tabla_13[],3,)</f>
        <v>Emitidas</v>
      </c>
      <c r="D73" s="993"/>
      <c r="E73" s="993"/>
      <c r="F73" s="993"/>
      <c r="H73" s="9"/>
      <c r="I73" s="9"/>
    </row>
    <row r="74" spans="1:9" ht="15" x14ac:dyDescent="0.2">
      <c r="A74" s="5">
        <v>10</v>
      </c>
      <c r="B74" s="992" t="str">
        <f>VLOOKUP(A74,Tabla_13[],3,)</f>
        <v>EFECTIVO Y EQUIVALENTES DE EFECTIVO</v>
      </c>
      <c r="C74" s="992"/>
      <c r="D74" s="992"/>
      <c r="E74" s="992"/>
      <c r="F74" s="992"/>
      <c r="H74" s="9"/>
      <c r="I74" s="9">
        <f>+I58</f>
        <v>4130</v>
      </c>
    </row>
    <row r="75" spans="1:9" x14ac:dyDescent="0.15">
      <c r="B75" s="5">
        <v>1041</v>
      </c>
      <c r="C75" s="993" t="str">
        <f>VLOOKUP(B75,Tabla_13[],3,)</f>
        <v>Cuentas corrientes operativas</v>
      </c>
      <c r="D75" s="993"/>
      <c r="E75" s="993"/>
      <c r="F75" s="993"/>
      <c r="H75" s="9"/>
      <c r="I75" s="9"/>
    </row>
    <row r="76" spans="1:9" x14ac:dyDescent="0.15">
      <c r="H76" s="9"/>
      <c r="I76" s="9"/>
    </row>
    <row r="77" spans="1:9" ht="13.5" thickBot="1" x14ac:dyDescent="0.2">
      <c r="A77" s="993" t="s">
        <v>1477</v>
      </c>
      <c r="B77" s="993"/>
      <c r="C77" s="993"/>
      <c r="D77" s="993"/>
      <c r="E77" s="993"/>
      <c r="F77" s="993"/>
      <c r="H77" s="10"/>
      <c r="I77" s="10"/>
    </row>
    <row r="78" spans="1:9" x14ac:dyDescent="0.15">
      <c r="A78" s="658"/>
      <c r="B78" s="658"/>
      <c r="C78" s="658"/>
      <c r="D78" s="658"/>
      <c r="E78" s="658"/>
      <c r="F78" s="658"/>
      <c r="H78" s="679"/>
      <c r="I78" s="679"/>
    </row>
    <row r="79" spans="1:9" x14ac:dyDescent="0.15">
      <c r="A79" s="658"/>
      <c r="B79" s="658"/>
      <c r="C79" s="658"/>
      <c r="D79" s="658"/>
      <c r="E79" s="658"/>
      <c r="F79" s="658"/>
      <c r="H79" s="679"/>
      <c r="I79" s="679"/>
    </row>
    <row r="80" spans="1:9" x14ac:dyDescent="0.15">
      <c r="A80" s="658"/>
      <c r="B80" s="658"/>
      <c r="C80" s="658"/>
      <c r="D80" s="658"/>
      <c r="E80" s="658"/>
      <c r="F80" s="658"/>
      <c r="H80" s="679"/>
      <c r="I80" s="679"/>
    </row>
    <row r="84" spans="1:13" ht="13.5" thickBot="1" x14ac:dyDescent="0.2"/>
    <row r="85" spans="1:13" ht="15.75" thickBot="1" x14ac:dyDescent="0.25">
      <c r="H85" s="6" t="s">
        <v>0</v>
      </c>
      <c r="I85" s="6" t="s">
        <v>1</v>
      </c>
      <c r="K85" s="1008" t="s">
        <v>1394</v>
      </c>
      <c r="L85" s="1008"/>
      <c r="M85" s="1008"/>
    </row>
    <row r="86" spans="1:13" ht="15.75" thickBot="1" x14ac:dyDescent="0.25">
      <c r="A86" s="996" t="s">
        <v>1380</v>
      </c>
      <c r="B86" s="996"/>
      <c r="C86" s="996"/>
      <c r="D86" s="996"/>
      <c r="E86" s="996"/>
      <c r="F86" s="996"/>
      <c r="H86" s="676"/>
      <c r="I86" s="676"/>
      <c r="K86" s="5" t="s">
        <v>1393</v>
      </c>
      <c r="M86" s="679">
        <v>26000</v>
      </c>
    </row>
    <row r="87" spans="1:13" ht="15.75" thickBot="1" x14ac:dyDescent="0.25">
      <c r="A87" s="8">
        <v>60</v>
      </c>
      <c r="B87" s="992" t="str">
        <f>VLOOKUP(A87,Tabla_13[],3,)</f>
        <v>COMPRAS</v>
      </c>
      <c r="C87" s="992"/>
      <c r="D87" s="992"/>
      <c r="E87" s="992"/>
      <c r="F87" s="992"/>
      <c r="H87" s="677">
        <f>+M86</f>
        <v>26000</v>
      </c>
      <c r="I87" s="677"/>
      <c r="K87" s="5" t="s">
        <v>10</v>
      </c>
      <c r="L87" s="701" t="s">
        <v>1395</v>
      </c>
      <c r="M87" s="706"/>
    </row>
    <row r="88" spans="1:13" ht="15" x14ac:dyDescent="0.2">
      <c r="B88" s="5">
        <v>601</v>
      </c>
      <c r="C88" s="993" t="str">
        <f>VLOOKUP(B88,Tabla_13[],3,)</f>
        <v>Mercaderías</v>
      </c>
      <c r="D88" s="993"/>
      <c r="E88" s="993"/>
      <c r="F88" s="993"/>
      <c r="H88" s="677"/>
      <c r="I88" s="677"/>
      <c r="K88" s="5" t="s">
        <v>13</v>
      </c>
      <c r="M88" s="679">
        <f>+M86+M87</f>
        <v>26000</v>
      </c>
    </row>
    <row r="89" spans="1:13" ht="15" x14ac:dyDescent="0.2">
      <c r="A89" s="5">
        <v>42</v>
      </c>
      <c r="B89" s="992" t="str">
        <f>VLOOKUP(A89,Tabla_13[],3,)</f>
        <v>CUENTAS POR PAGAR COMERCIALES TERCEROS</v>
      </c>
      <c r="C89" s="992"/>
      <c r="D89" s="992"/>
      <c r="E89" s="992"/>
      <c r="F89" s="992"/>
      <c r="H89" s="9"/>
      <c r="I89" s="9">
        <f>+M88</f>
        <v>26000</v>
      </c>
    </row>
    <row r="90" spans="1:13" x14ac:dyDescent="0.15">
      <c r="B90" s="5">
        <v>421</v>
      </c>
      <c r="C90" s="993" t="str">
        <f>VLOOKUP(B90,Tabla_13[],3,)</f>
        <v>Facturas, boletas y otros comprobantes por pagar</v>
      </c>
      <c r="D90" s="993"/>
      <c r="E90" s="993"/>
      <c r="F90" s="993"/>
      <c r="H90" s="9"/>
      <c r="I90" s="9"/>
    </row>
    <row r="91" spans="1:13" x14ac:dyDescent="0.15">
      <c r="H91" s="9"/>
      <c r="I91" s="9"/>
    </row>
    <row r="92" spans="1:13" x14ac:dyDescent="0.15">
      <c r="A92" s="993" t="s">
        <v>1382</v>
      </c>
      <c r="B92" s="993"/>
      <c r="C92" s="993"/>
      <c r="D92" s="993"/>
      <c r="E92" s="993"/>
      <c r="F92" s="993"/>
      <c r="H92" s="9"/>
      <c r="I92" s="9"/>
    </row>
    <row r="93" spans="1:13" x14ac:dyDescent="0.15">
      <c r="H93" s="9"/>
      <c r="I93" s="9"/>
    </row>
    <row r="94" spans="1:13" ht="15.75" thickBot="1" x14ac:dyDescent="0.25">
      <c r="A94" s="996" t="s">
        <v>1384</v>
      </c>
      <c r="B94" s="996"/>
      <c r="C94" s="996"/>
      <c r="D94" s="996"/>
      <c r="E94" s="996"/>
      <c r="F94" s="996"/>
      <c r="H94" s="9"/>
      <c r="I94" s="9"/>
    </row>
    <row r="95" spans="1:13" ht="15" x14ac:dyDescent="0.2">
      <c r="A95" s="8">
        <v>20</v>
      </c>
      <c r="B95" s="992" t="str">
        <f>VLOOKUP(A95,Tabla_13[],3,)</f>
        <v>MERCADERÍAS</v>
      </c>
      <c r="C95" s="992"/>
      <c r="D95" s="992"/>
      <c r="E95" s="992"/>
      <c r="F95" s="992"/>
      <c r="H95" s="9">
        <f>+H87</f>
        <v>26000</v>
      </c>
      <c r="I95" s="9"/>
    </row>
    <row r="96" spans="1:13" x14ac:dyDescent="0.15">
      <c r="B96" s="5">
        <v>201</v>
      </c>
      <c r="C96" s="993" t="str">
        <f>VLOOKUP(B96,Tabla_13[],3,)</f>
        <v>Mercaderías</v>
      </c>
      <c r="D96" s="993"/>
      <c r="E96" s="993"/>
      <c r="F96" s="993"/>
      <c r="H96" s="9"/>
      <c r="I96" s="9"/>
    </row>
    <row r="97" spans="1:9" ht="15" x14ac:dyDescent="0.2">
      <c r="A97" s="5">
        <v>61</v>
      </c>
      <c r="B97" s="992" t="str">
        <f>VLOOKUP(A97,Tabla_13[],3,)</f>
        <v>VARIACIÓN DE INVENTARIOS</v>
      </c>
      <c r="C97" s="992"/>
      <c r="D97" s="992"/>
      <c r="E97" s="992"/>
      <c r="F97" s="992"/>
      <c r="H97" s="677"/>
      <c r="I97" s="677">
        <f>+H87</f>
        <v>26000</v>
      </c>
    </row>
    <row r="98" spans="1:9" ht="15" x14ac:dyDescent="0.2">
      <c r="B98" s="5">
        <v>611</v>
      </c>
      <c r="C98" s="993" t="str">
        <f>VLOOKUP(B98,Tabla_13[],3,)</f>
        <v>Mercaderías</v>
      </c>
      <c r="D98" s="993"/>
      <c r="E98" s="993"/>
      <c r="F98" s="993"/>
      <c r="H98" s="677"/>
      <c r="I98" s="677"/>
    </row>
    <row r="99" spans="1:9" x14ac:dyDescent="0.15">
      <c r="H99" s="9"/>
      <c r="I99" s="9"/>
    </row>
    <row r="100" spans="1:9" x14ac:dyDescent="0.15">
      <c r="A100" s="993" t="s">
        <v>1381</v>
      </c>
      <c r="B100" s="993"/>
      <c r="C100" s="993"/>
      <c r="D100" s="993"/>
      <c r="E100" s="993"/>
      <c r="F100" s="993"/>
      <c r="H100" s="9"/>
      <c r="I100" s="9"/>
    </row>
    <row r="101" spans="1:9" x14ac:dyDescent="0.15">
      <c r="A101" s="658"/>
      <c r="B101" s="658"/>
      <c r="C101" s="658"/>
      <c r="D101" s="658"/>
      <c r="E101" s="658"/>
      <c r="F101" s="658"/>
      <c r="H101" s="9"/>
      <c r="I101" s="9"/>
    </row>
    <row r="102" spans="1:9" ht="15.75" thickBot="1" x14ac:dyDescent="0.25">
      <c r="A102" s="996" t="s">
        <v>1386</v>
      </c>
      <c r="B102" s="996"/>
      <c r="C102" s="996"/>
      <c r="D102" s="996"/>
      <c r="E102" s="996"/>
      <c r="F102" s="996"/>
      <c r="H102" s="9"/>
      <c r="I102" s="9"/>
    </row>
    <row r="103" spans="1:9" ht="15" x14ac:dyDescent="0.2">
      <c r="A103" s="8">
        <v>42</v>
      </c>
      <c r="B103" s="992" t="str">
        <f>VLOOKUP(A103,Tabla_13[],3,)</f>
        <v>CUENTAS POR PAGAR COMERCIALES TERCEROS</v>
      </c>
      <c r="C103" s="992"/>
      <c r="D103" s="992"/>
      <c r="E103" s="992"/>
      <c r="F103" s="992"/>
      <c r="H103" s="9">
        <f>+H95</f>
        <v>26000</v>
      </c>
      <c r="I103" s="9"/>
    </row>
    <row r="104" spans="1:9" x14ac:dyDescent="0.15">
      <c r="B104" s="5">
        <v>421</v>
      </c>
      <c r="C104" s="993" t="str">
        <f>VLOOKUP(B104,Tabla_13[],3,)</f>
        <v>Facturas, boletas y otros comprobantes por pagar</v>
      </c>
      <c r="D104" s="993"/>
      <c r="E104" s="993"/>
      <c r="F104" s="993"/>
      <c r="H104" s="9"/>
      <c r="I104" s="9"/>
    </row>
    <row r="105" spans="1:9" ht="15" x14ac:dyDescent="0.2">
      <c r="A105" s="5">
        <v>42</v>
      </c>
      <c r="B105" s="992" t="str">
        <f>VLOOKUP(A105,Tabla_13[],3,)</f>
        <v>CUENTAS POR PAGAR COMERCIALES TERCEROS</v>
      </c>
      <c r="C105" s="992"/>
      <c r="D105" s="992"/>
      <c r="E105" s="992"/>
      <c r="F105" s="992"/>
      <c r="H105" s="9"/>
      <c r="I105" s="9">
        <f>+I97</f>
        <v>26000</v>
      </c>
    </row>
    <row r="106" spans="1:9" x14ac:dyDescent="0.15">
      <c r="B106" s="5">
        <v>423</v>
      </c>
      <c r="C106" s="993" t="str">
        <f>VLOOKUP(B106,Tabla_13[],3,)</f>
        <v>Letras por pagar</v>
      </c>
      <c r="D106" s="993"/>
      <c r="E106" s="993"/>
      <c r="F106" s="993"/>
      <c r="H106" s="9"/>
      <c r="I106" s="9"/>
    </row>
    <row r="107" spans="1:9" x14ac:dyDescent="0.15">
      <c r="H107" s="9"/>
      <c r="I107" s="9"/>
    </row>
    <row r="108" spans="1:9" ht="13.5" thickBot="1" x14ac:dyDescent="0.2">
      <c r="A108" s="993" t="s">
        <v>1385</v>
      </c>
      <c r="B108" s="993"/>
      <c r="C108" s="993"/>
      <c r="D108" s="993"/>
      <c r="E108" s="993"/>
      <c r="F108" s="993"/>
      <c r="H108" s="10"/>
      <c r="I108" s="10"/>
    </row>
    <row r="109" spans="1:9" x14ac:dyDescent="0.15">
      <c r="A109" s="658"/>
      <c r="B109" s="658"/>
      <c r="C109" s="658"/>
      <c r="D109" s="658"/>
      <c r="E109" s="658"/>
      <c r="F109" s="658"/>
      <c r="H109" s="679"/>
      <c r="I109" s="679"/>
    </row>
    <row r="110" spans="1:9" x14ac:dyDescent="0.15">
      <c r="A110" s="658"/>
      <c r="B110" s="658"/>
      <c r="C110" s="658"/>
      <c r="D110" s="658"/>
      <c r="E110" s="658"/>
      <c r="F110" s="658"/>
      <c r="H110" s="679"/>
      <c r="I110" s="679"/>
    </row>
    <row r="111" spans="1:9" x14ac:dyDescent="0.15">
      <c r="A111" s="658"/>
      <c r="B111" s="658"/>
      <c r="C111" s="658"/>
      <c r="D111" s="658"/>
      <c r="E111" s="658"/>
      <c r="F111" s="658"/>
      <c r="H111" s="679"/>
      <c r="I111" s="679"/>
    </row>
    <row r="114" spans="1:14" x14ac:dyDescent="0.15">
      <c r="K114" s="5" t="s">
        <v>1383</v>
      </c>
      <c r="M114" s="679">
        <v>8900</v>
      </c>
      <c r="N114" s="679"/>
    </row>
    <row r="115" spans="1:14" ht="13.5" thickBot="1" x14ac:dyDescent="0.2">
      <c r="K115" s="5" t="s">
        <v>12</v>
      </c>
      <c r="L115" s="701">
        <v>0.09</v>
      </c>
      <c r="M115" s="679">
        <f>+M114*L115</f>
        <v>801</v>
      </c>
      <c r="N115" s="706">
        <f>+M114+M115</f>
        <v>9701</v>
      </c>
    </row>
    <row r="116" spans="1:14" ht="13.5" thickBot="1" x14ac:dyDescent="0.2">
      <c r="K116" s="5" t="s">
        <v>14</v>
      </c>
      <c r="L116" s="701">
        <v>0.13</v>
      </c>
      <c r="M116" s="679">
        <f>+M114*L116</f>
        <v>1157</v>
      </c>
      <c r="N116" s="679"/>
    </row>
    <row r="117" spans="1:14" ht="15.75" thickBot="1" x14ac:dyDescent="0.25">
      <c r="H117" s="6" t="s">
        <v>0</v>
      </c>
      <c r="I117" s="6" t="s">
        <v>1</v>
      </c>
      <c r="M117" s="679"/>
      <c r="N117" s="679"/>
    </row>
    <row r="118" spans="1:14" ht="15.75" thickBot="1" x14ac:dyDescent="0.25">
      <c r="A118" s="996" t="s">
        <v>1387</v>
      </c>
      <c r="B118" s="996"/>
      <c r="C118" s="996"/>
      <c r="D118" s="996"/>
      <c r="E118" s="996"/>
      <c r="F118" s="996"/>
      <c r="H118" s="676"/>
      <c r="I118" s="676"/>
      <c r="K118" s="5" t="s">
        <v>1392</v>
      </c>
      <c r="L118" s="701">
        <v>0.8</v>
      </c>
      <c r="M118" s="679">
        <f>+N115*L118</f>
        <v>7760.8</v>
      </c>
      <c r="N118" s="679"/>
    </row>
    <row r="119" spans="1:14" ht="15.75" thickBot="1" x14ac:dyDescent="0.25">
      <c r="A119" s="8">
        <v>62</v>
      </c>
      <c r="B119" s="992" t="str">
        <f>VLOOKUP(A119,Tabla_13[],3,)</f>
        <v>GASTOS DE PERSONAL Y DIRECTORES</v>
      </c>
      <c r="C119" s="992"/>
      <c r="D119" s="992"/>
      <c r="E119" s="992"/>
      <c r="F119" s="992"/>
      <c r="H119" s="677">
        <f>+G120+G121</f>
        <v>9701</v>
      </c>
      <c r="I119" s="677"/>
      <c r="K119" s="5" t="s">
        <v>691</v>
      </c>
      <c r="L119" s="705">
        <v>0.2</v>
      </c>
      <c r="M119" s="706">
        <f>+N115*L119</f>
        <v>1940.2</v>
      </c>
      <c r="N119" s="679"/>
    </row>
    <row r="120" spans="1:14" ht="15" x14ac:dyDescent="0.2">
      <c r="B120" s="5">
        <v>6211</v>
      </c>
      <c r="C120" s="993" t="str">
        <f>VLOOKUP(B120,Tabla_13[],3,)</f>
        <v>Sueldos y salarios</v>
      </c>
      <c r="D120" s="993"/>
      <c r="E120" s="993"/>
      <c r="F120" s="993"/>
      <c r="G120" s="5">
        <f>+M114</f>
        <v>8900</v>
      </c>
      <c r="H120" s="677"/>
      <c r="I120" s="677"/>
      <c r="L120" s="701">
        <f>+L118+L119</f>
        <v>1</v>
      </c>
      <c r="M120" s="679">
        <f>+M118+M119</f>
        <v>9701</v>
      </c>
      <c r="N120" s="679"/>
    </row>
    <row r="121" spans="1:14" ht="13.5" thickBot="1" x14ac:dyDescent="0.2">
      <c r="B121" s="5">
        <v>6271</v>
      </c>
      <c r="C121" s="993" t="str">
        <f>VLOOKUP(B121,Tabla_13[],3,)</f>
        <v>Régimen de prestaciones de salud</v>
      </c>
      <c r="D121" s="993"/>
      <c r="E121" s="993"/>
      <c r="F121" s="993"/>
      <c r="G121" s="704">
        <f>+M115</f>
        <v>801</v>
      </c>
      <c r="H121" s="9"/>
      <c r="I121" s="9"/>
    </row>
    <row r="122" spans="1:14" ht="15" x14ac:dyDescent="0.2">
      <c r="A122" s="8">
        <v>40</v>
      </c>
      <c r="B122" s="992" t="str">
        <f>VLOOKUP(A122,Tabla_13[],3,)</f>
        <v>TRIBUTOS, CONTRAPRESTACIONES Y APORTES AL SISTEMA PÚBLICO DE
PENSIONES Y DE SALUD POR PAGAR</v>
      </c>
      <c r="C122" s="992"/>
      <c r="D122" s="992"/>
      <c r="E122" s="992"/>
      <c r="F122" s="992"/>
      <c r="H122" s="9"/>
      <c r="I122" s="9">
        <f>+G123+G124</f>
        <v>1958</v>
      </c>
    </row>
    <row r="123" spans="1:14" x14ac:dyDescent="0.15">
      <c r="B123" s="5">
        <v>4031</v>
      </c>
      <c r="C123" s="993" t="str">
        <f>VLOOKUP(B123,Tabla_13[],3,)</f>
        <v>ESSALUD</v>
      </c>
      <c r="D123" s="993"/>
      <c r="E123" s="993"/>
      <c r="F123" s="993"/>
      <c r="G123" s="5">
        <f>+M115</f>
        <v>801</v>
      </c>
      <c r="H123" s="9"/>
      <c r="I123" s="9"/>
    </row>
    <row r="124" spans="1:14" ht="13.5" thickBot="1" x14ac:dyDescent="0.2">
      <c r="B124" s="5">
        <v>4032</v>
      </c>
      <c r="C124" s="993" t="str">
        <f>VLOOKUP(B124,Tabla_13[],3,)</f>
        <v>ONP</v>
      </c>
      <c r="D124" s="993"/>
      <c r="E124" s="993"/>
      <c r="F124" s="993"/>
      <c r="G124" s="704">
        <f>+M116</f>
        <v>1157</v>
      </c>
      <c r="H124" s="9"/>
      <c r="I124" s="9"/>
    </row>
    <row r="125" spans="1:14" ht="15" x14ac:dyDescent="0.2">
      <c r="A125" s="8">
        <v>41</v>
      </c>
      <c r="B125" s="992" t="str">
        <f>VLOOKUP(A125,Tabla_13[],3,)</f>
        <v>REMUNERACIONES Y PARTICIPACIONES POR PAGAR</v>
      </c>
      <c r="C125" s="992"/>
      <c r="D125" s="992"/>
      <c r="E125" s="992"/>
      <c r="F125" s="992"/>
      <c r="H125" s="9"/>
      <c r="I125" s="9">
        <f>+M114-M116</f>
        <v>7743</v>
      </c>
    </row>
    <row r="126" spans="1:14" x14ac:dyDescent="0.15">
      <c r="B126" s="5">
        <v>4111</v>
      </c>
      <c r="C126" s="993" t="str">
        <f>VLOOKUP(B126,Tabla_13[],3,)</f>
        <v>Sueldos y salarios por pagar</v>
      </c>
      <c r="D126" s="993"/>
      <c r="E126" s="993"/>
      <c r="F126" s="993"/>
      <c r="H126" s="9"/>
      <c r="I126" s="9"/>
    </row>
    <row r="127" spans="1:14" x14ac:dyDescent="0.15">
      <c r="H127" s="9"/>
      <c r="I127" s="9"/>
    </row>
    <row r="128" spans="1:14" x14ac:dyDescent="0.15">
      <c r="A128" s="993" t="s">
        <v>1388</v>
      </c>
      <c r="B128" s="993"/>
      <c r="C128" s="993"/>
      <c r="D128" s="993"/>
      <c r="E128" s="993"/>
      <c r="F128" s="993"/>
      <c r="H128" s="9"/>
      <c r="I128" s="9"/>
    </row>
    <row r="129" spans="1:9" ht="15" x14ac:dyDescent="0.2">
      <c r="H129" s="677"/>
      <c r="I129" s="677"/>
    </row>
    <row r="130" spans="1:9" ht="15.75" thickBot="1" x14ac:dyDescent="0.25">
      <c r="A130" s="996" t="s">
        <v>1390</v>
      </c>
      <c r="B130" s="996"/>
      <c r="C130" s="996"/>
      <c r="D130" s="996"/>
      <c r="E130" s="996"/>
      <c r="F130" s="996"/>
      <c r="H130" s="677"/>
      <c r="I130" s="677"/>
    </row>
    <row r="131" spans="1:9" ht="15" x14ac:dyDescent="0.2">
      <c r="A131" s="8">
        <v>94</v>
      </c>
      <c r="B131" s="992" t="str">
        <f>VLOOKUP(A131,Tabla_13[],3,)</f>
        <v>GASTOS ADMINISTRATIVOS</v>
      </c>
      <c r="C131" s="992"/>
      <c r="D131" s="992"/>
      <c r="E131" s="992"/>
      <c r="F131" s="992"/>
      <c r="H131" s="677">
        <f>+M118</f>
        <v>7760.8</v>
      </c>
      <c r="I131" s="677"/>
    </row>
    <row r="132" spans="1:9" ht="15" x14ac:dyDescent="0.2">
      <c r="B132" s="5">
        <v>941</v>
      </c>
      <c r="C132" s="993" t="str">
        <f>VLOOKUP(B132,Tabla_13[],3,)</f>
        <v>consumo de materiales</v>
      </c>
      <c r="D132" s="993"/>
      <c r="E132" s="993"/>
      <c r="F132" s="993"/>
      <c r="H132" s="677"/>
      <c r="I132" s="677"/>
    </row>
    <row r="133" spans="1:9" ht="15" x14ac:dyDescent="0.2">
      <c r="A133" s="5">
        <v>95</v>
      </c>
      <c r="B133" s="992" t="str">
        <f>VLOOKUP(A133,Tabla_13[],3,)</f>
        <v>GASTOS DE VENTAS</v>
      </c>
      <c r="C133" s="992"/>
      <c r="D133" s="992"/>
      <c r="E133" s="992"/>
      <c r="F133" s="992"/>
      <c r="H133" s="677">
        <f>+M119</f>
        <v>1940.2</v>
      </c>
      <c r="I133" s="677"/>
    </row>
    <row r="134" spans="1:9" ht="15" x14ac:dyDescent="0.2">
      <c r="B134" s="5">
        <v>951</v>
      </c>
      <c r="C134" s="993" t="str">
        <f>VLOOKUP(B134,Tabla_13[],3,)</f>
        <v>consumo de materiales</v>
      </c>
      <c r="D134" s="993"/>
      <c r="E134" s="993"/>
      <c r="F134" s="993"/>
      <c r="H134" s="677"/>
      <c r="I134" s="677"/>
    </row>
    <row r="135" spans="1:9" ht="15" x14ac:dyDescent="0.2">
      <c r="A135" s="5">
        <v>79</v>
      </c>
      <c r="B135" s="992" t="str">
        <f>VLOOKUP(A135,Tabla_13[],3,)</f>
        <v>CARGAS IMPUTABLES A CUENTAS DE COSTOS Y GASTOS</v>
      </c>
      <c r="C135" s="992"/>
      <c r="D135" s="992"/>
      <c r="E135" s="992"/>
      <c r="F135" s="992"/>
      <c r="H135" s="677"/>
      <c r="I135" s="677">
        <f>+H131+H133</f>
        <v>9701</v>
      </c>
    </row>
    <row r="136" spans="1:9" ht="15" x14ac:dyDescent="0.2">
      <c r="B136" s="5">
        <v>791</v>
      </c>
      <c r="C136" s="993" t="str">
        <f>VLOOKUP(B136,Tabla_13[],3,)</f>
        <v>Cargas imputables a cuentas de costos y gastos</v>
      </c>
      <c r="D136" s="993"/>
      <c r="E136" s="993"/>
      <c r="F136" s="993"/>
      <c r="H136" s="677"/>
      <c r="I136" s="677"/>
    </row>
    <row r="137" spans="1:9" ht="15" x14ac:dyDescent="0.2">
      <c r="H137" s="677"/>
      <c r="I137" s="677"/>
    </row>
    <row r="138" spans="1:9" ht="15" x14ac:dyDescent="0.2">
      <c r="A138" s="993" t="s">
        <v>1389</v>
      </c>
      <c r="B138" s="993"/>
      <c r="C138" s="993"/>
      <c r="D138" s="993"/>
      <c r="E138" s="993"/>
      <c r="F138" s="993"/>
      <c r="H138" s="677"/>
      <c r="I138" s="677"/>
    </row>
    <row r="139" spans="1:9" ht="15" x14ac:dyDescent="0.2">
      <c r="H139" s="677"/>
      <c r="I139" s="677"/>
    </row>
    <row r="140" spans="1:9" ht="15.75" thickBot="1" x14ac:dyDescent="0.25">
      <c r="A140" s="996" t="s">
        <v>1398</v>
      </c>
      <c r="B140" s="996"/>
      <c r="C140" s="996"/>
      <c r="D140" s="996"/>
      <c r="E140" s="996"/>
      <c r="F140" s="996"/>
      <c r="H140" s="677"/>
      <c r="I140" s="677"/>
    </row>
    <row r="141" spans="1:9" ht="15" customHeight="1" x14ac:dyDescent="0.2">
      <c r="A141" s="8">
        <v>40</v>
      </c>
      <c r="B141" s="992" t="str">
        <f>VLOOKUP(A141,Tabla_13[],3,)</f>
        <v>TRIBUTOS, CONTRAPRESTACIONES Y APORTES AL SISTEMA PÚBLICO DE
PENSIONES Y DE SALUD POR PAGAR</v>
      </c>
      <c r="C141" s="992"/>
      <c r="D141" s="992"/>
      <c r="E141" s="992"/>
      <c r="F141" s="992"/>
      <c r="H141" s="677">
        <f>+G142+G143</f>
        <v>1958</v>
      </c>
      <c r="I141" s="677"/>
    </row>
    <row r="142" spans="1:9" ht="15" x14ac:dyDescent="0.2">
      <c r="B142" s="5">
        <v>4031</v>
      </c>
      <c r="C142" s="993" t="str">
        <f>VLOOKUP(B142,Tabla_13[],3,)</f>
        <v>ESSALUD</v>
      </c>
      <c r="D142" s="993"/>
      <c r="E142" s="993"/>
      <c r="F142" s="993"/>
      <c r="G142" s="679">
        <f>+M115</f>
        <v>801</v>
      </c>
      <c r="H142" s="677"/>
      <c r="I142" s="677"/>
    </row>
    <row r="143" spans="1:9" ht="15" customHeight="1" thickBot="1" x14ac:dyDescent="0.25">
      <c r="B143" s="5">
        <v>4032</v>
      </c>
      <c r="C143" s="993" t="str">
        <f>VLOOKUP(B143,Tabla_13[],3,)</f>
        <v>ONP</v>
      </c>
      <c r="D143" s="993"/>
      <c r="E143" s="993"/>
      <c r="F143" s="993"/>
      <c r="G143" s="707">
        <f>+M116</f>
        <v>1157</v>
      </c>
      <c r="H143" s="677"/>
      <c r="I143" s="677"/>
    </row>
    <row r="144" spans="1:9" ht="15" x14ac:dyDescent="0.2">
      <c r="A144" s="8">
        <v>41</v>
      </c>
      <c r="B144" s="992" t="str">
        <f>VLOOKUP(A144,Tabla_13[],3,)</f>
        <v>REMUNERACIONES Y PARTICIPACIONES POR PAGAR</v>
      </c>
      <c r="C144" s="992"/>
      <c r="D144" s="992"/>
      <c r="E144" s="992"/>
      <c r="F144" s="992"/>
      <c r="H144" s="677">
        <f>+M114-M116</f>
        <v>7743</v>
      </c>
      <c r="I144" s="677"/>
    </row>
    <row r="145" spans="1:9" ht="15" x14ac:dyDescent="0.2">
      <c r="B145" s="5">
        <v>4111</v>
      </c>
      <c r="C145" s="993" t="str">
        <f>VLOOKUP(B145,Tabla_13[],3,)</f>
        <v>Sueldos y salarios por pagar</v>
      </c>
      <c r="D145" s="993"/>
      <c r="E145" s="993"/>
      <c r="F145" s="993"/>
      <c r="H145" s="677"/>
      <c r="I145" s="677"/>
    </row>
    <row r="146" spans="1:9" ht="15" x14ac:dyDescent="0.2">
      <c r="A146" s="8">
        <v>10</v>
      </c>
      <c r="B146" s="992" t="str">
        <f>VLOOKUP(A146,Tabla_13[],3,)</f>
        <v>EFECTIVO Y EQUIVALENTES DE EFECTIVO</v>
      </c>
      <c r="C146" s="992"/>
      <c r="D146" s="992"/>
      <c r="E146" s="992"/>
      <c r="F146" s="992"/>
      <c r="H146" s="677"/>
      <c r="I146" s="677">
        <f>+H141+H144</f>
        <v>9701</v>
      </c>
    </row>
    <row r="147" spans="1:9" ht="15" x14ac:dyDescent="0.2">
      <c r="B147" s="5">
        <v>104</v>
      </c>
      <c r="C147" s="993" t="str">
        <f>VLOOKUP(B147,Tabla_13[],3,)</f>
        <v>Cuentas corrientes en instituciones financieras</v>
      </c>
      <c r="D147" s="993"/>
      <c r="E147" s="993"/>
      <c r="F147" s="993"/>
      <c r="H147" s="677"/>
      <c r="I147" s="677"/>
    </row>
    <row r="148" spans="1:9" x14ac:dyDescent="0.15">
      <c r="H148" s="702"/>
      <c r="I148" s="702"/>
    </row>
    <row r="149" spans="1:9" ht="13.5" thickBot="1" x14ac:dyDescent="0.2">
      <c r="A149" s="993" t="s">
        <v>1391</v>
      </c>
      <c r="B149" s="993"/>
      <c r="C149" s="993"/>
      <c r="D149" s="993"/>
      <c r="E149" s="993"/>
      <c r="F149" s="993"/>
      <c r="H149" s="703"/>
      <c r="I149" s="703"/>
    </row>
    <row r="150" spans="1:9" x14ac:dyDescent="0.15">
      <c r="A150" s="658"/>
      <c r="B150" s="658"/>
      <c r="C150" s="658"/>
      <c r="D150" s="658"/>
      <c r="E150" s="658"/>
      <c r="F150" s="658"/>
    </row>
    <row r="151" spans="1:9" x14ac:dyDescent="0.15">
      <c r="A151" s="658"/>
      <c r="B151" s="658"/>
      <c r="C151" s="658"/>
      <c r="D151" s="658"/>
      <c r="E151" s="658"/>
      <c r="F151" s="658"/>
    </row>
    <row r="152" spans="1:9" x14ac:dyDescent="0.15">
      <c r="A152" s="658"/>
      <c r="B152" s="658"/>
      <c r="C152" s="658"/>
      <c r="D152" s="658"/>
      <c r="E152" s="658"/>
      <c r="F152" s="658"/>
    </row>
    <row r="156" spans="1:9" ht="13.5" thickBot="1" x14ac:dyDescent="0.2"/>
    <row r="157" spans="1:9" ht="15.75" thickBot="1" x14ac:dyDescent="0.25">
      <c r="H157" s="6" t="s">
        <v>0</v>
      </c>
      <c r="I157" s="6" t="s">
        <v>1</v>
      </c>
    </row>
    <row r="158" spans="1:9" ht="15.75" thickBot="1" x14ac:dyDescent="0.25">
      <c r="A158" s="996" t="s">
        <v>1399</v>
      </c>
      <c r="B158" s="996"/>
      <c r="C158" s="996"/>
      <c r="D158" s="996"/>
      <c r="E158" s="996"/>
      <c r="F158" s="996"/>
      <c r="G158" s="678"/>
      <c r="H158" s="676"/>
      <c r="I158" s="676"/>
    </row>
    <row r="159" spans="1:9" ht="15" x14ac:dyDescent="0.2">
      <c r="A159" s="8">
        <v>63</v>
      </c>
      <c r="B159" s="992" t="str">
        <f>VLOOKUP(A159,Tabla_13[],3,)</f>
        <v>GASTOS DE SERVICIOS PRESTADOS POR TERCEROS</v>
      </c>
      <c r="C159" s="992"/>
      <c r="D159" s="992"/>
      <c r="E159" s="992"/>
      <c r="F159" s="992"/>
      <c r="G159" s="678"/>
      <c r="H159" s="677">
        <v>3100</v>
      </c>
      <c r="I159" s="677"/>
    </row>
    <row r="160" spans="1:9" ht="15" x14ac:dyDescent="0.2">
      <c r="B160" s="5">
        <v>635</v>
      </c>
      <c r="C160" s="993" t="str">
        <f>VLOOKUP(B160,Tabla_13[],3,)</f>
        <v>Alquileres</v>
      </c>
      <c r="D160" s="993"/>
      <c r="E160" s="993"/>
      <c r="F160" s="993"/>
      <c r="G160" s="678"/>
      <c r="H160" s="677"/>
      <c r="I160" s="677"/>
    </row>
    <row r="161" spans="1:9" ht="15" x14ac:dyDescent="0.2">
      <c r="A161" s="5">
        <v>42</v>
      </c>
      <c r="B161" s="992" t="str">
        <f>VLOOKUP(A161,Tabla_13[],3,)</f>
        <v>CUENTAS POR PAGAR COMERCIALES TERCEROS</v>
      </c>
      <c r="C161" s="992"/>
      <c r="D161" s="992"/>
      <c r="E161" s="992"/>
      <c r="F161" s="992"/>
      <c r="H161" s="9"/>
      <c r="I161" s="9">
        <v>3100</v>
      </c>
    </row>
    <row r="162" spans="1:9" x14ac:dyDescent="0.15">
      <c r="B162" s="5">
        <v>4212</v>
      </c>
      <c r="C162" s="993" t="str">
        <f>VLOOKUP(B162,Tabla_13[],3,)</f>
        <v>Emitidas</v>
      </c>
      <c r="D162" s="993"/>
      <c r="E162" s="993"/>
      <c r="F162" s="993"/>
      <c r="H162" s="9"/>
      <c r="I162" s="9"/>
    </row>
    <row r="163" spans="1:9" x14ac:dyDescent="0.15">
      <c r="H163" s="9"/>
      <c r="I163" s="9"/>
    </row>
    <row r="164" spans="1:9" x14ac:dyDescent="0.15">
      <c r="A164" s="993" t="s">
        <v>1397</v>
      </c>
      <c r="B164" s="993"/>
      <c r="C164" s="993"/>
      <c r="D164" s="993"/>
      <c r="E164" s="993"/>
      <c r="F164" s="993"/>
      <c r="H164" s="9"/>
      <c r="I164" s="9"/>
    </row>
    <row r="165" spans="1:9" x14ac:dyDescent="0.15">
      <c r="H165" s="9"/>
      <c r="I165" s="9"/>
    </row>
    <row r="166" spans="1:9" ht="15.75" thickBot="1" x14ac:dyDescent="0.25">
      <c r="A166" s="996" t="s">
        <v>1400</v>
      </c>
      <c r="B166" s="996"/>
      <c r="C166" s="996"/>
      <c r="D166" s="996"/>
      <c r="E166" s="996"/>
      <c r="F166" s="996"/>
      <c r="H166" s="9"/>
      <c r="I166" s="9"/>
    </row>
    <row r="167" spans="1:9" ht="15" x14ac:dyDescent="0.2">
      <c r="A167" s="8">
        <v>94</v>
      </c>
      <c r="B167" s="992" t="str">
        <f>VLOOKUP(A167,Tabla_13[],3,)</f>
        <v>GASTOS ADMINISTRATIVOS</v>
      </c>
      <c r="C167" s="992"/>
      <c r="D167" s="992"/>
      <c r="E167" s="992"/>
      <c r="F167" s="992"/>
      <c r="H167" s="9">
        <f>+H159*70%</f>
        <v>2170</v>
      </c>
      <c r="I167" s="9"/>
    </row>
    <row r="168" spans="1:9" x14ac:dyDescent="0.15">
      <c r="B168" s="5">
        <v>941</v>
      </c>
      <c r="C168" s="993" t="str">
        <f>VLOOKUP(B168,Tabla_13[],3,)</f>
        <v>consumo de materiales</v>
      </c>
      <c r="D168" s="993"/>
      <c r="E168" s="993"/>
      <c r="F168" s="993"/>
      <c r="H168" s="9"/>
      <c r="I168" s="9"/>
    </row>
    <row r="169" spans="1:9" ht="15" x14ac:dyDescent="0.2">
      <c r="A169" s="5">
        <v>95</v>
      </c>
      <c r="B169" s="992" t="str">
        <f>VLOOKUP(A169,Tabla_13[],3,)</f>
        <v>GASTOS DE VENTAS</v>
      </c>
      <c r="C169" s="992"/>
      <c r="D169" s="992"/>
      <c r="E169" s="992"/>
      <c r="F169" s="992"/>
      <c r="H169" s="9">
        <f>+H159*30%</f>
        <v>930</v>
      </c>
      <c r="I169" s="9"/>
    </row>
    <row r="170" spans="1:9" x14ac:dyDescent="0.15">
      <c r="B170" s="5">
        <v>951</v>
      </c>
      <c r="C170" s="993" t="str">
        <f>VLOOKUP(B170,Tabla_13[],3,)</f>
        <v>consumo de materiales</v>
      </c>
      <c r="D170" s="993"/>
      <c r="E170" s="993"/>
      <c r="F170" s="993"/>
      <c r="H170" s="9"/>
      <c r="I170" s="9"/>
    </row>
    <row r="171" spans="1:9" ht="15" x14ac:dyDescent="0.2">
      <c r="A171" s="5">
        <v>79</v>
      </c>
      <c r="B171" s="992" t="str">
        <f>VLOOKUP(A171,Tabla_13[],3,)</f>
        <v>CARGAS IMPUTABLES A CUENTAS DE COSTOS Y GASTOS</v>
      </c>
      <c r="C171" s="992"/>
      <c r="D171" s="992"/>
      <c r="E171" s="992"/>
      <c r="F171" s="992"/>
      <c r="H171" s="9"/>
      <c r="I171" s="9">
        <f>+H169+H167</f>
        <v>3100</v>
      </c>
    </row>
    <row r="172" spans="1:9" x14ac:dyDescent="0.15">
      <c r="B172" s="5">
        <v>791</v>
      </c>
      <c r="C172" s="993" t="str">
        <f>VLOOKUP(B172,Tabla_13[],3,)</f>
        <v>Cargas imputables a cuentas de costos y gastos</v>
      </c>
      <c r="D172" s="993"/>
      <c r="E172" s="993"/>
      <c r="F172" s="993"/>
      <c r="H172" s="9"/>
      <c r="I172" s="9"/>
    </row>
    <row r="173" spans="1:9" x14ac:dyDescent="0.15">
      <c r="H173" s="9"/>
      <c r="I173" s="9"/>
    </row>
    <row r="174" spans="1:9" x14ac:dyDescent="0.15">
      <c r="A174" s="993" t="s">
        <v>1396</v>
      </c>
      <c r="B174" s="993"/>
      <c r="C174" s="993"/>
      <c r="D174" s="993"/>
      <c r="E174" s="993"/>
      <c r="F174" s="993"/>
      <c r="H174" s="9"/>
      <c r="I174" s="9"/>
    </row>
    <row r="175" spans="1:9" x14ac:dyDescent="0.15">
      <c r="A175" s="658"/>
      <c r="B175" s="658"/>
      <c r="C175" s="658"/>
      <c r="D175" s="658"/>
      <c r="E175" s="658"/>
      <c r="F175" s="658"/>
      <c r="H175" s="9"/>
      <c r="I175" s="9"/>
    </row>
    <row r="176" spans="1:9" ht="15.75" thickBot="1" x14ac:dyDescent="0.25">
      <c r="A176" s="996" t="s">
        <v>1402</v>
      </c>
      <c r="B176" s="996"/>
      <c r="C176" s="996"/>
      <c r="D176" s="996"/>
      <c r="E176" s="996"/>
      <c r="F176" s="996"/>
      <c r="H176" s="9"/>
      <c r="I176" s="9"/>
    </row>
    <row r="177" spans="1:13" ht="15" x14ac:dyDescent="0.2">
      <c r="A177" s="8">
        <v>42</v>
      </c>
      <c r="B177" s="992" t="str">
        <f>VLOOKUP(A177,Tabla_13[],3,)</f>
        <v>CUENTAS POR PAGAR COMERCIALES TERCEROS</v>
      </c>
      <c r="C177" s="992"/>
      <c r="D177" s="992"/>
      <c r="E177" s="992"/>
      <c r="F177" s="992"/>
      <c r="H177" s="9">
        <f>+H159</f>
        <v>3100</v>
      </c>
      <c r="I177" s="9"/>
    </row>
    <row r="178" spans="1:13" x14ac:dyDescent="0.15">
      <c r="B178" s="5">
        <v>4212</v>
      </c>
      <c r="C178" s="993" t="str">
        <f>VLOOKUP(B178,Tabla_13[],3,)</f>
        <v>Emitidas</v>
      </c>
      <c r="D178" s="993"/>
      <c r="E178" s="993"/>
      <c r="F178" s="993"/>
      <c r="H178" s="9"/>
      <c r="I178" s="9"/>
    </row>
    <row r="179" spans="1:13" ht="15" x14ac:dyDescent="0.2">
      <c r="A179" s="5">
        <v>10</v>
      </c>
      <c r="B179" s="992" t="str">
        <f>VLOOKUP(A179,Tabla_13[],3,)</f>
        <v>EFECTIVO Y EQUIVALENTES DE EFECTIVO</v>
      </c>
      <c r="C179" s="992"/>
      <c r="D179" s="992"/>
      <c r="E179" s="992"/>
      <c r="F179" s="992"/>
      <c r="H179" s="9"/>
      <c r="I179" s="9">
        <f>+I161</f>
        <v>3100</v>
      </c>
    </row>
    <row r="180" spans="1:13" x14ac:dyDescent="0.15">
      <c r="B180" s="5">
        <v>1041</v>
      </c>
      <c r="C180" s="993" t="str">
        <f>VLOOKUP(B180,Tabla_13[],3,)</f>
        <v>Cuentas corrientes operativas</v>
      </c>
      <c r="D180" s="993"/>
      <c r="E180" s="993"/>
      <c r="F180" s="993"/>
      <c r="H180" s="9"/>
      <c r="I180" s="9"/>
    </row>
    <row r="181" spans="1:13" ht="15" customHeight="1" x14ac:dyDescent="0.15">
      <c r="H181" s="9"/>
      <c r="I181" s="9"/>
    </row>
    <row r="182" spans="1:13" ht="13.5" thickBot="1" x14ac:dyDescent="0.2">
      <c r="A182" s="993" t="s">
        <v>1397</v>
      </c>
      <c r="B182" s="993"/>
      <c r="C182" s="993"/>
      <c r="D182" s="993"/>
      <c r="E182" s="993"/>
      <c r="F182" s="993"/>
      <c r="H182" s="10"/>
      <c r="I182" s="10"/>
    </row>
    <row r="183" spans="1:13" ht="15" customHeight="1" x14ac:dyDescent="0.15">
      <c r="A183" s="658"/>
      <c r="B183" s="658"/>
      <c r="C183" s="658"/>
      <c r="D183" s="658"/>
      <c r="E183" s="658"/>
      <c r="F183" s="658"/>
      <c r="H183" s="679"/>
      <c r="I183" s="679"/>
    </row>
    <row r="184" spans="1:13" x14ac:dyDescent="0.15">
      <c r="A184" s="658"/>
      <c r="B184" s="658"/>
      <c r="C184" s="658"/>
      <c r="D184" s="658"/>
      <c r="E184" s="658"/>
      <c r="F184" s="658"/>
      <c r="H184" s="679"/>
      <c r="I184" s="679"/>
    </row>
    <row r="185" spans="1:13" x14ac:dyDescent="0.15">
      <c r="A185" s="658"/>
      <c r="B185" s="658"/>
      <c r="C185" s="658"/>
      <c r="D185" s="658"/>
      <c r="E185" s="658"/>
      <c r="F185" s="658"/>
      <c r="H185" s="679"/>
      <c r="I185" s="679"/>
    </row>
    <row r="189" spans="1:13" ht="13.5" thickBot="1" x14ac:dyDescent="0.2"/>
    <row r="190" spans="1:13" ht="15.75" thickBot="1" x14ac:dyDescent="0.25">
      <c r="H190" s="6" t="s">
        <v>0</v>
      </c>
      <c r="I190" s="6" t="s">
        <v>1</v>
      </c>
      <c r="K190" s="1008" t="s">
        <v>1401</v>
      </c>
      <c r="L190" s="1008"/>
      <c r="M190" s="1008"/>
    </row>
    <row r="191" spans="1:13" ht="15.75" thickBot="1" x14ac:dyDescent="0.25">
      <c r="A191" s="996" t="s">
        <v>1405</v>
      </c>
      <c r="B191" s="996"/>
      <c r="C191" s="996"/>
      <c r="D191" s="996"/>
      <c r="E191" s="996"/>
      <c r="F191" s="996"/>
      <c r="H191" s="676"/>
      <c r="I191" s="676"/>
      <c r="K191" s="5" t="s">
        <v>1393</v>
      </c>
      <c r="M191" s="679">
        <v>50000</v>
      </c>
    </row>
    <row r="192" spans="1:13" ht="15.75" thickBot="1" x14ac:dyDescent="0.25">
      <c r="A192" s="8">
        <v>12</v>
      </c>
      <c r="B192" s="992" t="str">
        <f>VLOOKUP(A192,Tabla_13[],3,)</f>
        <v>CUENTAS POR COBRAR COMERCIALES – TERCEROS</v>
      </c>
      <c r="C192" s="992"/>
      <c r="D192" s="992"/>
      <c r="E192" s="992"/>
      <c r="F192" s="992"/>
      <c r="H192" s="677">
        <f>+M193</f>
        <v>59000</v>
      </c>
      <c r="I192" s="677"/>
      <c r="K192" s="5" t="s">
        <v>10</v>
      </c>
      <c r="L192" s="701">
        <v>0.18</v>
      </c>
      <c r="M192" s="706">
        <f>+M191*L192</f>
        <v>9000</v>
      </c>
    </row>
    <row r="193" spans="1:13" ht="15" x14ac:dyDescent="0.2">
      <c r="B193" s="5">
        <v>121</v>
      </c>
      <c r="C193" s="993" t="str">
        <f>VLOOKUP(B193,Tabla_13[],3,)</f>
        <v>Facturas, boletas y otros comprobantes por cobrar</v>
      </c>
      <c r="D193" s="993"/>
      <c r="E193" s="993"/>
      <c r="F193" s="993"/>
      <c r="H193" s="677"/>
      <c r="I193" s="677"/>
      <c r="K193" s="5" t="s">
        <v>13</v>
      </c>
      <c r="M193" s="679">
        <f>+M191+M192</f>
        <v>59000</v>
      </c>
    </row>
    <row r="194" spans="1:13" ht="15" x14ac:dyDescent="0.2">
      <c r="A194" s="5">
        <v>40</v>
      </c>
      <c r="B194" s="992" t="str">
        <f>VLOOKUP(A194,Tabla_13[],3,)</f>
        <v>TRIBUTOS, CONTRAPRESTACIONES Y APORTES AL SISTEMA PÚBLICO DE
PENSIONES Y DE SALUD POR PAGAR</v>
      </c>
      <c r="C194" s="992"/>
      <c r="D194" s="992"/>
      <c r="E194" s="992"/>
      <c r="F194" s="992"/>
      <c r="H194" s="9"/>
      <c r="I194" s="9">
        <f>+M192</f>
        <v>9000</v>
      </c>
    </row>
    <row r="195" spans="1:13" x14ac:dyDescent="0.15">
      <c r="B195" s="5">
        <v>40111</v>
      </c>
      <c r="C195" s="993" t="str">
        <f>VLOOKUP(B195,Tabla_13[],3,)</f>
        <v>IGV – Cuenta propia</v>
      </c>
      <c r="D195" s="993"/>
      <c r="E195" s="993"/>
      <c r="F195" s="993"/>
      <c r="H195" s="9"/>
      <c r="I195" s="9"/>
    </row>
    <row r="196" spans="1:13" ht="15" x14ac:dyDescent="0.2">
      <c r="A196" s="5">
        <v>70</v>
      </c>
      <c r="B196" s="992" t="str">
        <f>VLOOKUP(A196,Tabla_13[],3,)</f>
        <v>VENTAS</v>
      </c>
      <c r="C196" s="992"/>
      <c r="D196" s="992"/>
      <c r="E196" s="992"/>
      <c r="F196" s="992"/>
      <c r="H196" s="9"/>
      <c r="I196" s="9">
        <f>+M191</f>
        <v>50000</v>
      </c>
    </row>
    <row r="197" spans="1:13" x14ac:dyDescent="0.15">
      <c r="B197" s="5">
        <v>701</v>
      </c>
      <c r="C197" s="993" t="str">
        <f>VLOOKUP(B197,Tabla_13[],3,)</f>
        <v>Mercaderías</v>
      </c>
      <c r="D197" s="993"/>
      <c r="E197" s="993"/>
      <c r="F197" s="993"/>
      <c r="H197" s="9"/>
      <c r="I197" s="9"/>
    </row>
    <row r="198" spans="1:13" x14ac:dyDescent="0.15">
      <c r="H198" s="9"/>
      <c r="I198" s="9"/>
    </row>
    <row r="199" spans="1:13" x14ac:dyDescent="0.15">
      <c r="A199" s="993" t="s">
        <v>1403</v>
      </c>
      <c r="B199" s="993"/>
      <c r="C199" s="993"/>
      <c r="D199" s="993"/>
      <c r="E199" s="993"/>
      <c r="F199" s="993"/>
      <c r="H199" s="9"/>
      <c r="I199" s="9"/>
    </row>
    <row r="200" spans="1:13" x14ac:dyDescent="0.15">
      <c r="H200" s="9"/>
      <c r="I200" s="9"/>
    </row>
    <row r="201" spans="1:13" ht="15.75" thickBot="1" x14ac:dyDescent="0.25">
      <c r="A201" s="996" t="s">
        <v>1409</v>
      </c>
      <c r="B201" s="996"/>
      <c r="C201" s="996"/>
      <c r="D201" s="996"/>
      <c r="E201" s="996"/>
      <c r="F201" s="996"/>
      <c r="H201" s="9"/>
      <c r="I201" s="9"/>
    </row>
    <row r="202" spans="1:13" ht="15" x14ac:dyDescent="0.2">
      <c r="A202" s="8">
        <v>12</v>
      </c>
      <c r="B202" s="992" t="str">
        <f>VLOOKUP(A202,Tabla_13[],3,)</f>
        <v>CUENTAS POR COBRAR COMERCIALES – TERCEROS</v>
      </c>
      <c r="C202" s="992"/>
      <c r="D202" s="992"/>
      <c r="E202" s="992"/>
      <c r="F202" s="992"/>
      <c r="H202" s="9">
        <f>+H192</f>
        <v>59000</v>
      </c>
      <c r="I202" s="9"/>
    </row>
    <row r="203" spans="1:13" x14ac:dyDescent="0.15">
      <c r="B203" s="5">
        <v>123</v>
      </c>
      <c r="C203" s="993" t="str">
        <f>VLOOKUP(B203,Tabla_13[],3,)</f>
        <v>Letras por cobrar</v>
      </c>
      <c r="D203" s="993"/>
      <c r="E203" s="993"/>
      <c r="F203" s="993"/>
      <c r="H203" s="9"/>
      <c r="I203" s="9"/>
    </row>
    <row r="204" spans="1:13" ht="15" x14ac:dyDescent="0.2">
      <c r="A204" s="5">
        <v>12</v>
      </c>
      <c r="B204" s="992" t="str">
        <f>VLOOKUP(A204,Tabla_13[],3,)</f>
        <v>CUENTAS POR COBRAR COMERCIALES – TERCEROS</v>
      </c>
      <c r="C204" s="992"/>
      <c r="D204" s="992"/>
      <c r="E204" s="992"/>
      <c r="F204" s="992"/>
      <c r="H204" s="9"/>
      <c r="I204" s="9">
        <f>+H192</f>
        <v>59000</v>
      </c>
    </row>
    <row r="205" spans="1:13" x14ac:dyDescent="0.15">
      <c r="B205" s="5">
        <v>121</v>
      </c>
      <c r="C205" s="993" t="str">
        <f>VLOOKUP(B205,Tabla_13[],3,)</f>
        <v>Facturas, boletas y otros comprobantes por cobrar</v>
      </c>
      <c r="D205" s="993"/>
      <c r="E205" s="993"/>
      <c r="F205" s="993"/>
      <c r="H205" s="9"/>
      <c r="I205" s="9"/>
    </row>
    <row r="206" spans="1:13" x14ac:dyDescent="0.15">
      <c r="H206" s="9"/>
      <c r="I206" s="9"/>
    </row>
    <row r="207" spans="1:13" ht="13.5" thickBot="1" x14ac:dyDescent="0.2">
      <c r="A207" s="993" t="s">
        <v>1404</v>
      </c>
      <c r="B207" s="993"/>
      <c r="C207" s="993"/>
      <c r="D207" s="993"/>
      <c r="E207" s="993"/>
      <c r="F207" s="993"/>
      <c r="H207" s="10"/>
      <c r="I207" s="10"/>
    </row>
    <row r="208" spans="1:13" x14ac:dyDescent="0.15">
      <c r="A208" s="658"/>
      <c r="B208" s="658"/>
      <c r="C208" s="658"/>
      <c r="D208" s="658"/>
      <c r="E208" s="658"/>
      <c r="F208" s="658"/>
      <c r="H208" s="679"/>
      <c r="I208" s="679"/>
    </row>
    <row r="209" spans="1:13" x14ac:dyDescent="0.15">
      <c r="A209" s="658"/>
      <c r="B209" s="658"/>
      <c r="C209" s="658"/>
      <c r="D209" s="658"/>
      <c r="E209" s="658"/>
      <c r="F209" s="658"/>
      <c r="H209" s="679"/>
      <c r="I209" s="679"/>
    </row>
    <row r="213" spans="1:13" ht="13.5" thickBot="1" x14ac:dyDescent="0.2"/>
    <row r="214" spans="1:13" ht="15.75" thickBot="1" x14ac:dyDescent="0.25">
      <c r="H214" s="708" t="s">
        <v>0</v>
      </c>
      <c r="I214" s="6" t="s">
        <v>1</v>
      </c>
      <c r="K214" s="1008" t="s">
        <v>1406</v>
      </c>
      <c r="L214" s="1008"/>
      <c r="M214" s="1008"/>
    </row>
    <row r="215" spans="1:13" ht="15.75" thickBot="1" x14ac:dyDescent="0.25">
      <c r="A215" s="996" t="s">
        <v>1410</v>
      </c>
      <c r="B215" s="996"/>
      <c r="C215" s="996"/>
      <c r="D215" s="996"/>
      <c r="E215" s="996"/>
      <c r="F215" s="996"/>
      <c r="H215" s="676"/>
      <c r="I215" s="676"/>
      <c r="K215" s="5" t="s">
        <v>13</v>
      </c>
      <c r="M215" s="679">
        <f>+M88</f>
        <v>26000</v>
      </c>
    </row>
    <row r="216" spans="1:13" ht="15.75" thickBot="1" x14ac:dyDescent="0.25">
      <c r="A216" s="8">
        <v>42</v>
      </c>
      <c r="B216" s="992" t="str">
        <f>VLOOKUP(A216,Tabla_13[],3,)</f>
        <v>CUENTAS POR PAGAR COMERCIALES TERCEROS</v>
      </c>
      <c r="C216" s="992"/>
      <c r="D216" s="992"/>
      <c r="E216" s="992"/>
      <c r="F216" s="992"/>
      <c r="H216" s="677">
        <f>+M215</f>
        <v>26000</v>
      </c>
      <c r="I216" s="677"/>
      <c r="K216" s="5" t="s">
        <v>1407</v>
      </c>
      <c r="L216" s="701">
        <v>0.1</v>
      </c>
      <c r="M216" s="706">
        <f>+M215*L216</f>
        <v>2600</v>
      </c>
    </row>
    <row r="217" spans="1:13" ht="15" x14ac:dyDescent="0.2">
      <c r="B217" s="5">
        <v>423</v>
      </c>
      <c r="C217" s="993" t="str">
        <f>VLOOKUP(B217,Tabla_13[],3,)</f>
        <v>Letras por pagar</v>
      </c>
      <c r="D217" s="993"/>
      <c r="E217" s="993"/>
      <c r="F217" s="993"/>
      <c r="H217" s="677"/>
      <c r="I217" s="677"/>
      <c r="K217" s="5" t="s">
        <v>13</v>
      </c>
      <c r="M217" s="679">
        <f>+M215-M216</f>
        <v>23400</v>
      </c>
    </row>
    <row r="218" spans="1:13" ht="15" x14ac:dyDescent="0.2">
      <c r="A218" s="5">
        <v>77</v>
      </c>
      <c r="B218" s="992" t="str">
        <f>VLOOKUP(A218,Tabla_13[],3,)</f>
        <v>INGRESOS FINANCIEROS</v>
      </c>
      <c r="C218" s="992"/>
      <c r="D218" s="992"/>
      <c r="E218" s="992"/>
      <c r="F218" s="992"/>
      <c r="H218" s="9"/>
      <c r="I218" s="9">
        <f>+M216</f>
        <v>2600</v>
      </c>
    </row>
    <row r="219" spans="1:13" x14ac:dyDescent="0.15">
      <c r="B219" s="5">
        <v>775</v>
      </c>
      <c r="C219" s="993" t="str">
        <f>VLOOKUP(B219,Tabla_13[],3,)</f>
        <v>Descuentos obtenidos por pronto pago</v>
      </c>
      <c r="D219" s="993"/>
      <c r="E219" s="993"/>
      <c r="F219" s="993"/>
      <c r="H219" s="9"/>
      <c r="I219" s="9"/>
    </row>
    <row r="220" spans="1:13" ht="15" x14ac:dyDescent="0.2">
      <c r="A220" s="5">
        <v>10</v>
      </c>
      <c r="B220" s="992" t="str">
        <f>VLOOKUP(A220,Tabla_13[],3,)</f>
        <v>EFECTIVO Y EQUIVALENTES DE EFECTIVO</v>
      </c>
      <c r="C220" s="992"/>
      <c r="D220" s="992"/>
      <c r="E220" s="992"/>
      <c r="F220" s="992"/>
      <c r="H220" s="9"/>
      <c r="I220" s="9">
        <f>+M217</f>
        <v>23400</v>
      </c>
    </row>
    <row r="221" spans="1:13" x14ac:dyDescent="0.15">
      <c r="B221" s="5">
        <v>1041</v>
      </c>
      <c r="C221" s="993" t="str">
        <f>VLOOKUP(B221,Tabla_13[],3,)</f>
        <v>Cuentas corrientes operativas</v>
      </c>
      <c r="D221" s="993"/>
      <c r="E221" s="993"/>
      <c r="F221" s="993"/>
      <c r="H221" s="9"/>
      <c r="I221" s="9"/>
    </row>
    <row r="222" spans="1:13" x14ac:dyDescent="0.15">
      <c r="H222" s="9"/>
      <c r="I222" s="9"/>
    </row>
    <row r="223" spans="1:13" ht="13.5" thickBot="1" x14ac:dyDescent="0.2">
      <c r="A223" s="993" t="s">
        <v>1451</v>
      </c>
      <c r="B223" s="993"/>
      <c r="C223" s="993"/>
      <c r="D223" s="993"/>
      <c r="E223" s="993"/>
      <c r="F223" s="993"/>
      <c r="H223" s="10"/>
      <c r="I223" s="10"/>
    </row>
    <row r="224" spans="1:13" x14ac:dyDescent="0.15">
      <c r="A224" s="658"/>
      <c r="B224" s="658"/>
      <c r="C224" s="658"/>
      <c r="D224" s="658"/>
      <c r="E224" s="658"/>
      <c r="F224" s="658"/>
      <c r="H224" s="679"/>
      <c r="I224" s="679"/>
    </row>
    <row r="225" spans="1:9" x14ac:dyDescent="0.15">
      <c r="A225" s="658"/>
      <c r="B225" s="658"/>
      <c r="C225" s="658"/>
      <c r="D225" s="658"/>
      <c r="E225" s="658"/>
      <c r="F225" s="658"/>
      <c r="H225" s="679"/>
      <c r="I225" s="679"/>
    </row>
    <row r="228" spans="1:9" ht="13.5" thickBot="1" x14ac:dyDescent="0.2"/>
    <row r="229" spans="1:9" ht="15.75" thickBot="1" x14ac:dyDescent="0.25">
      <c r="H229" s="708" t="s">
        <v>0</v>
      </c>
      <c r="I229" s="6" t="s">
        <v>1</v>
      </c>
    </row>
    <row r="230" spans="1:9" ht="15.75" thickBot="1" x14ac:dyDescent="0.25">
      <c r="A230" s="996" t="s">
        <v>1411</v>
      </c>
      <c r="B230" s="996"/>
      <c r="C230" s="996"/>
      <c r="D230" s="996"/>
      <c r="E230" s="996"/>
      <c r="F230" s="996"/>
      <c r="H230" s="676"/>
      <c r="I230" s="676"/>
    </row>
    <row r="231" spans="1:9" ht="15" x14ac:dyDescent="0.2">
      <c r="A231" s="8">
        <v>40</v>
      </c>
      <c r="B231" s="992" t="str">
        <f>VLOOKUP(A231,Tabla_13[],3,)</f>
        <v>TRIBUTOS, CONTRAPRESTACIONES Y APORTES AL SISTEMA PÚBLICO DE
PENSIONES Y DE SALUD POR PAGAR</v>
      </c>
      <c r="C231" s="992"/>
      <c r="D231" s="992"/>
      <c r="E231" s="992"/>
      <c r="F231" s="992"/>
      <c r="H231" s="677">
        <v>3500</v>
      </c>
      <c r="I231" s="677"/>
    </row>
    <row r="232" spans="1:9" ht="15" x14ac:dyDescent="0.2">
      <c r="B232" s="5">
        <v>4017</v>
      </c>
      <c r="C232" s="993" t="str">
        <f>VLOOKUP(B232,Tabla_13[],3,)</f>
        <v>Impuesto a la renta</v>
      </c>
      <c r="D232" s="993"/>
      <c r="E232" s="993"/>
      <c r="F232" s="993"/>
      <c r="H232" s="677"/>
      <c r="I232" s="677"/>
    </row>
    <row r="233" spans="1:9" ht="15" x14ac:dyDescent="0.2">
      <c r="A233" s="5">
        <v>10</v>
      </c>
      <c r="B233" s="992" t="str">
        <f>VLOOKUP(A233,Tabla_13[],3,)</f>
        <v>EFECTIVO Y EQUIVALENTES DE EFECTIVO</v>
      </c>
      <c r="C233" s="992"/>
      <c r="D233" s="992"/>
      <c r="E233" s="992"/>
      <c r="F233" s="992"/>
      <c r="H233" s="9"/>
      <c r="I233" s="9">
        <v>3500</v>
      </c>
    </row>
    <row r="234" spans="1:9" x14ac:dyDescent="0.15">
      <c r="B234" s="5">
        <v>1041</v>
      </c>
      <c r="C234" s="993" t="str">
        <f>VLOOKUP(B234,Tabla_13[],3,)</f>
        <v>Cuentas corrientes operativas</v>
      </c>
      <c r="D234" s="993"/>
      <c r="E234" s="993"/>
      <c r="F234" s="993"/>
      <c r="H234" s="9"/>
      <c r="I234" s="9"/>
    </row>
    <row r="235" spans="1:9" x14ac:dyDescent="0.15">
      <c r="H235" s="9"/>
      <c r="I235" s="9"/>
    </row>
    <row r="236" spans="1:9" ht="13.5" thickBot="1" x14ac:dyDescent="0.2">
      <c r="A236" s="993" t="s">
        <v>1408</v>
      </c>
      <c r="B236" s="993"/>
      <c r="C236" s="993"/>
      <c r="D236" s="993"/>
      <c r="E236" s="993"/>
      <c r="F236" s="993"/>
      <c r="H236" s="10"/>
      <c r="I236" s="10"/>
    </row>
    <row r="237" spans="1:9" x14ac:dyDescent="0.15">
      <c r="A237" s="658"/>
      <c r="B237" s="658"/>
      <c r="C237" s="658"/>
      <c r="D237" s="658"/>
      <c r="E237" s="658"/>
      <c r="F237" s="658"/>
      <c r="H237" s="679"/>
      <c r="I237" s="679"/>
    </row>
    <row r="238" spans="1:9" x14ac:dyDescent="0.15">
      <c r="A238" s="658"/>
      <c r="B238" s="658"/>
      <c r="C238" s="658"/>
      <c r="D238" s="658"/>
      <c r="E238" s="658"/>
      <c r="F238" s="658"/>
      <c r="H238" s="679"/>
      <c r="I238" s="679"/>
    </row>
    <row r="242" spans="1:13" ht="13.5" thickBot="1" x14ac:dyDescent="0.2"/>
    <row r="243" spans="1:13" ht="15.75" thickBot="1" x14ac:dyDescent="0.25">
      <c r="H243" s="6" t="s">
        <v>0</v>
      </c>
      <c r="I243" s="6" t="s">
        <v>1</v>
      </c>
      <c r="K243" s="1008" t="s">
        <v>1394</v>
      </c>
      <c r="L243" s="1008"/>
      <c r="M243" s="1008"/>
    </row>
    <row r="244" spans="1:13" ht="15.75" thickBot="1" x14ac:dyDescent="0.25">
      <c r="A244" s="996" t="s">
        <v>1475</v>
      </c>
      <c r="B244" s="996"/>
      <c r="C244" s="996"/>
      <c r="D244" s="996"/>
      <c r="E244" s="996"/>
      <c r="F244" s="996"/>
      <c r="H244" s="676"/>
      <c r="I244" s="676"/>
      <c r="K244" s="5" t="s">
        <v>1393</v>
      </c>
      <c r="M244" s="679">
        <v>12600</v>
      </c>
    </row>
    <row r="245" spans="1:13" ht="15.75" thickBot="1" x14ac:dyDescent="0.25">
      <c r="A245" s="8">
        <v>33</v>
      </c>
      <c r="B245" s="992" t="str">
        <f>VLOOKUP(A245,Tabla_13[],3,)</f>
        <v>PROPIEDAD, PLANTA Y EQUIPO</v>
      </c>
      <c r="C245" s="992"/>
      <c r="D245" s="992"/>
      <c r="E245" s="992"/>
      <c r="F245" s="992"/>
      <c r="H245" s="677">
        <f>+M244</f>
        <v>12600</v>
      </c>
      <c r="I245" s="677"/>
      <c r="K245" s="5" t="s">
        <v>10</v>
      </c>
      <c r="L245" s="701">
        <v>0.18</v>
      </c>
      <c r="M245" s="706">
        <f>+M244*L245</f>
        <v>2268</v>
      </c>
    </row>
    <row r="246" spans="1:13" ht="15" x14ac:dyDescent="0.2">
      <c r="B246" s="5">
        <v>335</v>
      </c>
      <c r="C246" s="993" t="str">
        <f>VLOOKUP(B246,Tabla_13[],3,)</f>
        <v>Muebles y enseres</v>
      </c>
      <c r="D246" s="993"/>
      <c r="E246" s="993"/>
      <c r="F246" s="993"/>
      <c r="H246" s="677"/>
      <c r="I246" s="677"/>
      <c r="K246" s="5" t="s">
        <v>13</v>
      </c>
      <c r="M246" s="679">
        <f>+M244+M245</f>
        <v>14868</v>
      </c>
    </row>
    <row r="247" spans="1:13" ht="15" x14ac:dyDescent="0.2">
      <c r="A247" s="8">
        <v>16</v>
      </c>
      <c r="B247" s="992" t="str">
        <f>VLOOKUP(A247,Tabla_13[],3,)</f>
        <v>CUENTAS POR COBRAR DIVERSAS – TERCEROS</v>
      </c>
      <c r="C247" s="992"/>
      <c r="D247" s="992"/>
      <c r="E247" s="992"/>
      <c r="F247" s="992"/>
      <c r="H247" s="677">
        <f>+M245</f>
        <v>2268</v>
      </c>
      <c r="I247" s="677"/>
      <c r="M247" s="679"/>
    </row>
    <row r="248" spans="1:13" ht="15" x14ac:dyDescent="0.2">
      <c r="B248" s="5">
        <v>1673</v>
      </c>
      <c r="C248" s="993" t="str">
        <f>VLOOKUP(B248,Tabla_13[],3,)</f>
        <v>IGV por acreditar en compras</v>
      </c>
      <c r="D248" s="993"/>
      <c r="E248" s="993"/>
      <c r="F248" s="993"/>
      <c r="H248" s="677"/>
      <c r="I248" s="677"/>
      <c r="M248" s="679"/>
    </row>
    <row r="249" spans="1:13" ht="15" x14ac:dyDescent="0.2">
      <c r="A249" s="5">
        <v>46</v>
      </c>
      <c r="B249" s="992" t="str">
        <f>VLOOKUP(A249,Tabla_13[],3,)</f>
        <v>CUENTAS POR PAGAR DIVERSAS – TERCEROS</v>
      </c>
      <c r="C249" s="992"/>
      <c r="D249" s="992"/>
      <c r="E249" s="992"/>
      <c r="F249" s="992"/>
      <c r="H249" s="9"/>
      <c r="I249" s="9">
        <f>+M246</f>
        <v>14868</v>
      </c>
    </row>
    <row r="250" spans="1:13" x14ac:dyDescent="0.15">
      <c r="B250" s="5">
        <v>465</v>
      </c>
      <c r="C250" s="993" t="str">
        <f>VLOOKUP(B250,Tabla_13[],3,)</f>
        <v>Pasivos por compra de activo inmovilizado</v>
      </c>
      <c r="D250" s="993"/>
      <c r="E250" s="993"/>
      <c r="F250" s="993"/>
      <c r="H250" s="9"/>
      <c r="I250" s="9"/>
    </row>
    <row r="251" spans="1:13" x14ac:dyDescent="0.15">
      <c r="H251" s="9"/>
      <c r="I251" s="9"/>
    </row>
    <row r="252" spans="1:13" x14ac:dyDescent="0.15">
      <c r="A252" s="993" t="s">
        <v>1382</v>
      </c>
      <c r="B252" s="993"/>
      <c r="C252" s="993"/>
      <c r="D252" s="993"/>
      <c r="E252" s="993"/>
      <c r="F252" s="993"/>
      <c r="H252" s="9"/>
      <c r="I252" s="9"/>
    </row>
    <row r="253" spans="1:13" ht="13.5" thickBot="1" x14ac:dyDescent="0.2">
      <c r="A253" s="993"/>
      <c r="B253" s="993"/>
      <c r="C253" s="993"/>
      <c r="D253" s="993"/>
      <c r="E253" s="993"/>
      <c r="F253" s="993"/>
      <c r="H253" s="10"/>
      <c r="I253" s="10"/>
    </row>
    <row r="254" spans="1:13" x14ac:dyDescent="0.15">
      <c r="A254" s="658"/>
      <c r="B254" s="658"/>
      <c r="C254" s="658"/>
      <c r="D254" s="658"/>
      <c r="E254" s="658"/>
      <c r="F254" s="658"/>
      <c r="H254" s="679"/>
      <c r="I254" s="679"/>
    </row>
    <row r="255" spans="1:13" x14ac:dyDescent="0.15">
      <c r="A255" s="658"/>
      <c r="B255" s="658"/>
      <c r="C255" s="658"/>
      <c r="D255" s="658"/>
      <c r="E255" s="658"/>
      <c r="F255" s="658"/>
      <c r="H255" s="679"/>
      <c r="I255" s="679"/>
    </row>
    <row r="259" spans="1:13" ht="13.5" thickBot="1" x14ac:dyDescent="0.2"/>
    <row r="260" spans="1:13" ht="15.75" thickBot="1" x14ac:dyDescent="0.25">
      <c r="H260" s="6" t="s">
        <v>0</v>
      </c>
      <c r="I260" s="6" t="s">
        <v>1</v>
      </c>
    </row>
    <row r="261" spans="1:13" ht="15.75" thickBot="1" x14ac:dyDescent="0.25">
      <c r="A261" s="996" t="s">
        <v>1412</v>
      </c>
      <c r="B261" s="996"/>
      <c r="C261" s="996"/>
      <c r="D261" s="996"/>
      <c r="E261" s="996"/>
      <c r="F261" s="996"/>
      <c r="H261" s="676"/>
      <c r="I261" s="676"/>
    </row>
    <row r="262" spans="1:13" ht="15" x14ac:dyDescent="0.2">
      <c r="A262" s="8">
        <v>33</v>
      </c>
      <c r="B262" s="992" t="str">
        <f>VLOOKUP(A262,Tabla_13[],3,)</f>
        <v>PROPIEDAD, PLANTA Y EQUIPO</v>
      </c>
      <c r="C262" s="992"/>
      <c r="D262" s="992"/>
      <c r="E262" s="992"/>
      <c r="F262" s="992"/>
      <c r="H262" s="677">
        <f>+M271</f>
        <v>3300</v>
      </c>
      <c r="I262" s="677"/>
    </row>
    <row r="263" spans="1:13" ht="15" x14ac:dyDescent="0.2">
      <c r="B263" s="5">
        <v>335</v>
      </c>
      <c r="C263" s="993" t="str">
        <f>VLOOKUP(B263,Tabla_13[],3,)</f>
        <v>Muebles y enseres</v>
      </c>
      <c r="D263" s="993"/>
      <c r="E263" s="993"/>
      <c r="F263" s="993"/>
      <c r="H263" s="677"/>
      <c r="I263" s="677"/>
    </row>
    <row r="264" spans="1:13" ht="15" x14ac:dyDescent="0.2">
      <c r="A264" s="8">
        <v>16</v>
      </c>
      <c r="B264" s="992" t="str">
        <f>VLOOKUP(A264,Tabla_13[],3,)</f>
        <v>CUENTAS POR COBRAR DIVERSAS – TERCEROS</v>
      </c>
      <c r="C264" s="992"/>
      <c r="D264" s="992"/>
      <c r="E264" s="992"/>
      <c r="F264" s="992"/>
      <c r="H264" s="677">
        <f>+M272</f>
        <v>594</v>
      </c>
      <c r="I264" s="677"/>
    </row>
    <row r="265" spans="1:13" ht="15" x14ac:dyDescent="0.2">
      <c r="B265" s="5">
        <v>1673</v>
      </c>
      <c r="C265" s="993" t="str">
        <f>VLOOKUP(B265,Tabla_13[],3,)</f>
        <v>IGV por acreditar en compras</v>
      </c>
      <c r="D265" s="993"/>
      <c r="E265" s="993"/>
      <c r="F265" s="993"/>
      <c r="H265" s="677"/>
      <c r="I265" s="677"/>
    </row>
    <row r="266" spans="1:13" ht="15" x14ac:dyDescent="0.2">
      <c r="A266" s="5">
        <v>46</v>
      </c>
      <c r="B266" s="992" t="str">
        <f>VLOOKUP(A266,Tabla_13[],3,)</f>
        <v>CUENTAS POR PAGAR DIVERSAS – TERCEROS</v>
      </c>
      <c r="C266" s="992"/>
      <c r="D266" s="992"/>
      <c r="E266" s="992"/>
      <c r="F266" s="992"/>
      <c r="H266" s="677"/>
      <c r="I266" s="677">
        <f>+M273</f>
        <v>3894</v>
      </c>
    </row>
    <row r="267" spans="1:13" ht="15" x14ac:dyDescent="0.2">
      <c r="B267" s="5">
        <v>465</v>
      </c>
      <c r="C267" s="993" t="str">
        <f>VLOOKUP(B267,Tabla_13[],3,)</f>
        <v>Pasivos por compra de activo inmovilizado</v>
      </c>
      <c r="D267" s="993"/>
      <c r="E267" s="993"/>
      <c r="F267" s="993"/>
      <c r="H267" s="677"/>
      <c r="I267" s="677"/>
    </row>
    <row r="268" spans="1:13" ht="15" x14ac:dyDescent="0.2">
      <c r="H268" s="677"/>
      <c r="I268" s="677"/>
    </row>
    <row r="269" spans="1:13" ht="15" x14ac:dyDescent="0.2">
      <c r="A269" s="993" t="s">
        <v>1382</v>
      </c>
      <c r="B269" s="993"/>
      <c r="C269" s="993"/>
      <c r="D269" s="993"/>
      <c r="E269" s="993"/>
      <c r="F269" s="993"/>
      <c r="H269" s="677"/>
      <c r="I269" s="677"/>
    </row>
    <row r="270" spans="1:13" ht="15.75" thickBot="1" x14ac:dyDescent="0.25">
      <c r="H270" s="677"/>
      <c r="I270" s="677"/>
      <c r="K270" s="1008" t="s">
        <v>1394</v>
      </c>
      <c r="L270" s="1008"/>
      <c r="M270" s="1008"/>
    </row>
    <row r="271" spans="1:13" ht="15.75" thickBot="1" x14ac:dyDescent="0.25">
      <c r="A271" s="996" t="s">
        <v>1413</v>
      </c>
      <c r="B271" s="996"/>
      <c r="C271" s="996"/>
      <c r="D271" s="996"/>
      <c r="E271" s="996"/>
      <c r="F271" s="996"/>
      <c r="H271" s="677"/>
      <c r="I271" s="677"/>
      <c r="K271" s="5" t="s">
        <v>1393</v>
      </c>
      <c r="M271" s="679">
        <v>3300</v>
      </c>
    </row>
    <row r="272" spans="1:13" ht="15.75" thickBot="1" x14ac:dyDescent="0.25">
      <c r="A272" s="8">
        <v>46</v>
      </c>
      <c r="B272" s="992" t="str">
        <f>VLOOKUP(A272,Tabla_13[],3,)</f>
        <v>CUENTAS POR PAGAR DIVERSAS – TERCEROS</v>
      </c>
      <c r="C272" s="992"/>
      <c r="D272" s="992"/>
      <c r="E272" s="992"/>
      <c r="F272" s="992"/>
      <c r="H272" s="677">
        <f>+M273</f>
        <v>3894</v>
      </c>
      <c r="I272" s="677"/>
      <c r="K272" s="5" t="s">
        <v>10</v>
      </c>
      <c r="L272" s="701">
        <v>0.18</v>
      </c>
      <c r="M272" s="706">
        <f>+M271*L272</f>
        <v>594</v>
      </c>
    </row>
    <row r="273" spans="1:13" ht="15" x14ac:dyDescent="0.2">
      <c r="B273" s="5">
        <v>465</v>
      </c>
      <c r="C273" s="993" t="str">
        <f>VLOOKUP(B273,Tabla_13[],3,)</f>
        <v>Pasivos por compra de activo inmovilizado</v>
      </c>
      <c r="D273" s="993"/>
      <c r="E273" s="993"/>
      <c r="F273" s="993"/>
      <c r="H273" s="677"/>
      <c r="I273" s="677"/>
      <c r="K273" s="5" t="s">
        <v>13</v>
      </c>
      <c r="M273" s="679">
        <f>+M271+M272</f>
        <v>3894</v>
      </c>
    </row>
    <row r="274" spans="1:13" ht="15" x14ac:dyDescent="0.2">
      <c r="A274" s="5">
        <v>10</v>
      </c>
      <c r="B274" s="992" t="str">
        <f>VLOOKUP(A274,Tabla_13[],3,)</f>
        <v>EFECTIVO Y EQUIVALENTES DE EFECTIVO</v>
      </c>
      <c r="C274" s="992"/>
      <c r="D274" s="992"/>
      <c r="E274" s="992"/>
      <c r="F274" s="992"/>
      <c r="H274" s="9"/>
      <c r="I274" s="9">
        <f>+M273</f>
        <v>3894</v>
      </c>
    </row>
    <row r="275" spans="1:13" x14ac:dyDescent="0.15">
      <c r="B275" s="5">
        <v>1041</v>
      </c>
      <c r="C275" s="993" t="str">
        <f>VLOOKUP(B275,Tabla_13[],3,)</f>
        <v>Cuentas corrientes operativas</v>
      </c>
      <c r="D275" s="993"/>
      <c r="E275" s="993"/>
      <c r="F275" s="993"/>
      <c r="H275" s="9"/>
      <c r="I275" s="9"/>
    </row>
    <row r="276" spans="1:13" x14ac:dyDescent="0.15">
      <c r="H276" s="9"/>
      <c r="I276" s="9"/>
    </row>
    <row r="277" spans="1:13" ht="13.5" thickBot="1" x14ac:dyDescent="0.2">
      <c r="A277" s="993" t="s">
        <v>1417</v>
      </c>
      <c r="B277" s="993"/>
      <c r="C277" s="993"/>
      <c r="D277" s="993"/>
      <c r="E277" s="993"/>
      <c r="F277" s="993"/>
      <c r="H277" s="10"/>
      <c r="I277" s="10"/>
    </row>
    <row r="278" spans="1:13" x14ac:dyDescent="0.15">
      <c r="A278" s="658"/>
      <c r="B278" s="658"/>
      <c r="C278" s="658"/>
      <c r="D278" s="658"/>
      <c r="E278" s="658"/>
      <c r="F278" s="658"/>
      <c r="H278" s="679"/>
      <c r="I278" s="679"/>
    </row>
    <row r="279" spans="1:13" x14ac:dyDescent="0.15">
      <c r="A279" s="658"/>
      <c r="B279" s="658"/>
      <c r="C279" s="658"/>
      <c r="D279" s="658"/>
      <c r="E279" s="658"/>
      <c r="F279" s="658"/>
      <c r="H279" s="679"/>
      <c r="I279" s="679"/>
    </row>
    <row r="284" spans="1:13" ht="13.5" thickBot="1" x14ac:dyDescent="0.2"/>
    <row r="285" spans="1:13" ht="15.75" thickBot="1" x14ac:dyDescent="0.25">
      <c r="H285" s="6" t="s">
        <v>0</v>
      </c>
      <c r="I285" s="6" t="s">
        <v>1</v>
      </c>
      <c r="K285" s="709" t="s">
        <v>1414</v>
      </c>
      <c r="M285" s="706">
        <v>7800</v>
      </c>
    </row>
    <row r="286" spans="1:13" ht="15.75" thickBot="1" x14ac:dyDescent="0.25">
      <c r="A286" s="996" t="s">
        <v>1419</v>
      </c>
      <c r="B286" s="996"/>
      <c r="C286" s="996"/>
      <c r="D286" s="996"/>
      <c r="E286" s="996"/>
      <c r="F286" s="996"/>
      <c r="H286" s="676"/>
      <c r="I286" s="676"/>
      <c r="K286" s="709" t="s">
        <v>1392</v>
      </c>
      <c r="L286" s="701">
        <v>0.6</v>
      </c>
      <c r="M286" s="679">
        <f>+M285*L286</f>
        <v>4680</v>
      </c>
    </row>
    <row r="287" spans="1:13" ht="15.75" thickBot="1" x14ac:dyDescent="0.25">
      <c r="A287" s="8">
        <v>68</v>
      </c>
      <c r="B287" s="992" t="str">
        <f>VLOOKUP(A287,Tabla_13[],3,)</f>
        <v>VALUACIÓN Y DETERIORO DE ACTIVOS Y PROVISIONES</v>
      </c>
      <c r="C287" s="992"/>
      <c r="D287" s="992"/>
      <c r="E287" s="992"/>
      <c r="F287" s="992"/>
      <c r="H287" s="677">
        <f>+M288</f>
        <v>7800</v>
      </c>
      <c r="I287" s="677"/>
      <c r="K287" s="709" t="s">
        <v>691</v>
      </c>
      <c r="L287" s="701">
        <v>0.4</v>
      </c>
      <c r="M287" s="706">
        <f>+M285*L287</f>
        <v>3120</v>
      </c>
    </row>
    <row r="288" spans="1:13" ht="15" x14ac:dyDescent="0.2">
      <c r="B288" s="5">
        <v>685</v>
      </c>
      <c r="C288" s="993" t="str">
        <f>VLOOKUP(B288,Tabla_13[],3,)</f>
        <v>Depreciación de activos biológicos en producción</v>
      </c>
      <c r="D288" s="993"/>
      <c r="E288" s="993"/>
      <c r="F288" s="993"/>
      <c r="H288" s="677"/>
      <c r="I288" s="677"/>
      <c r="M288" s="679">
        <f>+M286+M287</f>
        <v>7800</v>
      </c>
    </row>
    <row r="289" spans="1:9" ht="15" x14ac:dyDescent="0.2">
      <c r="A289" s="5">
        <v>39</v>
      </c>
      <c r="B289" s="992" t="str">
        <f>VLOOKUP(A289,Tabla_13[],3,)</f>
        <v>DEPRECIACIÓN y AMORTIZACIÓN ACUMULADOS</v>
      </c>
      <c r="C289" s="992"/>
      <c r="D289" s="992"/>
      <c r="E289" s="992"/>
      <c r="F289" s="992"/>
      <c r="H289" s="9"/>
      <c r="I289" s="9">
        <f>+M288</f>
        <v>7800</v>
      </c>
    </row>
    <row r="290" spans="1:9" x14ac:dyDescent="0.15">
      <c r="B290" s="5">
        <v>395</v>
      </c>
      <c r="C290" s="993" t="str">
        <f>VLOOKUP(B290,Tabla_13[],3,)</f>
        <v>Depreciación acumulada de propiedad, planta y equipo</v>
      </c>
      <c r="D290" s="993"/>
      <c r="E290" s="993"/>
      <c r="F290" s="993"/>
      <c r="H290" s="9"/>
      <c r="I290" s="9"/>
    </row>
    <row r="291" spans="1:9" x14ac:dyDescent="0.15">
      <c r="H291" s="9"/>
      <c r="I291" s="9"/>
    </row>
    <row r="292" spans="1:9" x14ac:dyDescent="0.15">
      <c r="A292" s="993" t="s">
        <v>1416</v>
      </c>
      <c r="B292" s="993"/>
      <c r="C292" s="993"/>
      <c r="D292" s="993"/>
      <c r="E292" s="993"/>
      <c r="F292" s="993"/>
      <c r="H292" s="9"/>
      <c r="I292" s="9"/>
    </row>
    <row r="293" spans="1:9" x14ac:dyDescent="0.15">
      <c r="H293" s="9"/>
      <c r="I293" s="9"/>
    </row>
    <row r="294" spans="1:9" ht="15.75" thickBot="1" x14ac:dyDescent="0.25">
      <c r="A294" s="996" t="s">
        <v>1420</v>
      </c>
      <c r="B294" s="996"/>
      <c r="C294" s="996"/>
      <c r="D294" s="996"/>
      <c r="E294" s="996"/>
      <c r="F294" s="996"/>
      <c r="H294" s="9"/>
      <c r="I294" s="9"/>
    </row>
    <row r="295" spans="1:9" ht="15" x14ac:dyDescent="0.2">
      <c r="A295" s="8">
        <v>94</v>
      </c>
      <c r="B295" s="992" t="str">
        <f>VLOOKUP(A295,Tabla_13[],3,)</f>
        <v>GASTOS ADMINISTRATIVOS</v>
      </c>
      <c r="C295" s="992"/>
      <c r="D295" s="992"/>
      <c r="E295" s="992"/>
      <c r="F295" s="992"/>
      <c r="H295" s="9">
        <f>+M286</f>
        <v>4680</v>
      </c>
      <c r="I295" s="9"/>
    </row>
    <row r="296" spans="1:9" x14ac:dyDescent="0.15">
      <c r="B296" s="5">
        <v>941</v>
      </c>
      <c r="C296" s="993" t="str">
        <f>VLOOKUP(B296,Tabla_13[],3,)</f>
        <v>consumo de materiales</v>
      </c>
      <c r="D296" s="993"/>
      <c r="E296" s="993"/>
      <c r="F296" s="993"/>
      <c r="H296" s="9"/>
      <c r="I296" s="9"/>
    </row>
    <row r="297" spans="1:9" ht="15" x14ac:dyDescent="0.2">
      <c r="A297" s="8">
        <v>95</v>
      </c>
      <c r="B297" s="992" t="str">
        <f>VLOOKUP(A297,Tabla_13[],3,)</f>
        <v>GASTOS DE VENTAS</v>
      </c>
      <c r="C297" s="992"/>
      <c r="D297" s="992"/>
      <c r="E297" s="992"/>
      <c r="F297" s="992"/>
      <c r="H297" s="9">
        <f>+M287</f>
        <v>3120</v>
      </c>
      <c r="I297" s="9"/>
    </row>
    <row r="298" spans="1:9" x14ac:dyDescent="0.15">
      <c r="B298" s="5">
        <v>951</v>
      </c>
      <c r="C298" s="993" t="str">
        <f>VLOOKUP(B298,Tabla_13[],3,)</f>
        <v>consumo de materiales</v>
      </c>
      <c r="D298" s="993"/>
      <c r="E298" s="993"/>
      <c r="F298" s="993"/>
      <c r="H298" s="9"/>
      <c r="I298" s="9"/>
    </row>
    <row r="299" spans="1:9" ht="15" x14ac:dyDescent="0.2">
      <c r="A299" s="5">
        <v>79</v>
      </c>
      <c r="B299" s="992" t="str">
        <f>VLOOKUP(A299,Tabla_13[],3,)</f>
        <v>CARGAS IMPUTABLES A CUENTAS DE COSTOS Y GASTOS</v>
      </c>
      <c r="C299" s="992"/>
      <c r="D299" s="992"/>
      <c r="E299" s="992"/>
      <c r="F299" s="992"/>
      <c r="H299" s="9"/>
      <c r="I299" s="9">
        <f>+M288</f>
        <v>7800</v>
      </c>
    </row>
    <row r="300" spans="1:9" x14ac:dyDescent="0.15">
      <c r="B300" s="5">
        <v>791</v>
      </c>
      <c r="C300" s="993" t="str">
        <f>VLOOKUP(B300,Tabla_13[],3,)</f>
        <v>Cargas imputables a cuentas de costos y gastos</v>
      </c>
      <c r="D300" s="993"/>
      <c r="E300" s="993"/>
      <c r="F300" s="993"/>
      <c r="H300" s="9"/>
      <c r="I300" s="9"/>
    </row>
    <row r="301" spans="1:9" x14ac:dyDescent="0.15">
      <c r="H301" s="9"/>
      <c r="I301" s="9"/>
    </row>
    <row r="302" spans="1:9" ht="13.5" thickBot="1" x14ac:dyDescent="0.2">
      <c r="A302" s="993" t="s">
        <v>1415</v>
      </c>
      <c r="B302" s="993"/>
      <c r="C302" s="993"/>
      <c r="D302" s="993"/>
      <c r="E302" s="993"/>
      <c r="F302" s="993"/>
      <c r="H302" s="10"/>
      <c r="I302" s="10"/>
    </row>
    <row r="303" spans="1:9" x14ac:dyDescent="0.15">
      <c r="A303" s="658"/>
      <c r="B303" s="658"/>
      <c r="C303" s="658"/>
      <c r="D303" s="658"/>
      <c r="E303" s="658"/>
      <c r="F303" s="658"/>
      <c r="H303" s="679"/>
      <c r="I303" s="679"/>
    </row>
    <row r="304" spans="1:9" x14ac:dyDescent="0.15">
      <c r="A304" s="658"/>
      <c r="B304" s="658"/>
      <c r="C304" s="658"/>
      <c r="D304" s="658"/>
      <c r="E304" s="658"/>
      <c r="F304" s="658"/>
      <c r="H304" s="679"/>
      <c r="I304" s="679"/>
    </row>
    <row r="307" spans="1:10" ht="13.5" thickBot="1" x14ac:dyDescent="0.2"/>
    <row r="308" spans="1:10" ht="15.75" thickBot="1" x14ac:dyDescent="0.25">
      <c r="H308" s="6" t="s">
        <v>0</v>
      </c>
      <c r="I308" s="6" t="s">
        <v>1</v>
      </c>
    </row>
    <row r="309" spans="1:10" ht="15.75" thickBot="1" x14ac:dyDescent="0.25">
      <c r="A309" s="996" t="s">
        <v>1421</v>
      </c>
      <c r="B309" s="996"/>
      <c r="C309" s="996"/>
      <c r="D309" s="996"/>
      <c r="E309" s="996"/>
      <c r="F309" s="996"/>
      <c r="H309" s="676"/>
      <c r="I309" s="676"/>
    </row>
    <row r="310" spans="1:10" ht="15" x14ac:dyDescent="0.2">
      <c r="A310" s="8">
        <v>69</v>
      </c>
      <c r="B310" s="992" t="str">
        <f>VLOOKUP(A310,Tabla_13[],3,)</f>
        <v>COSTO DE VENTAS</v>
      </c>
      <c r="C310" s="992"/>
      <c r="D310" s="992"/>
      <c r="E310" s="992"/>
      <c r="F310" s="992"/>
      <c r="H310" s="677">
        <v>15400</v>
      </c>
      <c r="I310" s="677"/>
      <c r="J310" s="5">
        <v>15400</v>
      </c>
    </row>
    <row r="311" spans="1:10" ht="15" x14ac:dyDescent="0.2">
      <c r="B311" s="5">
        <v>691</v>
      </c>
      <c r="C311" s="993" t="str">
        <f>VLOOKUP(B311,Tabla_13[],3,)</f>
        <v>Mercaderías</v>
      </c>
      <c r="D311" s="993"/>
      <c r="E311" s="993"/>
      <c r="F311" s="993"/>
      <c r="H311" s="677"/>
      <c r="I311" s="677"/>
    </row>
    <row r="312" spans="1:10" ht="15" x14ac:dyDescent="0.2">
      <c r="A312" s="5">
        <v>20</v>
      </c>
      <c r="B312" s="992" t="str">
        <f>VLOOKUP(A312,Tabla_13[],3,)</f>
        <v>MERCADERÍAS</v>
      </c>
      <c r="C312" s="992"/>
      <c r="D312" s="992"/>
      <c r="E312" s="992"/>
      <c r="F312" s="992"/>
      <c r="H312" s="9"/>
      <c r="I312" s="9">
        <v>15400</v>
      </c>
      <c r="J312" s="679"/>
    </row>
    <row r="313" spans="1:10" x14ac:dyDescent="0.15">
      <c r="B313" s="5">
        <v>201</v>
      </c>
      <c r="C313" s="993" t="str">
        <f>VLOOKUP(B313,Tabla_13[],3,)</f>
        <v>Mercaderías</v>
      </c>
      <c r="D313" s="993"/>
      <c r="E313" s="993"/>
      <c r="F313" s="993"/>
      <c r="H313" s="9"/>
      <c r="I313" s="9"/>
    </row>
    <row r="314" spans="1:10" x14ac:dyDescent="0.15">
      <c r="H314" s="9"/>
      <c r="I314" s="9"/>
      <c r="J314" s="679"/>
    </row>
    <row r="315" spans="1:10" ht="13.5" thickBot="1" x14ac:dyDescent="0.2">
      <c r="A315" s="993" t="s">
        <v>1418</v>
      </c>
      <c r="B315" s="993"/>
      <c r="C315" s="993"/>
      <c r="D315" s="993"/>
      <c r="E315" s="993"/>
      <c r="F315" s="993"/>
      <c r="H315" s="10"/>
      <c r="I315" s="10"/>
    </row>
    <row r="316" spans="1:10" x14ac:dyDescent="0.15">
      <c r="A316" s="658"/>
      <c r="B316" s="658"/>
      <c r="C316" s="658"/>
      <c r="D316" s="658"/>
      <c r="E316" s="658"/>
      <c r="F316" s="658"/>
      <c r="H316" s="679"/>
      <c r="I316" s="679"/>
    </row>
    <row r="317" spans="1:10" x14ac:dyDescent="0.15">
      <c r="A317" s="658"/>
      <c r="B317" s="658"/>
      <c r="C317" s="658"/>
      <c r="D317" s="658"/>
      <c r="E317" s="658"/>
      <c r="F317" s="658"/>
      <c r="H317" s="679"/>
      <c r="I317" s="679"/>
    </row>
    <row r="318" spans="1:10" x14ac:dyDescent="0.15">
      <c r="A318" s="658"/>
      <c r="B318" s="658"/>
      <c r="C318" s="658"/>
      <c r="D318" s="658"/>
      <c r="E318" s="658"/>
      <c r="F318" s="658"/>
      <c r="H318" s="679"/>
      <c r="I318" s="679"/>
    </row>
    <row r="321" spans="1:13" x14ac:dyDescent="0.15">
      <c r="M321" s="679">
        <v>1900</v>
      </c>
    </row>
    <row r="322" spans="1:13" ht="13.5" thickBot="1" x14ac:dyDescent="0.2">
      <c r="M322" s="679">
        <f>+H64</f>
        <v>3500</v>
      </c>
    </row>
    <row r="323" spans="1:13" ht="15.75" thickBot="1" x14ac:dyDescent="0.25">
      <c r="H323" s="6" t="s">
        <v>0</v>
      </c>
      <c r="I323" s="6" t="s">
        <v>1</v>
      </c>
      <c r="K323" s="709"/>
      <c r="M323" s="706">
        <f>+M322-M321</f>
        <v>1600</v>
      </c>
    </row>
    <row r="324" spans="1:13" ht="15.75" thickBot="1" x14ac:dyDescent="0.25">
      <c r="A324" s="996" t="s">
        <v>1471</v>
      </c>
      <c r="B324" s="996"/>
      <c r="C324" s="996"/>
      <c r="D324" s="996"/>
      <c r="E324" s="996"/>
      <c r="F324" s="996"/>
      <c r="H324" s="676"/>
      <c r="I324" s="676"/>
      <c r="K324" s="709" t="s">
        <v>1392</v>
      </c>
      <c r="L324" s="701">
        <v>0.4</v>
      </c>
      <c r="M324" s="679">
        <f>+M323*L324</f>
        <v>640</v>
      </c>
    </row>
    <row r="325" spans="1:13" ht="15.75" thickBot="1" x14ac:dyDescent="0.25">
      <c r="A325" s="8">
        <v>61</v>
      </c>
      <c r="B325" s="992" t="str">
        <f>VLOOKUP(A325,Tabla_13[],3,)</f>
        <v>VARIACIÓN DE INVENTARIOS</v>
      </c>
      <c r="C325" s="992"/>
      <c r="D325" s="992"/>
      <c r="E325" s="992"/>
      <c r="F325" s="992"/>
      <c r="H325" s="677">
        <f>+M326</f>
        <v>1600</v>
      </c>
      <c r="I325" s="677"/>
      <c r="K325" s="709" t="s">
        <v>691</v>
      </c>
      <c r="L325" s="701">
        <v>0.6</v>
      </c>
      <c r="M325" s="706">
        <f>+M323*L325</f>
        <v>960</v>
      </c>
    </row>
    <row r="326" spans="1:13" ht="15" x14ac:dyDescent="0.2">
      <c r="B326" s="5">
        <v>613</v>
      </c>
      <c r="C326" s="993" t="str">
        <f>VLOOKUP(B326,Tabla_13[],3,)</f>
        <v>Materiales auxiliares, suministros y repuestos</v>
      </c>
      <c r="D326" s="993"/>
      <c r="E326" s="993"/>
      <c r="F326" s="993"/>
      <c r="H326" s="677"/>
      <c r="I326" s="677"/>
      <c r="M326" s="679">
        <f>+M324+M325</f>
        <v>1600</v>
      </c>
    </row>
    <row r="327" spans="1:13" ht="15" x14ac:dyDescent="0.2">
      <c r="A327" s="5">
        <v>25</v>
      </c>
      <c r="B327" s="992" t="str">
        <f>VLOOKUP(A327,Tabla_13[],3,)</f>
        <v>MATERIALES AUXILIARES, SUMINISTROS Y REPUESTOS</v>
      </c>
      <c r="C327" s="992"/>
      <c r="D327" s="992"/>
      <c r="E327" s="992"/>
      <c r="F327" s="992"/>
      <c r="H327" s="9"/>
      <c r="I327" s="9">
        <f>+M326</f>
        <v>1600</v>
      </c>
    </row>
    <row r="328" spans="1:13" x14ac:dyDescent="0.15">
      <c r="B328" s="5">
        <v>251</v>
      </c>
      <c r="C328" s="993" t="str">
        <f>VLOOKUP(B328,Tabla_13[],3,)</f>
        <v>Materiales auxiliares</v>
      </c>
      <c r="D328" s="993"/>
      <c r="E328" s="993"/>
      <c r="F328" s="993"/>
      <c r="H328" s="9"/>
      <c r="I328" s="9"/>
    </row>
    <row r="329" spans="1:13" x14ac:dyDescent="0.15">
      <c r="H329" s="9"/>
      <c r="I329" s="9"/>
      <c r="J329" s="716"/>
    </row>
    <row r="330" spans="1:13" x14ac:dyDescent="0.15">
      <c r="A330" s="993" t="s">
        <v>1418</v>
      </c>
      <c r="B330" s="993"/>
      <c r="C330" s="993"/>
      <c r="D330" s="993"/>
      <c r="E330" s="993"/>
      <c r="F330" s="993"/>
      <c r="H330" s="9"/>
      <c r="I330" s="9"/>
    </row>
    <row r="331" spans="1:13" x14ac:dyDescent="0.15">
      <c r="H331" s="9"/>
      <c r="I331" s="9"/>
    </row>
    <row r="332" spans="1:13" ht="15.75" thickBot="1" x14ac:dyDescent="0.25">
      <c r="A332" s="996" t="s">
        <v>1476</v>
      </c>
      <c r="B332" s="996"/>
      <c r="C332" s="996"/>
      <c r="D332" s="996"/>
      <c r="E332" s="996"/>
      <c r="F332" s="996"/>
      <c r="H332" s="9"/>
      <c r="I332" s="9"/>
    </row>
    <row r="333" spans="1:13" ht="15" x14ac:dyDescent="0.2">
      <c r="A333" s="8">
        <v>94</v>
      </c>
      <c r="B333" s="992" t="str">
        <f>VLOOKUP(A333,Tabla_13[],3,)</f>
        <v>GASTOS ADMINISTRATIVOS</v>
      </c>
      <c r="C333" s="992"/>
      <c r="D333" s="992"/>
      <c r="E333" s="992"/>
      <c r="F333" s="992"/>
      <c r="H333" s="9">
        <f>+M324</f>
        <v>640</v>
      </c>
      <c r="I333" s="9"/>
    </row>
    <row r="334" spans="1:13" x14ac:dyDescent="0.15">
      <c r="B334" s="5">
        <v>941</v>
      </c>
      <c r="C334" s="993" t="str">
        <f>VLOOKUP(B334,Tabla_13[],3,)</f>
        <v>consumo de materiales</v>
      </c>
      <c r="D334" s="993"/>
      <c r="E334" s="993"/>
      <c r="F334" s="993"/>
      <c r="H334" s="9"/>
      <c r="I334" s="9"/>
    </row>
    <row r="335" spans="1:13" ht="15" x14ac:dyDescent="0.2">
      <c r="A335" s="8">
        <v>95</v>
      </c>
      <c r="B335" s="992" t="str">
        <f>VLOOKUP(A335,Tabla_13[],3,)</f>
        <v>GASTOS DE VENTAS</v>
      </c>
      <c r="C335" s="992"/>
      <c r="D335" s="992"/>
      <c r="E335" s="992"/>
      <c r="F335" s="992"/>
      <c r="H335" s="9">
        <f>+M325</f>
        <v>960</v>
      </c>
      <c r="I335" s="9"/>
    </row>
    <row r="336" spans="1:13" x14ac:dyDescent="0.15">
      <c r="B336" s="5">
        <v>951</v>
      </c>
      <c r="C336" s="993" t="str">
        <f>VLOOKUP(B336,Tabla_13[],3,)</f>
        <v>consumo de materiales</v>
      </c>
      <c r="D336" s="993"/>
      <c r="E336" s="993"/>
      <c r="F336" s="993"/>
      <c r="H336" s="9"/>
      <c r="I336" s="9"/>
    </row>
    <row r="337" spans="1:12" ht="15" x14ac:dyDescent="0.2">
      <c r="A337" s="5">
        <v>79</v>
      </c>
      <c r="B337" s="992" t="str">
        <f>VLOOKUP(A337,Tabla_13[],3,)</f>
        <v>CARGAS IMPUTABLES A CUENTAS DE COSTOS Y GASTOS</v>
      </c>
      <c r="C337" s="992"/>
      <c r="D337" s="992"/>
      <c r="E337" s="992"/>
      <c r="F337" s="992"/>
      <c r="H337" s="9"/>
      <c r="I337" s="9">
        <f>+H325</f>
        <v>1600</v>
      </c>
    </row>
    <row r="338" spans="1:12" x14ac:dyDescent="0.15">
      <c r="B338" s="5">
        <v>791</v>
      </c>
      <c r="C338" s="993" t="str">
        <f>VLOOKUP(B338,Tabla_13[],3,)</f>
        <v>Cargas imputables a cuentas de costos y gastos</v>
      </c>
      <c r="D338" s="993"/>
      <c r="E338" s="993"/>
      <c r="F338" s="993"/>
      <c r="H338" s="9"/>
      <c r="I338" s="9"/>
    </row>
    <row r="339" spans="1:12" x14ac:dyDescent="0.15">
      <c r="H339" s="9"/>
      <c r="I339" s="9"/>
    </row>
    <row r="340" spans="1:12" ht="13.5" thickBot="1" x14ac:dyDescent="0.2">
      <c r="A340" s="993" t="s">
        <v>1466</v>
      </c>
      <c r="B340" s="993"/>
      <c r="C340" s="993"/>
      <c r="D340" s="993"/>
      <c r="E340" s="993"/>
      <c r="F340" s="993"/>
      <c r="H340" s="10">
        <f>+SUM(H22:H339)</f>
        <v>890519</v>
      </c>
      <c r="I340" s="10">
        <f>+SUM(I22:I339)</f>
        <v>890519</v>
      </c>
    </row>
    <row r="343" spans="1:12" x14ac:dyDescent="0.15">
      <c r="K343" s="1006" t="s">
        <v>1484</v>
      </c>
      <c r="L343" s="1007"/>
    </row>
    <row r="344" spans="1:12" x14ac:dyDescent="0.15">
      <c r="H344" s="679"/>
      <c r="K344" s="1006" t="s">
        <v>1472</v>
      </c>
      <c r="L344" s="1007"/>
    </row>
    <row r="345" spans="1:12" x14ac:dyDescent="0.15">
      <c r="K345" s="1006" t="s">
        <v>1473</v>
      </c>
      <c r="L345" s="1007"/>
    </row>
    <row r="346" spans="1:12" x14ac:dyDescent="0.15">
      <c r="K346" s="1006" t="s">
        <v>1474</v>
      </c>
      <c r="L346" s="1007"/>
    </row>
    <row r="349" spans="1:12" x14ac:dyDescent="0.15">
      <c r="A349" s="5" t="s">
        <v>1481</v>
      </c>
      <c r="G349" s="679">
        <f>+'H. De trabajo'!J37</f>
        <v>14999</v>
      </c>
    </row>
    <row r="350" spans="1:12" ht="13.5" thickBot="1" x14ac:dyDescent="0.2">
      <c r="A350" s="5" t="s">
        <v>1483</v>
      </c>
      <c r="F350" s="701">
        <v>0.08</v>
      </c>
      <c r="G350" s="679">
        <f>+G349*F350</f>
        <v>1199.92</v>
      </c>
    </row>
    <row r="351" spans="1:12" ht="13.5" thickBot="1" x14ac:dyDescent="0.2">
      <c r="A351" s="5" t="s">
        <v>1482</v>
      </c>
      <c r="G351" s="728">
        <f>+G349-G350</f>
        <v>13799.08</v>
      </c>
    </row>
    <row r="352" spans="1:12" ht="13.5" thickBot="1" x14ac:dyDescent="0.2"/>
    <row r="353" spans="1:9" ht="15.75" thickBot="1" x14ac:dyDescent="0.25">
      <c r="H353" s="6" t="s">
        <v>0</v>
      </c>
      <c r="I353" s="6" t="s">
        <v>1</v>
      </c>
    </row>
    <row r="354" spans="1:9" ht="15.75" thickBot="1" x14ac:dyDescent="0.25">
      <c r="A354" s="996" t="s">
        <v>1486</v>
      </c>
      <c r="B354" s="996"/>
      <c r="C354" s="996"/>
      <c r="D354" s="996"/>
      <c r="E354" s="996"/>
      <c r="F354" s="996"/>
      <c r="H354" s="676"/>
      <c r="I354" s="729"/>
    </row>
    <row r="355" spans="1:9" ht="15" x14ac:dyDescent="0.2">
      <c r="A355" s="8">
        <v>62</v>
      </c>
      <c r="B355" s="992" t="str">
        <f>VLOOKUP(A355,Tabla_13[],3,)</f>
        <v>GASTOS DE PERSONAL Y DIRECTORES</v>
      </c>
      <c r="C355" s="992"/>
      <c r="D355" s="992"/>
      <c r="E355" s="992"/>
      <c r="F355" s="992"/>
      <c r="H355" s="730">
        <f>+G350</f>
        <v>1199.92</v>
      </c>
      <c r="I355" s="731"/>
    </row>
    <row r="356" spans="1:9" ht="15" x14ac:dyDescent="0.2">
      <c r="B356" s="5">
        <v>622</v>
      </c>
      <c r="C356" s="993" t="str">
        <f>VLOOKUP(B356,Tabla_13[],3,)</f>
        <v>Otras remuneraciones</v>
      </c>
      <c r="D356" s="993"/>
      <c r="E356" s="993"/>
      <c r="F356" s="993"/>
      <c r="G356" s="679"/>
      <c r="H356" s="677"/>
      <c r="I356" s="731"/>
    </row>
    <row r="357" spans="1:9" ht="15" x14ac:dyDescent="0.2">
      <c r="A357" s="8">
        <v>41</v>
      </c>
      <c r="B357" s="992" t="str">
        <f>VLOOKUP(A357,Tabla_13[],3,)</f>
        <v>REMUNERACIONES Y PARTICIPACIONES POR PAGAR</v>
      </c>
      <c r="C357" s="992"/>
      <c r="D357" s="992"/>
      <c r="E357" s="992"/>
      <c r="F357" s="992"/>
      <c r="H357" s="677"/>
      <c r="I357" s="731">
        <f>+G350</f>
        <v>1199.92</v>
      </c>
    </row>
    <row r="358" spans="1:9" ht="15" x14ac:dyDescent="0.2">
      <c r="B358" s="5">
        <v>413</v>
      </c>
      <c r="C358" s="993" t="str">
        <f>VLOOKUP(B358,Tabla_13[],3,)</f>
        <v>Participaciones de los trabajadores por pagar</v>
      </c>
      <c r="D358" s="993"/>
      <c r="E358" s="993"/>
      <c r="F358" s="993"/>
      <c r="H358" s="677"/>
      <c r="I358" s="731"/>
    </row>
    <row r="359" spans="1:9" ht="15" x14ac:dyDescent="0.2">
      <c r="H359" s="677"/>
      <c r="I359" s="731"/>
    </row>
    <row r="360" spans="1:9" ht="15" x14ac:dyDescent="0.2">
      <c r="A360" s="993" t="s">
        <v>1485</v>
      </c>
      <c r="B360" s="993"/>
      <c r="C360" s="993"/>
      <c r="D360" s="993"/>
      <c r="E360" s="993"/>
      <c r="F360" s="993"/>
      <c r="H360" s="677"/>
      <c r="I360" s="731"/>
    </row>
    <row r="361" spans="1:9" ht="15" x14ac:dyDescent="0.2">
      <c r="H361" s="677"/>
      <c r="I361" s="731"/>
    </row>
    <row r="362" spans="1:9" ht="15.75" thickBot="1" x14ac:dyDescent="0.25">
      <c r="A362" s="996" t="s">
        <v>1488</v>
      </c>
      <c r="B362" s="996"/>
      <c r="C362" s="996"/>
      <c r="D362" s="996"/>
      <c r="E362" s="996"/>
      <c r="F362" s="996"/>
      <c r="H362" s="677"/>
      <c r="I362" s="731"/>
    </row>
    <row r="363" spans="1:9" ht="15" x14ac:dyDescent="0.2">
      <c r="A363" s="8">
        <v>94</v>
      </c>
      <c r="B363" s="992" t="str">
        <f>VLOOKUP(A363,Tabla_13[],3,)</f>
        <v>GASTOS ADMINISTRATIVOS</v>
      </c>
      <c r="C363" s="992"/>
      <c r="D363" s="992"/>
      <c r="E363" s="992"/>
      <c r="F363" s="992"/>
      <c r="H363" s="677">
        <f>+H355</f>
        <v>1199.92</v>
      </c>
      <c r="I363" s="731"/>
    </row>
    <row r="364" spans="1:9" ht="15" x14ac:dyDescent="0.2">
      <c r="B364" s="5">
        <v>941</v>
      </c>
      <c r="C364" s="993" t="str">
        <f>VLOOKUP(B364,Tabla_13[],3,)</f>
        <v>consumo de materiales</v>
      </c>
      <c r="D364" s="993"/>
      <c r="E364" s="993"/>
      <c r="F364" s="993"/>
      <c r="H364" s="677"/>
      <c r="I364" s="731"/>
    </row>
    <row r="365" spans="1:9" ht="15" x14ac:dyDescent="0.2">
      <c r="A365" s="8">
        <v>79</v>
      </c>
      <c r="B365" s="992" t="str">
        <f>VLOOKUP(A365,Tabla_13[],3,)</f>
        <v>CARGAS IMPUTABLES A CUENTAS DE COSTOS Y GASTOS</v>
      </c>
      <c r="C365" s="992"/>
      <c r="D365" s="992"/>
      <c r="E365" s="992"/>
      <c r="F365" s="992"/>
      <c r="H365" s="677"/>
      <c r="I365" s="731">
        <f>+I357</f>
        <v>1199.92</v>
      </c>
    </row>
    <row r="366" spans="1:9" ht="15" x14ac:dyDescent="0.2">
      <c r="B366" s="5">
        <v>791</v>
      </c>
      <c r="C366" s="993" t="str">
        <f>VLOOKUP(B366,Tabla_13[],3,)</f>
        <v>Cargas imputables a cuentas de costos y gastos</v>
      </c>
      <c r="D366" s="993"/>
      <c r="E366" s="993"/>
      <c r="F366" s="993"/>
      <c r="H366" s="677"/>
      <c r="I366" s="731"/>
    </row>
    <row r="367" spans="1:9" ht="15" x14ac:dyDescent="0.2">
      <c r="H367" s="677"/>
      <c r="I367" s="731"/>
    </row>
    <row r="368" spans="1:9" ht="13.5" thickBot="1" x14ac:dyDescent="0.2">
      <c r="A368" s="993" t="s">
        <v>1487</v>
      </c>
      <c r="B368" s="993"/>
      <c r="C368" s="993"/>
      <c r="D368" s="993"/>
      <c r="E368" s="993"/>
      <c r="F368" s="993"/>
      <c r="H368" s="10">
        <f>+H340+H355+H363</f>
        <v>892918.84000000008</v>
      </c>
      <c r="I368" s="732">
        <f>+I357+I365+I340</f>
        <v>892918.84</v>
      </c>
    </row>
    <row r="373" spans="1:9" ht="13.5" thickBot="1" x14ac:dyDescent="0.2"/>
    <row r="374" spans="1:9" ht="15.75" thickBot="1" x14ac:dyDescent="0.25">
      <c r="H374" s="708" t="s">
        <v>0</v>
      </c>
      <c r="I374" s="708" t="s">
        <v>1</v>
      </c>
    </row>
    <row r="375" spans="1:9" ht="15.75" thickBot="1" x14ac:dyDescent="0.25">
      <c r="A375" s="1005" t="s">
        <v>1373</v>
      </c>
      <c r="B375" s="1005"/>
      <c r="C375" s="1005"/>
      <c r="D375" s="1005"/>
      <c r="E375" s="1005"/>
      <c r="F375" s="1005"/>
      <c r="G375" s="7"/>
      <c r="H375" s="676"/>
      <c r="I375" s="676"/>
    </row>
    <row r="376" spans="1:9" ht="15" x14ac:dyDescent="0.2">
      <c r="A376" s="8">
        <v>61</v>
      </c>
      <c r="B376" s="992" t="str">
        <f>VLOOKUP(A376,Tabla_13[],3,)</f>
        <v>VARIACIÓN DE INVENTARIOS</v>
      </c>
      <c r="C376" s="992"/>
      <c r="D376" s="992"/>
      <c r="E376" s="992"/>
      <c r="F376" s="992"/>
      <c r="G376" s="7"/>
      <c r="H376" s="677">
        <f>+'H. De trabajo 2'!G18</f>
        <v>15400</v>
      </c>
      <c r="I376" s="677"/>
    </row>
    <row r="377" spans="1:9" ht="15" x14ac:dyDescent="0.2">
      <c r="B377" s="5">
        <v>611</v>
      </c>
      <c r="C377" s="993" t="str">
        <f>VLOOKUP(B377,Tabla_13[],3,)</f>
        <v>Mercaderías</v>
      </c>
      <c r="D377" s="993"/>
      <c r="E377" s="993"/>
      <c r="F377" s="993"/>
      <c r="G377" s="7"/>
      <c r="H377" s="677"/>
      <c r="I377" s="677"/>
    </row>
    <row r="378" spans="1:9" ht="15" x14ac:dyDescent="0.2">
      <c r="A378" s="8">
        <v>69</v>
      </c>
      <c r="B378" s="992" t="str">
        <f>VLOOKUP(A378,Tabla_13[],3,)</f>
        <v>COSTO DE VENTAS</v>
      </c>
      <c r="C378" s="992"/>
      <c r="D378" s="992"/>
      <c r="E378" s="992"/>
      <c r="F378" s="992"/>
      <c r="H378" s="9"/>
      <c r="I378" s="9">
        <f>+'H. De trabajo 2'!H22</f>
        <v>15400</v>
      </c>
    </row>
    <row r="379" spans="1:9" x14ac:dyDescent="0.15">
      <c r="B379" s="5">
        <v>691</v>
      </c>
      <c r="C379" s="993" t="str">
        <f>VLOOKUP(B379,Tabla_13[],3,)</f>
        <v>Mercaderías</v>
      </c>
      <c r="D379" s="993"/>
      <c r="E379" s="993"/>
      <c r="F379" s="993"/>
      <c r="H379" s="9"/>
      <c r="I379" s="9"/>
    </row>
    <row r="380" spans="1:9" ht="15" x14ac:dyDescent="0.2">
      <c r="A380"/>
      <c r="B380"/>
      <c r="C380"/>
      <c r="D380"/>
      <c r="E380"/>
      <c r="F380"/>
      <c r="G380"/>
      <c r="H380" s="230"/>
      <c r="I380" s="230"/>
    </row>
    <row r="381" spans="1:9" ht="15" x14ac:dyDescent="0.2">
      <c r="A381" s="971" t="s">
        <v>1493</v>
      </c>
      <c r="B381" s="971"/>
      <c r="C381" s="971"/>
      <c r="D381" s="971"/>
      <c r="E381" s="971"/>
      <c r="F381" s="971"/>
      <c r="G381"/>
      <c r="H381" s="230"/>
      <c r="I381" s="230"/>
    </row>
    <row r="382" spans="1:9" ht="15" x14ac:dyDescent="0.2">
      <c r="A382"/>
      <c r="B382"/>
      <c r="C382"/>
      <c r="D382"/>
      <c r="E382"/>
      <c r="F382"/>
      <c r="G382"/>
      <c r="H382" s="230"/>
      <c r="I382" s="230"/>
    </row>
    <row r="383" spans="1:9" ht="15.75" thickBot="1" x14ac:dyDescent="0.25">
      <c r="A383" s="1005" t="s">
        <v>15</v>
      </c>
      <c r="B383" s="1005"/>
      <c r="C383" s="1005"/>
      <c r="D383" s="1005"/>
      <c r="E383" s="1005"/>
      <c r="F383" s="1005"/>
      <c r="G383"/>
      <c r="H383" s="230"/>
      <c r="I383" s="230"/>
    </row>
    <row r="384" spans="1:9" ht="15" x14ac:dyDescent="0.2">
      <c r="A384" s="8">
        <v>79</v>
      </c>
      <c r="B384" s="992" t="str">
        <f>VLOOKUP(A384,Tabla_13[],3,)</f>
        <v>CARGAS IMPUTABLES A CUENTAS DE COSTOS Y GASTOS</v>
      </c>
      <c r="C384" s="992"/>
      <c r="D384" s="992"/>
      <c r="E384" s="992"/>
      <c r="F384" s="992"/>
      <c r="G384"/>
      <c r="H384" s="755">
        <f>+'H. De trabajo 2'!G25</f>
        <v>23400.92</v>
      </c>
      <c r="I384" s="230"/>
    </row>
    <row r="385" spans="1:18" ht="15" x14ac:dyDescent="0.2">
      <c r="B385" s="5">
        <v>791</v>
      </c>
      <c r="C385" s="993" t="str">
        <f>VLOOKUP(B385,Tabla_13[],3,)</f>
        <v>Cargas imputables a cuentas de costos y gastos</v>
      </c>
      <c r="D385" s="993"/>
      <c r="E385" s="993"/>
      <c r="F385" s="993"/>
      <c r="G385"/>
      <c r="H385" s="230"/>
      <c r="I385" s="230"/>
    </row>
    <row r="386" spans="1:18" ht="15" x14ac:dyDescent="0.2">
      <c r="A386" s="8">
        <v>94</v>
      </c>
      <c r="B386" s="992" t="str">
        <f>VLOOKUP(A386,Tabla_13[],3,)</f>
        <v>GASTOS ADMINISTRATIVOS</v>
      </c>
      <c r="C386" s="992"/>
      <c r="D386" s="992"/>
      <c r="E386" s="992"/>
      <c r="F386" s="992"/>
      <c r="G386"/>
      <c r="H386" s="230"/>
      <c r="I386" s="755">
        <f>+'H. De trabajo 2'!H26</f>
        <v>16450.72</v>
      </c>
    </row>
    <row r="387" spans="1:18" ht="15" x14ac:dyDescent="0.2">
      <c r="B387" s="5">
        <v>941</v>
      </c>
      <c r="C387" s="993" t="str">
        <f>VLOOKUP(B387,Tabla_13[],3,)</f>
        <v>consumo de materiales</v>
      </c>
      <c r="D387" s="993"/>
      <c r="E387" s="993"/>
      <c r="F387" s="993"/>
      <c r="G387"/>
      <c r="H387" s="230"/>
      <c r="I387" s="755"/>
    </row>
    <row r="388" spans="1:18" ht="15" x14ac:dyDescent="0.2">
      <c r="A388" s="8">
        <v>95</v>
      </c>
      <c r="B388" s="992" t="str">
        <f>VLOOKUP(A388,Tabla_13[],3,)</f>
        <v>GASTOS DE VENTAS</v>
      </c>
      <c r="C388" s="992"/>
      <c r="D388" s="992"/>
      <c r="E388" s="992"/>
      <c r="F388" s="992"/>
      <c r="G388"/>
      <c r="H388" s="230"/>
      <c r="I388" s="755">
        <f>+'H. De trabajo 2'!H27</f>
        <v>6950.2</v>
      </c>
    </row>
    <row r="389" spans="1:18" ht="15" x14ac:dyDescent="0.2">
      <c r="B389" s="5">
        <v>951</v>
      </c>
      <c r="C389" s="993" t="str">
        <f>VLOOKUP(B389,Tabla_13[],3,)</f>
        <v>consumo de materiales</v>
      </c>
      <c r="D389" s="993"/>
      <c r="E389" s="993"/>
      <c r="F389" s="993"/>
      <c r="G389"/>
      <c r="H389" s="230"/>
      <c r="I389" s="230"/>
    </row>
    <row r="390" spans="1:18" ht="15" x14ac:dyDescent="0.2">
      <c r="A390"/>
      <c r="B390"/>
      <c r="C390"/>
      <c r="D390"/>
      <c r="E390"/>
      <c r="F390"/>
      <c r="G390"/>
      <c r="H390" s="230"/>
      <c r="I390" s="230"/>
    </row>
    <row r="391" spans="1:18" ht="15.75" thickBot="1" x14ac:dyDescent="0.25">
      <c r="A391" s="971" t="s">
        <v>1494</v>
      </c>
      <c r="B391" s="971"/>
      <c r="C391" s="971"/>
      <c r="D391" s="971"/>
      <c r="E391" s="971"/>
      <c r="F391" s="971"/>
      <c r="G391"/>
      <c r="H391" s="229"/>
      <c r="I391" s="229"/>
    </row>
    <row r="392" spans="1:18" ht="13.5" thickBot="1" x14ac:dyDescent="0.2"/>
    <row r="393" spans="1:18" ht="15.75" thickBot="1" x14ac:dyDescent="0.25">
      <c r="H393" s="6" t="s">
        <v>0</v>
      </c>
      <c r="I393" s="6" t="s">
        <v>1</v>
      </c>
      <c r="J393"/>
      <c r="K393"/>
      <c r="L393"/>
      <c r="M393"/>
      <c r="N393"/>
      <c r="O393"/>
      <c r="P393"/>
      <c r="Q393"/>
      <c r="R393"/>
    </row>
    <row r="394" spans="1:18" ht="15.75" thickBot="1" x14ac:dyDescent="0.25">
      <c r="A394" s="996" t="s">
        <v>1375</v>
      </c>
      <c r="B394" s="996"/>
      <c r="C394" s="996"/>
      <c r="D394" s="996"/>
      <c r="E394" s="996"/>
      <c r="F394" s="996"/>
      <c r="H394" s="676"/>
      <c r="I394" s="729"/>
      <c r="J394"/>
      <c r="K394"/>
      <c r="L394"/>
      <c r="M394"/>
      <c r="N394"/>
      <c r="O394"/>
      <c r="P394"/>
      <c r="Q394"/>
      <c r="R394"/>
    </row>
    <row r="395" spans="1:18" ht="15" x14ac:dyDescent="0.2">
      <c r="A395" s="8">
        <v>70</v>
      </c>
      <c r="B395" s="992" t="str">
        <f>VLOOKUP(A395,Tabla_13[],3,)</f>
        <v>VENTAS</v>
      </c>
      <c r="C395" s="992"/>
      <c r="D395" s="992"/>
      <c r="E395" s="992"/>
      <c r="F395" s="992"/>
      <c r="H395" s="730">
        <f>+'H. De trabajo 2'!L23</f>
        <v>50000</v>
      </c>
      <c r="I395" s="731"/>
      <c r="J395"/>
      <c r="K395"/>
      <c r="L395"/>
      <c r="M395"/>
      <c r="N395"/>
      <c r="O395"/>
      <c r="P395"/>
      <c r="Q395"/>
      <c r="R395"/>
    </row>
    <row r="396" spans="1:18" ht="15" x14ac:dyDescent="0.2">
      <c r="B396" s="5">
        <v>701</v>
      </c>
      <c r="C396" s="993" t="str">
        <f>VLOOKUP(B396,Tabla_13[],3,)</f>
        <v>Mercaderías</v>
      </c>
      <c r="D396" s="993"/>
      <c r="E396" s="993"/>
      <c r="F396" s="993"/>
      <c r="G396" s="679"/>
      <c r="H396" s="677"/>
      <c r="I396" s="731"/>
      <c r="J396"/>
      <c r="K396"/>
      <c r="L396"/>
      <c r="M396"/>
      <c r="N396"/>
      <c r="O396"/>
      <c r="P396"/>
      <c r="Q396"/>
      <c r="R396"/>
    </row>
    <row r="397" spans="1:18" ht="15" x14ac:dyDescent="0.2">
      <c r="A397" s="8">
        <v>80</v>
      </c>
      <c r="B397" s="992" t="str">
        <f>VLOOKUP(A397,Tabla_13[],3,)</f>
        <v>MARGEN COMERCIAL</v>
      </c>
      <c r="C397" s="992"/>
      <c r="D397" s="992"/>
      <c r="E397" s="992"/>
      <c r="F397" s="992"/>
      <c r="H397" s="677"/>
      <c r="I397" s="731">
        <f>+'H. De trabajo 2'!L23</f>
        <v>50000</v>
      </c>
      <c r="J397"/>
      <c r="K397"/>
      <c r="L397"/>
      <c r="M397"/>
      <c r="N397"/>
      <c r="O397"/>
      <c r="P397"/>
      <c r="Q397"/>
      <c r="R397"/>
    </row>
    <row r="398" spans="1:18" ht="15" x14ac:dyDescent="0.2">
      <c r="B398" s="5">
        <v>801</v>
      </c>
      <c r="C398" s="993" t="str">
        <f>VLOOKUP(B398,Tabla_13[],3,)</f>
        <v>Margen comercial</v>
      </c>
      <c r="D398" s="993"/>
      <c r="E398" s="993"/>
      <c r="F398" s="993"/>
      <c r="H398" s="677"/>
      <c r="I398" s="731"/>
      <c r="J398"/>
      <c r="K398"/>
      <c r="L398"/>
      <c r="M398"/>
      <c r="N398"/>
      <c r="O398"/>
      <c r="P398"/>
      <c r="Q398"/>
      <c r="R398"/>
    </row>
    <row r="399" spans="1:18" ht="15" x14ac:dyDescent="0.2">
      <c r="H399" s="677"/>
      <c r="I399" s="731"/>
      <c r="J399"/>
      <c r="K399"/>
      <c r="L399"/>
      <c r="M399"/>
      <c r="N399"/>
      <c r="O399"/>
      <c r="P399"/>
      <c r="Q399"/>
      <c r="R399"/>
    </row>
    <row r="400" spans="1:18" ht="15.75" thickBot="1" x14ac:dyDescent="0.25">
      <c r="A400" s="993" t="s">
        <v>1495</v>
      </c>
      <c r="B400" s="993"/>
      <c r="C400" s="993"/>
      <c r="D400" s="993"/>
      <c r="E400" s="993"/>
      <c r="F400" s="993"/>
      <c r="H400" s="10"/>
      <c r="I400" s="732"/>
      <c r="J400"/>
      <c r="K400"/>
      <c r="L400"/>
      <c r="M400"/>
      <c r="N400"/>
      <c r="O400"/>
      <c r="P400"/>
      <c r="Q400"/>
      <c r="R400"/>
    </row>
    <row r="401" spans="1:18" ht="15.75" thickBo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</row>
    <row r="402" spans="1:18" ht="15.75" thickBot="1" x14ac:dyDescent="0.25">
      <c r="A402" s="815"/>
      <c r="B402" s="815"/>
      <c r="C402" s="815"/>
      <c r="D402" s="815"/>
      <c r="E402" s="815"/>
      <c r="F402" s="815"/>
      <c r="G402" s="815"/>
      <c r="H402" s="816" t="s">
        <v>0</v>
      </c>
      <c r="I402" s="816" t="s">
        <v>1</v>
      </c>
      <c r="J402"/>
      <c r="K402"/>
      <c r="L402"/>
      <c r="M402"/>
      <c r="N402"/>
      <c r="O402"/>
      <c r="P402"/>
      <c r="Q402"/>
      <c r="R402"/>
    </row>
    <row r="403" spans="1:18" ht="15.75" thickBot="1" x14ac:dyDescent="0.25">
      <c r="A403" s="1003" t="s">
        <v>1377</v>
      </c>
      <c r="B403" s="1003"/>
      <c r="C403" s="1003"/>
      <c r="D403" s="1003"/>
      <c r="E403" s="1003"/>
      <c r="F403" s="1003"/>
      <c r="G403" s="815"/>
      <c r="H403" s="817"/>
      <c r="I403" s="818"/>
      <c r="J403"/>
      <c r="K403"/>
      <c r="L403"/>
      <c r="M403"/>
      <c r="N403"/>
      <c r="O403"/>
      <c r="P403"/>
      <c r="Q403"/>
      <c r="R403"/>
    </row>
    <row r="404" spans="1:18" ht="15" x14ac:dyDescent="0.2">
      <c r="A404" s="819">
        <v>80</v>
      </c>
      <c r="B404" s="1004" t="str">
        <f>VLOOKUP(A404,Tabla_13[],3,)</f>
        <v>MARGEN COMERCIAL</v>
      </c>
      <c r="C404" s="1004"/>
      <c r="D404" s="1004"/>
      <c r="E404" s="1004"/>
      <c r="F404" s="1004"/>
      <c r="G404" s="815"/>
      <c r="H404" s="820"/>
      <c r="I404" s="821"/>
      <c r="J404"/>
      <c r="K404"/>
      <c r="L404"/>
      <c r="M404"/>
      <c r="N404"/>
      <c r="O404"/>
      <c r="P404"/>
      <c r="Q404"/>
      <c r="R404"/>
    </row>
    <row r="405" spans="1:18" ht="15" x14ac:dyDescent="0.2">
      <c r="A405" s="815"/>
      <c r="B405" s="815">
        <v>801</v>
      </c>
      <c r="C405" s="1002" t="str">
        <f>VLOOKUP(B405,Tabla_13[],3,)</f>
        <v>Margen comercial</v>
      </c>
      <c r="D405" s="1002"/>
      <c r="E405" s="1002"/>
      <c r="F405" s="1002"/>
      <c r="G405" s="822"/>
      <c r="H405" s="823"/>
      <c r="I405" s="821"/>
      <c r="J405"/>
      <c r="K405"/>
      <c r="L405"/>
      <c r="M405"/>
      <c r="N405"/>
      <c r="O405"/>
      <c r="P405"/>
      <c r="Q405"/>
      <c r="R405"/>
    </row>
    <row r="406" spans="1:18" ht="15" x14ac:dyDescent="0.2">
      <c r="A406" s="819">
        <v>74</v>
      </c>
      <c r="B406" s="1004" t="str">
        <f>VLOOKUP(A406,Tabla_13[],3,)</f>
        <v>DESCUENTOS, REBAJAS y BONIFICACIONES CONCEDIDOS</v>
      </c>
      <c r="C406" s="1004"/>
      <c r="D406" s="1004"/>
      <c r="E406" s="1004"/>
      <c r="F406" s="1004"/>
      <c r="G406" s="815"/>
      <c r="H406" s="823"/>
      <c r="I406" s="821"/>
      <c r="J406"/>
      <c r="K406"/>
      <c r="L406"/>
      <c r="M406"/>
      <c r="N406"/>
      <c r="O406"/>
      <c r="P406"/>
      <c r="Q406"/>
      <c r="R406"/>
    </row>
    <row r="407" spans="1:18" ht="15" x14ac:dyDescent="0.2">
      <c r="A407" s="815"/>
      <c r="B407" s="815">
        <v>741</v>
      </c>
      <c r="C407" s="1002" t="str">
        <f>VLOOKUP(B407,Tabla_13[],3,)</f>
        <v>Descuentos, rebajas y bonificaciones concedidos</v>
      </c>
      <c r="D407" s="1002"/>
      <c r="E407" s="1002"/>
      <c r="F407" s="1002"/>
      <c r="G407" s="815"/>
      <c r="H407" s="823"/>
      <c r="I407" s="821"/>
      <c r="J407"/>
      <c r="K407"/>
      <c r="L407"/>
      <c r="M407"/>
      <c r="N407"/>
      <c r="O407"/>
      <c r="P407"/>
      <c r="Q407"/>
      <c r="R407"/>
    </row>
    <row r="408" spans="1:18" ht="15" x14ac:dyDescent="0.2">
      <c r="A408" s="815"/>
      <c r="B408" s="815"/>
      <c r="C408" s="815"/>
      <c r="D408" s="815"/>
      <c r="E408" s="815"/>
      <c r="F408" s="815"/>
      <c r="G408" s="815"/>
      <c r="H408" s="823"/>
      <c r="I408" s="821"/>
      <c r="J408"/>
      <c r="K408"/>
      <c r="L408"/>
      <c r="M408"/>
      <c r="N408"/>
      <c r="O408"/>
      <c r="P408"/>
      <c r="Q408"/>
      <c r="R408"/>
    </row>
    <row r="409" spans="1:18" ht="15.75" thickBot="1" x14ac:dyDescent="0.25">
      <c r="A409" s="1002" t="s">
        <v>1496</v>
      </c>
      <c r="B409" s="1002"/>
      <c r="C409" s="1002"/>
      <c r="D409" s="1002"/>
      <c r="E409" s="1002"/>
      <c r="F409" s="1002"/>
      <c r="G409" s="815"/>
      <c r="H409" s="824"/>
      <c r="I409" s="825"/>
      <c r="J409"/>
      <c r="K409"/>
      <c r="L409"/>
      <c r="M409"/>
      <c r="N409"/>
      <c r="O409"/>
      <c r="P409"/>
      <c r="Q409"/>
      <c r="R409"/>
    </row>
    <row r="410" spans="1:18" ht="15.75" thickBo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</row>
    <row r="411" spans="1:18" ht="15.75" thickBot="1" x14ac:dyDescent="0.25">
      <c r="H411" s="6" t="s">
        <v>0</v>
      </c>
      <c r="I411" s="6" t="s">
        <v>1</v>
      </c>
      <c r="J411"/>
      <c r="K411"/>
      <c r="L411"/>
      <c r="M411"/>
      <c r="N411"/>
      <c r="O411"/>
      <c r="P411"/>
      <c r="Q411"/>
      <c r="R411"/>
    </row>
    <row r="412" spans="1:18" ht="15.75" thickBot="1" x14ac:dyDescent="0.25">
      <c r="A412" s="996" t="s">
        <v>1379</v>
      </c>
      <c r="B412" s="996"/>
      <c r="C412" s="996"/>
      <c r="D412" s="996"/>
      <c r="E412" s="996"/>
      <c r="F412" s="996"/>
      <c r="H412" s="676"/>
      <c r="I412" s="729"/>
      <c r="J412"/>
      <c r="K412"/>
      <c r="L412"/>
      <c r="M412"/>
      <c r="N412"/>
      <c r="O412"/>
      <c r="P412"/>
      <c r="Q412"/>
      <c r="R412"/>
    </row>
    <row r="413" spans="1:18" ht="15" x14ac:dyDescent="0.2">
      <c r="A413" s="8">
        <v>80</v>
      </c>
      <c r="B413" s="992" t="str">
        <f>VLOOKUP(A413,Tabla_13[],3,)</f>
        <v>MARGEN COMERCIAL</v>
      </c>
      <c r="C413" s="992"/>
      <c r="D413" s="992"/>
      <c r="E413" s="992"/>
      <c r="F413" s="992"/>
      <c r="H413" s="730">
        <f>+'H. De trabajo 2'!K17</f>
        <v>29500</v>
      </c>
      <c r="I413" s="731"/>
      <c r="J413"/>
      <c r="K413"/>
      <c r="L413"/>
      <c r="M413"/>
      <c r="N413"/>
      <c r="O413"/>
      <c r="P413"/>
      <c r="Q413"/>
      <c r="R413"/>
    </row>
    <row r="414" spans="1:18" ht="15" x14ac:dyDescent="0.2">
      <c r="B414" s="5">
        <v>801</v>
      </c>
      <c r="C414" s="993" t="str">
        <f>VLOOKUP(B414,Tabla_13[],3,)</f>
        <v>Margen comercial</v>
      </c>
      <c r="D414" s="993"/>
      <c r="E414" s="993"/>
      <c r="F414" s="993"/>
      <c r="G414" s="679"/>
      <c r="H414" s="677"/>
      <c r="I414" s="731"/>
      <c r="J414"/>
      <c r="K414"/>
      <c r="L414"/>
      <c r="M414"/>
      <c r="N414"/>
      <c r="O414"/>
      <c r="P414"/>
      <c r="Q414"/>
      <c r="R414"/>
    </row>
    <row r="415" spans="1:18" ht="15" x14ac:dyDescent="0.2">
      <c r="A415" s="8">
        <v>60</v>
      </c>
      <c r="B415" s="992" t="str">
        <f>VLOOKUP(A415,Tabla_13[],3,)</f>
        <v>COMPRAS</v>
      </c>
      <c r="C415" s="992"/>
      <c r="D415" s="992"/>
      <c r="E415" s="992"/>
      <c r="F415" s="992"/>
      <c r="H415" s="677"/>
      <c r="I415" s="731">
        <f>+'H. De trabajo 2'!K17</f>
        <v>29500</v>
      </c>
      <c r="J415"/>
      <c r="K415"/>
      <c r="L415"/>
      <c r="M415"/>
      <c r="N415"/>
      <c r="O415"/>
      <c r="P415"/>
      <c r="Q415"/>
      <c r="R415"/>
    </row>
    <row r="416" spans="1:18" ht="15" x14ac:dyDescent="0.2">
      <c r="B416" s="5">
        <v>601</v>
      </c>
      <c r="C416" s="993" t="str">
        <f>VLOOKUP(B416,Tabla_13[],3,)</f>
        <v>Mercaderías</v>
      </c>
      <c r="D416" s="993"/>
      <c r="E416" s="993"/>
      <c r="F416" s="993"/>
      <c r="H416" s="677"/>
      <c r="I416" s="731"/>
      <c r="J416"/>
      <c r="K416"/>
      <c r="L416"/>
      <c r="M416"/>
      <c r="N416"/>
      <c r="O416"/>
      <c r="P416"/>
      <c r="Q416"/>
      <c r="R416"/>
    </row>
    <row r="417" spans="1:19" ht="15" x14ac:dyDescent="0.2">
      <c r="H417" s="677"/>
      <c r="I417" s="731"/>
      <c r="J417"/>
      <c r="K417"/>
      <c r="L417"/>
      <c r="M417"/>
      <c r="N417"/>
      <c r="O417"/>
      <c r="P417"/>
      <c r="Q417"/>
      <c r="R417"/>
    </row>
    <row r="418" spans="1:19" ht="15.75" thickBot="1" x14ac:dyDescent="0.25">
      <c r="A418" s="993" t="s">
        <v>1497</v>
      </c>
      <c r="B418" s="993"/>
      <c r="C418" s="993"/>
      <c r="D418" s="993"/>
      <c r="E418" s="993"/>
      <c r="F418" s="993"/>
      <c r="H418" s="10"/>
      <c r="I418" s="732"/>
      <c r="J418"/>
      <c r="K418"/>
      <c r="L418"/>
      <c r="M418"/>
      <c r="N418"/>
      <c r="O418"/>
      <c r="P418"/>
      <c r="Q418"/>
      <c r="R418"/>
    </row>
    <row r="419" spans="1:19" ht="15.75" thickBo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</row>
    <row r="420" spans="1:19" ht="15.75" thickBot="1" x14ac:dyDescent="0.25">
      <c r="H420" s="6" t="s">
        <v>0</v>
      </c>
      <c r="I420" s="6" t="s">
        <v>1</v>
      </c>
      <c r="J420"/>
      <c r="K420"/>
      <c r="L420"/>
      <c r="M420"/>
      <c r="N420"/>
      <c r="O420"/>
      <c r="P420"/>
      <c r="Q420"/>
      <c r="R420"/>
    </row>
    <row r="421" spans="1:19" ht="15.75" thickBot="1" x14ac:dyDescent="0.25">
      <c r="A421" s="996" t="s">
        <v>1380</v>
      </c>
      <c r="B421" s="996"/>
      <c r="C421" s="996"/>
      <c r="D421" s="996"/>
      <c r="E421" s="996"/>
      <c r="F421" s="996"/>
      <c r="H421" s="676"/>
      <c r="I421" s="729"/>
      <c r="J421"/>
      <c r="K421"/>
      <c r="L421"/>
      <c r="M421"/>
      <c r="N421"/>
      <c r="O421"/>
      <c r="P421"/>
      <c r="Q421"/>
      <c r="R421"/>
    </row>
    <row r="422" spans="1:19" ht="15" x14ac:dyDescent="0.2">
      <c r="A422" s="8">
        <v>61</v>
      </c>
      <c r="B422" s="992" t="str">
        <f>VLOOKUP(A422,Tabla_13[],3,)</f>
        <v>VARIACIÓN DE INVENTARIOS</v>
      </c>
      <c r="C422" s="992"/>
      <c r="D422" s="992"/>
      <c r="E422" s="992"/>
      <c r="F422" s="992"/>
      <c r="H422" s="730">
        <f>+'H. De trabajo 2'!L18</f>
        <v>12500</v>
      </c>
      <c r="I422" s="731"/>
      <c r="J422"/>
      <c r="K422"/>
      <c r="L422"/>
      <c r="M422"/>
      <c r="N422"/>
      <c r="O422"/>
      <c r="P422"/>
      <c r="Q422"/>
      <c r="R422"/>
    </row>
    <row r="423" spans="1:19" ht="15" x14ac:dyDescent="0.2">
      <c r="B423" s="5">
        <v>611</v>
      </c>
      <c r="C423" s="993" t="str">
        <f>VLOOKUP(B423,Tabla_13[],3,)</f>
        <v>Mercaderías</v>
      </c>
      <c r="D423" s="993"/>
      <c r="E423" s="993"/>
      <c r="F423" s="993"/>
      <c r="G423" s="679"/>
      <c r="H423" s="677"/>
      <c r="I423" s="731"/>
      <c r="J423"/>
      <c r="K423"/>
      <c r="L423"/>
      <c r="M423"/>
      <c r="N423"/>
      <c r="O423"/>
      <c r="P423"/>
      <c r="Q423"/>
      <c r="R423"/>
    </row>
    <row r="424" spans="1:19" ht="15" x14ac:dyDescent="0.2">
      <c r="A424" s="8">
        <v>80</v>
      </c>
      <c r="B424" s="992" t="str">
        <f>VLOOKUP(A424,Tabla_13[],3,)</f>
        <v>MARGEN COMERCIAL</v>
      </c>
      <c r="C424" s="992"/>
      <c r="D424" s="992"/>
      <c r="E424" s="992"/>
      <c r="F424" s="992"/>
      <c r="H424" s="677"/>
      <c r="I424" s="731">
        <f>+'H. De trabajo 2'!L18</f>
        <v>12500</v>
      </c>
      <c r="J424"/>
      <c r="K424"/>
      <c r="L424"/>
      <c r="M424"/>
      <c r="N424"/>
      <c r="O424"/>
      <c r="P424"/>
      <c r="Q424"/>
      <c r="R424"/>
    </row>
    <row r="425" spans="1:19" ht="15" x14ac:dyDescent="0.2">
      <c r="B425" s="5">
        <v>801</v>
      </c>
      <c r="C425" s="993" t="str">
        <f>VLOOKUP(B425,Tabla_13[],3,)</f>
        <v>Margen comercial</v>
      </c>
      <c r="D425" s="993"/>
      <c r="E425" s="993"/>
      <c r="F425" s="993"/>
      <c r="H425" s="677"/>
      <c r="I425" s="731"/>
      <c r="J425"/>
      <c r="K425"/>
      <c r="L425"/>
      <c r="M425"/>
      <c r="N425"/>
      <c r="O425"/>
      <c r="P425"/>
      <c r="Q425"/>
      <c r="R425"/>
    </row>
    <row r="426" spans="1:19" ht="15" x14ac:dyDescent="0.2">
      <c r="H426" s="677"/>
      <c r="I426" s="731"/>
      <c r="J426"/>
      <c r="K426"/>
      <c r="L426"/>
      <c r="M426"/>
      <c r="N426"/>
      <c r="O426"/>
      <c r="P426"/>
      <c r="Q426"/>
      <c r="R426"/>
    </row>
    <row r="427" spans="1:19" ht="15.75" thickBot="1" x14ac:dyDescent="0.25">
      <c r="A427" s="993" t="s">
        <v>1498</v>
      </c>
      <c r="B427" s="993"/>
      <c r="C427" s="993"/>
      <c r="D427" s="993"/>
      <c r="E427" s="993"/>
      <c r="F427" s="993"/>
      <c r="H427" s="10"/>
      <c r="I427" s="732"/>
      <c r="J427"/>
      <c r="K427"/>
      <c r="L427"/>
      <c r="M427"/>
      <c r="N427"/>
      <c r="O427"/>
      <c r="P427"/>
      <c r="Q427"/>
      <c r="R427"/>
    </row>
    <row r="428" spans="1:19" ht="15.75" thickBo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</row>
    <row r="429" spans="1:19" ht="15.75" thickBot="1" x14ac:dyDescent="0.25">
      <c r="H429" s="756" t="s">
        <v>0</v>
      </c>
      <c r="I429" s="756" t="s">
        <v>1</v>
      </c>
      <c r="J429"/>
      <c r="K429" s="757"/>
      <c r="L429" s="757"/>
      <c r="M429" s="757"/>
      <c r="N429" s="757"/>
      <c r="O429" s="757"/>
      <c r="P429" s="757"/>
      <c r="Q429" s="757"/>
      <c r="R429" s="758" t="s">
        <v>0</v>
      </c>
      <c r="S429" s="758" t="s">
        <v>1</v>
      </c>
    </row>
    <row r="430" spans="1:19" ht="15.75" thickBot="1" x14ac:dyDescent="0.25">
      <c r="A430" s="996" t="s">
        <v>1384</v>
      </c>
      <c r="B430" s="996"/>
      <c r="C430" s="996"/>
      <c r="D430" s="996"/>
      <c r="E430" s="996"/>
      <c r="F430" s="996"/>
      <c r="H430" s="676"/>
      <c r="I430" s="729"/>
      <c r="J430"/>
      <c r="K430" s="1001" t="s">
        <v>1499</v>
      </c>
      <c r="L430" s="1001"/>
      <c r="M430" s="1001"/>
      <c r="N430" s="1001"/>
      <c r="O430" s="1001"/>
      <c r="P430" s="1001"/>
      <c r="Q430" s="757"/>
      <c r="R430" s="759"/>
      <c r="S430" s="759"/>
    </row>
    <row r="431" spans="1:19" ht="15" x14ac:dyDescent="0.2">
      <c r="A431" s="8">
        <v>80</v>
      </c>
      <c r="B431" s="992" t="str">
        <f>VLOOKUP(A431,Tabla_13[],3,)</f>
        <v>MARGEN COMERCIAL</v>
      </c>
      <c r="C431" s="992"/>
      <c r="D431" s="992"/>
      <c r="E431" s="992"/>
      <c r="F431" s="992"/>
      <c r="H431" s="730">
        <f>+H395-H413+H422</f>
        <v>33000</v>
      </c>
      <c r="I431" s="731"/>
      <c r="J431"/>
      <c r="K431" s="760">
        <v>82</v>
      </c>
      <c r="L431" s="1000" t="e">
        <f>VLOOKUP(K431,[7]!Tabla_13[#Data],3,)</f>
        <v>#REF!</v>
      </c>
      <c r="M431" s="1000"/>
      <c r="N431" s="1000"/>
      <c r="O431" s="1000"/>
      <c r="P431" s="1000"/>
      <c r="Q431" s="757"/>
      <c r="R431" s="761"/>
      <c r="S431" s="761"/>
    </row>
    <row r="432" spans="1:19" ht="15" x14ac:dyDescent="0.2">
      <c r="B432" s="5">
        <v>801</v>
      </c>
      <c r="C432" s="993" t="str">
        <f>VLOOKUP(B432,Tabla_13[],3,)</f>
        <v>Margen comercial</v>
      </c>
      <c r="D432" s="993"/>
      <c r="E432" s="993"/>
      <c r="F432" s="993"/>
      <c r="G432" s="679"/>
      <c r="H432" s="677"/>
      <c r="I432" s="731"/>
      <c r="J432"/>
      <c r="K432" s="757"/>
      <c r="L432" s="757">
        <v>821</v>
      </c>
      <c r="M432" s="998" t="e">
        <f>VLOOKUP(L432,[7]!Tabla_13[#Data],3,)</f>
        <v>#REF!</v>
      </c>
      <c r="N432" s="998"/>
      <c r="O432" s="998"/>
      <c r="P432" s="998"/>
      <c r="Q432" s="762"/>
      <c r="R432" s="763"/>
      <c r="S432" s="763"/>
    </row>
    <row r="433" spans="1:19" ht="15" x14ac:dyDescent="0.2">
      <c r="A433" s="8">
        <v>82</v>
      </c>
      <c r="B433" s="992" t="str">
        <f>VLOOKUP(A433,Tabla_13[],3,)</f>
        <v>VALOR AGREGADO</v>
      </c>
      <c r="C433" s="992"/>
      <c r="D433" s="992"/>
      <c r="E433" s="992"/>
      <c r="F433" s="992"/>
      <c r="H433" s="677"/>
      <c r="I433" s="731">
        <f>+I397-I415+I424</f>
        <v>33000</v>
      </c>
      <c r="J433"/>
      <c r="K433" s="760">
        <v>63</v>
      </c>
      <c r="L433" s="1000" t="e">
        <f>VLOOKUP(K433,[7]!Tabla_13[#Data],3,)</f>
        <v>#REF!</v>
      </c>
      <c r="M433" s="1000"/>
      <c r="N433" s="1000"/>
      <c r="O433" s="1000"/>
      <c r="P433" s="1000"/>
      <c r="Q433" s="757"/>
      <c r="R433" s="763"/>
      <c r="S433" s="763"/>
    </row>
    <row r="434" spans="1:19" ht="15" x14ac:dyDescent="0.2">
      <c r="B434" s="5">
        <v>821</v>
      </c>
      <c r="C434" s="993" t="str">
        <f>VLOOKUP(B434,Tabla_13[],3,)</f>
        <v>Valor agregado</v>
      </c>
      <c r="D434" s="993"/>
      <c r="E434" s="993"/>
      <c r="F434" s="993"/>
      <c r="H434" s="677"/>
      <c r="I434" s="731"/>
      <c r="J434"/>
      <c r="K434" s="757"/>
      <c r="L434" s="757">
        <v>631</v>
      </c>
      <c r="M434" s="998" t="e">
        <f>VLOOKUP(L434,[7]!Tabla_13[#Data],3,)</f>
        <v>#REF!</v>
      </c>
      <c r="N434" s="998"/>
      <c r="O434" s="998"/>
      <c r="P434" s="998"/>
      <c r="Q434" s="757"/>
      <c r="R434" s="763"/>
      <c r="S434" s="763"/>
    </row>
    <row r="435" spans="1:19" ht="15" x14ac:dyDescent="0.2">
      <c r="H435" s="677"/>
      <c r="I435" s="731"/>
      <c r="J435"/>
      <c r="K435" s="757"/>
      <c r="L435" s="757"/>
      <c r="M435" s="757"/>
      <c r="N435" s="757"/>
      <c r="O435" s="757"/>
      <c r="P435" s="757"/>
      <c r="Q435" s="757"/>
      <c r="R435" s="763"/>
      <c r="S435" s="763"/>
    </row>
    <row r="436" spans="1:19" ht="15.75" thickBot="1" x14ac:dyDescent="0.25">
      <c r="A436" s="993" t="s">
        <v>1500</v>
      </c>
      <c r="B436" s="993"/>
      <c r="C436" s="993"/>
      <c r="D436" s="993"/>
      <c r="E436" s="993"/>
      <c r="F436" s="993"/>
      <c r="H436" s="10"/>
      <c r="I436" s="732"/>
      <c r="J436"/>
      <c r="K436" s="998" t="s">
        <v>1501</v>
      </c>
      <c r="L436" s="998"/>
      <c r="M436" s="998"/>
      <c r="N436" s="998"/>
      <c r="O436" s="998"/>
      <c r="P436" s="998"/>
      <c r="Q436" s="757"/>
      <c r="R436" s="764"/>
      <c r="S436" s="764"/>
    </row>
    <row r="437" spans="1:19" ht="15.75" thickBot="1" x14ac:dyDescent="0.25">
      <c r="A437" s="658"/>
      <c r="B437" s="658"/>
      <c r="C437" s="658"/>
      <c r="D437" s="658"/>
      <c r="E437" s="658"/>
      <c r="F437" s="658"/>
      <c r="H437" s="679"/>
      <c r="I437" s="802"/>
      <c r="J437"/>
      <c r="K437" s="788"/>
      <c r="L437" s="788"/>
      <c r="M437" s="788"/>
      <c r="N437" s="788"/>
      <c r="O437" s="788"/>
      <c r="P437" s="788"/>
      <c r="Q437" s="757"/>
      <c r="R437" s="762"/>
    </row>
    <row r="438" spans="1:19" ht="15.75" thickBot="1" x14ac:dyDescent="0.25">
      <c r="H438" s="6" t="s">
        <v>0</v>
      </c>
      <c r="I438" s="6" t="s">
        <v>1</v>
      </c>
      <c r="J438"/>
      <c r="K438" s="658"/>
      <c r="L438" s="658"/>
      <c r="M438" s="658"/>
      <c r="N438" s="658"/>
      <c r="O438" s="658"/>
      <c r="P438" s="658"/>
      <c r="R438" s="679"/>
    </row>
    <row r="439" spans="1:19" ht="15.75" thickBot="1" x14ac:dyDescent="0.25">
      <c r="A439" s="996" t="s">
        <v>1386</v>
      </c>
      <c r="B439" s="996"/>
      <c r="C439" s="996"/>
      <c r="D439" s="996"/>
      <c r="E439" s="996"/>
      <c r="F439" s="996"/>
      <c r="H439" s="803"/>
      <c r="I439" s="803"/>
      <c r="J439"/>
      <c r="K439" s="658"/>
      <c r="L439" s="658"/>
      <c r="M439" s="658"/>
      <c r="N439" s="658"/>
      <c r="O439" s="658"/>
      <c r="P439" s="658"/>
      <c r="R439" s="679"/>
    </row>
    <row r="440" spans="1:19" ht="15" x14ac:dyDescent="0.2">
      <c r="A440" s="8">
        <v>82</v>
      </c>
      <c r="B440" s="992" t="e">
        <f>VLOOKUP(A440,[7]!Tabla_13[#Data],3,)</f>
        <v>#REF!</v>
      </c>
      <c r="C440" s="992"/>
      <c r="D440" s="992"/>
      <c r="E440" s="992"/>
      <c r="F440" s="992"/>
      <c r="H440" s="804">
        <f>+'H. De trabajo 2'!K20</f>
        <v>3100</v>
      </c>
      <c r="I440" s="804"/>
      <c r="J440"/>
      <c r="K440" s="658"/>
      <c r="L440" s="658"/>
      <c r="M440" s="658"/>
      <c r="N440" s="658"/>
      <c r="O440" s="658"/>
      <c r="P440" s="658"/>
      <c r="R440" s="679"/>
    </row>
    <row r="441" spans="1:19" ht="15" x14ac:dyDescent="0.2">
      <c r="B441" s="5">
        <v>821</v>
      </c>
      <c r="C441" s="993" t="e">
        <f>VLOOKUP(B441,[7]!Tabla_13[#Data],3,)</f>
        <v>#REF!</v>
      </c>
      <c r="D441" s="993"/>
      <c r="E441" s="993"/>
      <c r="F441" s="993"/>
      <c r="G441" s="679"/>
      <c r="H441" s="805"/>
      <c r="I441" s="805"/>
      <c r="J441"/>
      <c r="K441" s="658"/>
      <c r="L441" s="658"/>
      <c r="M441" s="658"/>
      <c r="N441" s="658"/>
      <c r="O441" s="658"/>
      <c r="P441" s="658"/>
      <c r="R441" s="679"/>
    </row>
    <row r="442" spans="1:19" ht="15" x14ac:dyDescent="0.2">
      <c r="A442" s="8">
        <v>63</v>
      </c>
      <c r="B442" s="992" t="e">
        <f>VLOOKUP(A442,[7]!Tabla_13[#Data],3,)</f>
        <v>#REF!</v>
      </c>
      <c r="C442" s="992"/>
      <c r="D442" s="992"/>
      <c r="E442" s="992"/>
      <c r="F442" s="992"/>
      <c r="H442" s="805"/>
      <c r="I442" s="805">
        <f>+'H. De trabajo 2'!K20</f>
        <v>3100</v>
      </c>
      <c r="J442"/>
      <c r="K442" s="658"/>
      <c r="L442" s="658"/>
      <c r="M442" s="658"/>
      <c r="N442" s="658"/>
      <c r="O442" s="658"/>
      <c r="P442" s="658"/>
      <c r="R442" s="679"/>
    </row>
    <row r="443" spans="1:19" ht="15" x14ac:dyDescent="0.2">
      <c r="B443" s="5">
        <v>631</v>
      </c>
      <c r="C443" s="993" t="e">
        <f>VLOOKUP(B443,[7]!Tabla_13[#Data],3,)</f>
        <v>#REF!</v>
      </c>
      <c r="D443" s="993"/>
      <c r="E443" s="993"/>
      <c r="F443" s="993"/>
      <c r="H443" s="805"/>
      <c r="I443" s="805"/>
      <c r="J443"/>
      <c r="K443" s="658"/>
      <c r="L443" s="658"/>
      <c r="M443" s="658"/>
      <c r="N443" s="658"/>
      <c r="O443" s="658"/>
      <c r="P443" s="658"/>
      <c r="R443" s="679"/>
    </row>
    <row r="444" spans="1:19" ht="15" x14ac:dyDescent="0.2">
      <c r="H444" s="805"/>
      <c r="I444" s="805"/>
      <c r="J444"/>
      <c r="K444" s="658"/>
      <c r="L444" s="658"/>
      <c r="M444" s="658"/>
      <c r="N444" s="658"/>
      <c r="O444" s="658"/>
      <c r="P444" s="658"/>
      <c r="R444" s="679"/>
    </row>
    <row r="445" spans="1:19" ht="15.75" thickBot="1" x14ac:dyDescent="0.25">
      <c r="A445" s="993" t="s">
        <v>1501</v>
      </c>
      <c r="B445" s="993"/>
      <c r="C445" s="993"/>
      <c r="D445" s="993"/>
      <c r="E445" s="993"/>
      <c r="F445" s="993"/>
      <c r="H445" s="10"/>
      <c r="I445" s="10"/>
      <c r="J445"/>
      <c r="K445" s="658"/>
      <c r="L445" s="658"/>
      <c r="M445" s="658"/>
      <c r="N445" s="658"/>
      <c r="O445" s="658"/>
      <c r="P445" s="658"/>
      <c r="R445" s="679"/>
    </row>
    <row r="446" spans="1:19" ht="15" x14ac:dyDescent="0.2">
      <c r="A446" s="658"/>
      <c r="B446" s="658"/>
      <c r="C446" s="658"/>
      <c r="D446" s="658"/>
      <c r="E446" s="658"/>
      <c r="F446" s="658"/>
      <c r="H446" s="679"/>
      <c r="I446" s="802"/>
      <c r="J446"/>
      <c r="K446" s="658"/>
      <c r="L446" s="658"/>
      <c r="M446" s="658"/>
      <c r="N446" s="658"/>
      <c r="O446" s="658"/>
      <c r="P446" s="658"/>
      <c r="R446" s="679"/>
    </row>
    <row r="447" spans="1:19" ht="15.75" thickBo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</row>
    <row r="448" spans="1:19" ht="15.75" thickBot="1" x14ac:dyDescent="0.25">
      <c r="H448" s="765" t="s">
        <v>0</v>
      </c>
      <c r="I448" s="765" t="s">
        <v>1</v>
      </c>
      <c r="J448"/>
      <c r="K448"/>
      <c r="L448"/>
      <c r="M448"/>
      <c r="N448"/>
      <c r="O448"/>
      <c r="P448"/>
      <c r="Q448"/>
      <c r="R448"/>
    </row>
    <row r="449" spans="1:18" ht="15.75" thickBot="1" x14ac:dyDescent="0.25">
      <c r="A449" s="996" t="s">
        <v>1386</v>
      </c>
      <c r="B449" s="996"/>
      <c r="C449" s="996"/>
      <c r="D449" s="996"/>
      <c r="E449" s="996"/>
      <c r="F449" s="996"/>
      <c r="H449" s="676"/>
      <c r="I449" s="729"/>
      <c r="J449"/>
      <c r="K449"/>
      <c r="L449"/>
      <c r="M449"/>
      <c r="N449"/>
      <c r="O449"/>
      <c r="P449"/>
      <c r="Q449"/>
      <c r="R449"/>
    </row>
    <row r="450" spans="1:18" ht="15" x14ac:dyDescent="0.2">
      <c r="A450" s="8">
        <v>82</v>
      </c>
      <c r="B450" s="992" t="str">
        <f>VLOOKUP(A450,Tabla_13[],3,)</f>
        <v>VALOR AGREGADO</v>
      </c>
      <c r="C450" s="992"/>
      <c r="D450" s="992"/>
      <c r="E450" s="992"/>
      <c r="F450" s="992"/>
      <c r="H450" s="730">
        <f>+H431-H440</f>
        <v>29900</v>
      </c>
      <c r="I450" s="731"/>
      <c r="J450"/>
      <c r="K450"/>
      <c r="L450"/>
      <c r="M450"/>
      <c r="N450"/>
      <c r="O450"/>
      <c r="P450"/>
      <c r="Q450"/>
      <c r="R450"/>
    </row>
    <row r="451" spans="1:18" ht="15" x14ac:dyDescent="0.2">
      <c r="B451" s="5">
        <v>821</v>
      </c>
      <c r="C451" s="993" t="str">
        <f>VLOOKUP(B451,Tabla_13[],3,)</f>
        <v>Valor agregado</v>
      </c>
      <c r="D451" s="993"/>
      <c r="E451" s="993"/>
      <c r="F451" s="993"/>
      <c r="G451" s="679"/>
      <c r="H451" s="677"/>
      <c r="I451" s="731"/>
      <c r="J451"/>
      <c r="K451"/>
      <c r="L451"/>
      <c r="M451"/>
      <c r="N451"/>
      <c r="O451"/>
      <c r="P451"/>
      <c r="Q451"/>
      <c r="R451"/>
    </row>
    <row r="452" spans="1:18" ht="15" x14ac:dyDescent="0.2">
      <c r="A452" s="8">
        <v>83</v>
      </c>
      <c r="B452" s="992" t="str">
        <f>VLOOKUP(A452,Tabla_13[],3,)</f>
        <v>EXCEDENTE BRUTO (INSUFICIENCIA BRUTA) DE EXPLOTACIÓN</v>
      </c>
      <c r="C452" s="992"/>
      <c r="D452" s="992"/>
      <c r="E452" s="992"/>
      <c r="F452" s="992"/>
      <c r="H452" s="677"/>
      <c r="I452" s="731">
        <f>+I433-I442</f>
        <v>29900</v>
      </c>
      <c r="J452"/>
      <c r="K452"/>
      <c r="L452"/>
      <c r="M452"/>
      <c r="N452"/>
      <c r="O452"/>
      <c r="P452"/>
      <c r="Q452"/>
      <c r="R452"/>
    </row>
    <row r="453" spans="1:18" ht="15" x14ac:dyDescent="0.2">
      <c r="B453" s="5">
        <v>831</v>
      </c>
      <c r="C453" s="993" t="str">
        <f>VLOOKUP(B453,Tabla_13[],3,)</f>
        <v>Excedente bruto (insuficiencia bruta) de explotación</v>
      </c>
      <c r="D453" s="993"/>
      <c r="E453" s="993"/>
      <c r="F453" s="993"/>
      <c r="H453" s="677"/>
      <c r="I453" s="731"/>
      <c r="J453"/>
      <c r="K453"/>
      <c r="L453"/>
      <c r="M453"/>
      <c r="N453"/>
      <c r="O453"/>
      <c r="P453"/>
      <c r="Q453"/>
      <c r="R453"/>
    </row>
    <row r="454" spans="1:18" ht="15" x14ac:dyDescent="0.2">
      <c r="H454" s="677"/>
      <c r="I454" s="731"/>
      <c r="J454"/>
      <c r="K454"/>
      <c r="L454"/>
      <c r="M454"/>
      <c r="N454"/>
      <c r="O454"/>
      <c r="P454"/>
      <c r="Q454"/>
      <c r="R454"/>
    </row>
    <row r="455" spans="1:18" ht="15.75" thickBot="1" x14ac:dyDescent="0.25">
      <c r="A455" s="993" t="s">
        <v>1502</v>
      </c>
      <c r="B455" s="993"/>
      <c r="C455" s="993"/>
      <c r="D455" s="993"/>
      <c r="E455" s="993"/>
      <c r="F455" s="993"/>
      <c r="H455" s="10"/>
      <c r="I455" s="732"/>
      <c r="J455"/>
      <c r="K455"/>
      <c r="L455"/>
      <c r="M455"/>
      <c r="N455"/>
      <c r="O455"/>
      <c r="P455"/>
      <c r="Q455"/>
      <c r="R455"/>
    </row>
    <row r="456" spans="1:18" ht="15.75" thickBo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</row>
    <row r="457" spans="1:18" ht="15.75" thickBot="1" x14ac:dyDescent="0.25">
      <c r="H457" s="6" t="s">
        <v>0</v>
      </c>
      <c r="I457" s="6" t="s">
        <v>1</v>
      </c>
      <c r="J457"/>
      <c r="K457" s="757"/>
      <c r="L457" s="757"/>
      <c r="M457" s="757"/>
      <c r="N457" s="757"/>
      <c r="O457" s="757"/>
      <c r="P457" s="757"/>
      <c r="Q457" s="757"/>
      <c r="R457" s="758" t="s">
        <v>0</v>
      </c>
    </row>
    <row r="458" spans="1:18" ht="15.75" thickBot="1" x14ac:dyDescent="0.25">
      <c r="A458" s="996" t="s">
        <v>1387</v>
      </c>
      <c r="B458" s="996"/>
      <c r="C458" s="996"/>
      <c r="D458" s="996"/>
      <c r="E458" s="996"/>
      <c r="F458" s="996"/>
      <c r="H458" s="676"/>
      <c r="I458" s="729"/>
      <c r="J458"/>
      <c r="K458" s="1001" t="s">
        <v>1499</v>
      </c>
      <c r="L458" s="1001"/>
      <c r="M458" s="1001"/>
      <c r="N458" s="1001"/>
      <c r="O458" s="1001"/>
      <c r="P458" s="1001"/>
      <c r="Q458" s="757"/>
      <c r="R458" s="759"/>
    </row>
    <row r="459" spans="1:18" ht="15" x14ac:dyDescent="0.2">
      <c r="A459" s="8">
        <v>83</v>
      </c>
      <c r="B459" s="992" t="str">
        <f>VLOOKUP(A459,Tabla_13[],3,)</f>
        <v>EXCEDENTE BRUTO (INSUFICIENCIA BRUTA) DE EXPLOTACIÓN</v>
      </c>
      <c r="C459" s="992"/>
      <c r="D459" s="992"/>
      <c r="E459" s="992"/>
      <c r="F459" s="992"/>
      <c r="H459" s="730">
        <f>+'H. De trabajo 2'!K19</f>
        <v>10900.92</v>
      </c>
      <c r="I459" s="731"/>
      <c r="J459"/>
      <c r="K459" s="760">
        <v>82</v>
      </c>
      <c r="L459" s="1000" t="e">
        <f>VLOOKUP(K459,[7]!Tabla_13[#Data],3,)</f>
        <v>#REF!</v>
      </c>
      <c r="M459" s="1000"/>
      <c r="N459" s="1000"/>
      <c r="O459" s="1000"/>
      <c r="P459" s="1000"/>
      <c r="Q459" s="757"/>
      <c r="R459" s="761"/>
    </row>
    <row r="460" spans="1:18" ht="15" x14ac:dyDescent="0.2">
      <c r="B460" s="5">
        <v>831</v>
      </c>
      <c r="C460" s="993" t="str">
        <f>VLOOKUP(B460,Tabla_13[],3,)</f>
        <v>Excedente bruto (insuficiencia bruta) de explotación</v>
      </c>
      <c r="D460" s="993"/>
      <c r="E460" s="993"/>
      <c r="F460" s="993"/>
      <c r="G460" s="679"/>
      <c r="H460" s="677"/>
      <c r="I460" s="731"/>
      <c r="J460"/>
      <c r="K460" s="757"/>
      <c r="L460" s="757">
        <v>821</v>
      </c>
      <c r="M460" s="998" t="e">
        <f>VLOOKUP(L460,[7]!Tabla_13[#Data],3,)</f>
        <v>#REF!</v>
      </c>
      <c r="N460" s="998"/>
      <c r="O460" s="998"/>
      <c r="P460" s="998"/>
      <c r="Q460" s="762"/>
      <c r="R460" s="763"/>
    </row>
    <row r="461" spans="1:18" ht="15" x14ac:dyDescent="0.2">
      <c r="A461" s="8">
        <v>62</v>
      </c>
      <c r="B461" s="992" t="str">
        <f>VLOOKUP(A461,Tabla_13[],3,)</f>
        <v>GASTOS DE PERSONAL Y DIRECTORES</v>
      </c>
      <c r="C461" s="992"/>
      <c r="D461" s="992"/>
      <c r="E461" s="992"/>
      <c r="F461" s="992"/>
      <c r="H461" s="677"/>
      <c r="I461" s="731">
        <f>+'H. De trabajo 2'!K19</f>
        <v>10900.92</v>
      </c>
      <c r="J461"/>
      <c r="K461" s="760">
        <v>64</v>
      </c>
      <c r="L461" s="1000" t="e">
        <f>VLOOKUP(K461,[7]!Tabla_13[#Data],3,)</f>
        <v>#REF!</v>
      </c>
      <c r="M461" s="1000"/>
      <c r="N461" s="1000"/>
      <c r="O461" s="1000"/>
      <c r="P461" s="1000"/>
      <c r="Q461" s="757"/>
      <c r="R461" s="763"/>
    </row>
    <row r="462" spans="1:18" ht="15" x14ac:dyDescent="0.2">
      <c r="B462" s="5">
        <v>621</v>
      </c>
      <c r="C462" s="993" t="str">
        <f>VLOOKUP(B462,Tabla_13[],3,)</f>
        <v>Remuneraciones</v>
      </c>
      <c r="D462" s="993"/>
      <c r="E462" s="993"/>
      <c r="F462" s="993"/>
      <c r="H462" s="677"/>
      <c r="I462" s="731"/>
      <c r="J462"/>
      <c r="K462" s="757"/>
      <c r="L462" s="757">
        <v>641</v>
      </c>
      <c r="M462" s="998" t="e">
        <f>VLOOKUP(L462,[7]!Tabla_13[#Data],3,)</f>
        <v>#REF!</v>
      </c>
      <c r="N462" s="998"/>
      <c r="O462" s="998"/>
      <c r="P462" s="998"/>
      <c r="Q462" s="757"/>
      <c r="R462" s="763"/>
    </row>
    <row r="463" spans="1:18" ht="15" x14ac:dyDescent="0.2">
      <c r="H463" s="677"/>
      <c r="I463" s="731"/>
      <c r="J463"/>
      <c r="K463" s="757"/>
      <c r="L463" s="757"/>
      <c r="M463" s="757"/>
      <c r="N463" s="757"/>
      <c r="O463" s="757"/>
      <c r="P463" s="757"/>
      <c r="Q463" s="757"/>
      <c r="R463" s="763"/>
    </row>
    <row r="464" spans="1:18" ht="15.75" thickBot="1" x14ac:dyDescent="0.25">
      <c r="A464" s="993" t="s">
        <v>1503</v>
      </c>
      <c r="B464" s="993"/>
      <c r="C464" s="993"/>
      <c r="D464" s="993"/>
      <c r="E464" s="993"/>
      <c r="F464" s="993"/>
      <c r="H464" s="10"/>
      <c r="I464" s="732"/>
      <c r="J464"/>
      <c r="K464" s="998" t="s">
        <v>1504</v>
      </c>
      <c r="L464" s="998"/>
      <c r="M464" s="998"/>
      <c r="N464" s="998"/>
      <c r="O464" s="998"/>
      <c r="P464" s="998"/>
      <c r="Q464" s="757"/>
      <c r="R464" s="764"/>
    </row>
    <row r="465" spans="1:18" ht="15.75" thickBo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</row>
    <row r="466" spans="1:18" ht="15.75" thickBot="1" x14ac:dyDescent="0.25">
      <c r="H466" s="766" t="s">
        <v>0</v>
      </c>
      <c r="I466" s="766" t="s">
        <v>1</v>
      </c>
      <c r="J466"/>
      <c r="K466"/>
      <c r="L466"/>
      <c r="M466"/>
      <c r="N466"/>
      <c r="O466"/>
      <c r="P466"/>
      <c r="Q466"/>
      <c r="R466"/>
    </row>
    <row r="467" spans="1:18" ht="15.75" thickBot="1" x14ac:dyDescent="0.25">
      <c r="A467" s="996" t="s">
        <v>1390</v>
      </c>
      <c r="B467" s="996"/>
      <c r="C467" s="996"/>
      <c r="D467" s="996"/>
      <c r="E467" s="996"/>
      <c r="F467" s="996"/>
      <c r="H467" s="676"/>
      <c r="I467" s="729"/>
      <c r="J467"/>
      <c r="K467"/>
      <c r="L467"/>
      <c r="M467"/>
      <c r="N467"/>
      <c r="O467"/>
      <c r="P467"/>
      <c r="Q467"/>
      <c r="R467"/>
    </row>
    <row r="468" spans="1:18" ht="15" x14ac:dyDescent="0.2">
      <c r="A468" s="8">
        <v>83</v>
      </c>
      <c r="B468" s="992" t="str">
        <f>VLOOKUP(A468,Tabla_13[],3,)</f>
        <v>EXCEDENTE BRUTO (INSUFICIENCIA BRUTA) DE EXPLOTACIÓN</v>
      </c>
      <c r="C468" s="992"/>
      <c r="D468" s="992"/>
      <c r="E468" s="992"/>
      <c r="F468" s="992"/>
      <c r="H468" s="730">
        <f>+H450-H459</f>
        <v>18999.080000000002</v>
      </c>
      <c r="I468" s="731"/>
      <c r="J468"/>
      <c r="K468"/>
      <c r="L468"/>
      <c r="M468"/>
      <c r="N468"/>
      <c r="O468"/>
      <c r="P468"/>
      <c r="Q468"/>
      <c r="R468"/>
    </row>
    <row r="469" spans="1:18" ht="15" x14ac:dyDescent="0.2">
      <c r="B469" s="5">
        <v>831</v>
      </c>
      <c r="C469" s="993" t="str">
        <f>VLOOKUP(B469,Tabla_13[],3,)</f>
        <v>Excedente bruto (insuficiencia bruta) de explotación</v>
      </c>
      <c r="D469" s="993"/>
      <c r="E469" s="993"/>
      <c r="F469" s="993"/>
      <c r="G469" s="679"/>
      <c r="H469" s="677"/>
      <c r="I469" s="731"/>
      <c r="J469"/>
      <c r="K469"/>
      <c r="L469"/>
      <c r="M469"/>
      <c r="N469"/>
      <c r="O469"/>
      <c r="P469"/>
      <c r="Q469"/>
      <c r="R469"/>
    </row>
    <row r="470" spans="1:18" ht="15" x14ac:dyDescent="0.2">
      <c r="A470" s="8">
        <v>84</v>
      </c>
      <c r="B470" s="992" t="str">
        <f>VLOOKUP(A470,Tabla_13[],3,)</f>
        <v>RESULTADO DE EXPLOTACIÓN</v>
      </c>
      <c r="C470" s="992"/>
      <c r="D470" s="992"/>
      <c r="E470" s="992"/>
      <c r="F470" s="992"/>
      <c r="H470" s="677"/>
      <c r="I470" s="731">
        <f>+I452-I461</f>
        <v>18999.080000000002</v>
      </c>
      <c r="J470"/>
      <c r="K470"/>
      <c r="L470"/>
      <c r="M470"/>
      <c r="N470"/>
      <c r="O470"/>
      <c r="P470"/>
      <c r="Q470"/>
      <c r="R470"/>
    </row>
    <row r="471" spans="1:18" ht="15" x14ac:dyDescent="0.2">
      <c r="B471" s="5">
        <v>841</v>
      </c>
      <c r="C471" s="993" t="str">
        <f>VLOOKUP(B471,Tabla_13[],3,)</f>
        <v>Resultado de explotación</v>
      </c>
      <c r="D471" s="993"/>
      <c r="E471" s="993"/>
      <c r="F471" s="993"/>
      <c r="H471" s="677"/>
      <c r="I471" s="731"/>
      <c r="J471"/>
      <c r="K471"/>
      <c r="L471"/>
      <c r="M471"/>
      <c r="N471"/>
      <c r="O471"/>
      <c r="P471"/>
      <c r="Q471"/>
      <c r="R471"/>
    </row>
    <row r="472" spans="1:18" ht="15" x14ac:dyDescent="0.2">
      <c r="H472" s="677"/>
      <c r="I472" s="731"/>
      <c r="J472"/>
      <c r="K472"/>
      <c r="L472"/>
      <c r="M472"/>
      <c r="N472"/>
      <c r="O472"/>
      <c r="P472"/>
      <c r="Q472"/>
      <c r="R472"/>
    </row>
    <row r="473" spans="1:18" ht="15.75" thickBot="1" x14ac:dyDescent="0.25">
      <c r="A473" s="993" t="s">
        <v>1505</v>
      </c>
      <c r="B473" s="993"/>
      <c r="C473" s="993"/>
      <c r="D473" s="993"/>
      <c r="E473" s="993"/>
      <c r="F473" s="993"/>
      <c r="H473" s="10"/>
      <c r="I473" s="732"/>
      <c r="J473"/>
      <c r="K473"/>
      <c r="L473"/>
      <c r="M473"/>
      <c r="N473"/>
      <c r="O473"/>
      <c r="P473"/>
      <c r="Q473"/>
      <c r="R473"/>
    </row>
    <row r="474" spans="1:18" ht="15.75" thickBo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</row>
    <row r="475" spans="1:18" ht="15.75" thickBot="1" x14ac:dyDescent="0.25">
      <c r="H475" s="6" t="s">
        <v>0</v>
      </c>
      <c r="I475" s="6" t="s">
        <v>1</v>
      </c>
      <c r="J475"/>
      <c r="K475" s="757"/>
      <c r="L475" s="757"/>
      <c r="M475" s="757"/>
      <c r="N475" s="757"/>
      <c r="O475" s="757"/>
      <c r="P475" s="757"/>
      <c r="Q475" s="757"/>
      <c r="R475" s="758" t="s">
        <v>0</v>
      </c>
    </row>
    <row r="476" spans="1:18" ht="15.75" thickBot="1" x14ac:dyDescent="0.25">
      <c r="A476" s="996" t="s">
        <v>1398</v>
      </c>
      <c r="B476" s="996"/>
      <c r="C476" s="996"/>
      <c r="D476" s="996"/>
      <c r="E476" s="996"/>
      <c r="F476" s="996"/>
      <c r="H476" s="676"/>
      <c r="I476" s="729"/>
      <c r="J476"/>
      <c r="K476" s="1001" t="s">
        <v>1499</v>
      </c>
      <c r="L476" s="1001"/>
      <c r="M476" s="1001"/>
      <c r="N476" s="1001"/>
      <c r="O476" s="1001"/>
      <c r="P476" s="1001"/>
      <c r="Q476" s="757"/>
      <c r="R476" s="767"/>
    </row>
    <row r="477" spans="1:18" ht="15" x14ac:dyDescent="0.2">
      <c r="A477" s="8">
        <v>84</v>
      </c>
      <c r="B477" s="992" t="str">
        <f>VLOOKUP(A477,Tabla_13[],3,)</f>
        <v>RESULTADO DE EXPLOTACIÓN</v>
      </c>
      <c r="C477" s="992"/>
      <c r="D477" s="992"/>
      <c r="E477" s="992"/>
      <c r="F477" s="992"/>
      <c r="H477" s="730">
        <f>+'H. De trabajo 2'!K21</f>
        <v>7800</v>
      </c>
      <c r="I477" s="731"/>
      <c r="J477"/>
      <c r="K477" s="760">
        <v>73</v>
      </c>
      <c r="L477" s="1000" t="e">
        <f>VLOOKUP(K477,[7]!Tabla_13[#Data],3,)</f>
        <v>#REF!</v>
      </c>
      <c r="M477" s="1000"/>
      <c r="N477" s="1000"/>
      <c r="O477" s="1000"/>
      <c r="P477" s="1000"/>
      <c r="Q477" s="757"/>
      <c r="R477" s="768" t="s">
        <v>1506</v>
      </c>
    </row>
    <row r="478" spans="1:18" ht="15" x14ac:dyDescent="0.2">
      <c r="B478" s="5">
        <v>841</v>
      </c>
      <c r="C478" s="993" t="str">
        <f>VLOOKUP(B478,Tabla_13[],3,)</f>
        <v>Resultado de explotación</v>
      </c>
      <c r="D478" s="993"/>
      <c r="E478" s="993"/>
      <c r="F478" s="993"/>
      <c r="G478" s="679"/>
      <c r="H478" s="677"/>
      <c r="I478" s="731"/>
      <c r="J478"/>
      <c r="K478" s="757"/>
      <c r="L478" s="757">
        <v>731</v>
      </c>
      <c r="M478" s="998" t="e">
        <f>VLOOKUP(L478,[7]!Tabla_13[#Data],3,)</f>
        <v>#REF!</v>
      </c>
      <c r="N478" s="998"/>
      <c r="O478" s="998"/>
      <c r="P478" s="998"/>
      <c r="Q478" s="762"/>
      <c r="R478" s="768"/>
    </row>
    <row r="479" spans="1:18" ht="15" x14ac:dyDescent="0.2">
      <c r="A479" s="806">
        <v>65</v>
      </c>
      <c r="B479" s="994" t="str">
        <f>VLOOKUP(A479,Tabla_13[],3,)</f>
        <v>OTROS GASTOS DE GESTION</v>
      </c>
      <c r="C479" s="994"/>
      <c r="D479" s="994"/>
      <c r="E479" s="994"/>
      <c r="F479" s="994"/>
      <c r="H479" s="677"/>
      <c r="I479" s="731"/>
      <c r="J479"/>
      <c r="K479" s="760">
        <v>75</v>
      </c>
      <c r="L479" s="1000" t="e">
        <f>VLOOKUP(K479,[7]!Tabla_13[#Data],3,)</f>
        <v>#REF!</v>
      </c>
      <c r="M479" s="1000"/>
      <c r="N479" s="1000"/>
      <c r="O479" s="1000"/>
      <c r="P479" s="1000"/>
      <c r="Q479" s="757"/>
      <c r="R479" s="768" t="s">
        <v>1506</v>
      </c>
    </row>
    <row r="480" spans="1:18" ht="15" x14ac:dyDescent="0.2">
      <c r="A480" s="772"/>
      <c r="B480" s="772">
        <v>651</v>
      </c>
      <c r="C480" s="995" t="str">
        <f>VLOOKUP(B480,Tabla_13[],3,)</f>
        <v>Seguros</v>
      </c>
      <c r="D480" s="995"/>
      <c r="E480" s="995"/>
      <c r="F480" s="995"/>
      <c r="H480" s="677"/>
      <c r="I480" s="731"/>
      <c r="J480"/>
      <c r="K480" s="757"/>
      <c r="L480" s="757">
        <v>751</v>
      </c>
      <c r="M480" s="998" t="e">
        <f>VLOOKUP(L480,[7]!Tabla_13[#Data],3,)</f>
        <v>#REF!</v>
      </c>
      <c r="N480" s="998"/>
      <c r="O480" s="998"/>
      <c r="P480" s="998"/>
      <c r="Q480" s="757"/>
      <c r="R480" s="768"/>
    </row>
    <row r="481" spans="1:18" ht="15" x14ac:dyDescent="0.2">
      <c r="A481" s="8">
        <v>68</v>
      </c>
      <c r="B481" s="992" t="str">
        <f>VLOOKUP(A481,Tabla_13[],3,)</f>
        <v>VALUACIÓN Y DETERIORO DE ACTIVOS Y PROVISIONES</v>
      </c>
      <c r="C481" s="992"/>
      <c r="D481" s="992"/>
      <c r="E481" s="992"/>
      <c r="F481" s="992"/>
      <c r="H481" s="677"/>
      <c r="I481" s="731">
        <f>+'H. De trabajo 2'!K21</f>
        <v>7800</v>
      </c>
      <c r="J481"/>
      <c r="K481" s="760">
        <v>84</v>
      </c>
      <c r="L481" s="1000" t="e">
        <f>VLOOKUP(K481,[7]!Tabla_13[#Data],3,)</f>
        <v>#REF!</v>
      </c>
      <c r="M481" s="1000"/>
      <c r="N481" s="1000"/>
      <c r="O481" s="1000"/>
      <c r="P481" s="1000"/>
      <c r="Q481" s="757"/>
      <c r="R481" s="768"/>
    </row>
    <row r="482" spans="1:18" ht="15" x14ac:dyDescent="0.2">
      <c r="B482" s="5">
        <v>681</v>
      </c>
      <c r="C482" s="993" t="str">
        <f>VLOOKUP(B482,Tabla_13[],3,)</f>
        <v>Depreciación de propiedades de inversión</v>
      </c>
      <c r="D482" s="993"/>
      <c r="E482" s="993"/>
      <c r="F482" s="993"/>
      <c r="H482" s="677"/>
      <c r="I482" s="731"/>
      <c r="J482"/>
      <c r="K482" s="757"/>
      <c r="L482" s="757">
        <v>841</v>
      </c>
      <c r="M482" s="998" t="e">
        <f>VLOOKUP(L482,[7]!Tabla_13[#Data],3,)</f>
        <v>#REF!</v>
      </c>
      <c r="N482" s="998"/>
      <c r="O482" s="998"/>
      <c r="P482" s="998"/>
      <c r="Q482" s="757"/>
      <c r="R482" s="768"/>
    </row>
    <row r="483" spans="1:18" ht="15" x14ac:dyDescent="0.2">
      <c r="H483" s="677"/>
      <c r="I483" s="731"/>
      <c r="J483"/>
      <c r="K483" s="757"/>
      <c r="L483" s="757"/>
      <c r="M483" s="757"/>
      <c r="N483" s="757"/>
      <c r="O483" s="757"/>
      <c r="P483" s="757"/>
      <c r="Q483" s="757"/>
      <c r="R483" s="768"/>
    </row>
    <row r="484" spans="1:18" ht="15.75" thickBot="1" x14ac:dyDescent="0.25">
      <c r="A484" s="993" t="s">
        <v>1507</v>
      </c>
      <c r="B484" s="993"/>
      <c r="C484" s="993"/>
      <c r="D484" s="993"/>
      <c r="E484" s="993"/>
      <c r="F484" s="993"/>
      <c r="H484" s="10"/>
      <c r="I484" s="732"/>
      <c r="J484"/>
      <c r="K484" s="998" t="s">
        <v>1508</v>
      </c>
      <c r="L484" s="998"/>
      <c r="M484" s="998"/>
      <c r="N484" s="998"/>
      <c r="O484" s="998"/>
      <c r="P484" s="998"/>
      <c r="Q484" s="757"/>
      <c r="R484" s="769"/>
    </row>
    <row r="485" spans="1:18" ht="15.75" thickBo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</row>
    <row r="486" spans="1:18" ht="15.75" thickBot="1" x14ac:dyDescent="0.25">
      <c r="H486" s="6" t="s">
        <v>0</v>
      </c>
      <c r="I486" s="6" t="s">
        <v>1</v>
      </c>
      <c r="J486"/>
      <c r="K486"/>
      <c r="L486"/>
      <c r="M486"/>
      <c r="N486"/>
      <c r="O486"/>
      <c r="P486"/>
      <c r="Q486"/>
      <c r="R486"/>
    </row>
    <row r="487" spans="1:18" ht="15.75" thickBot="1" x14ac:dyDescent="0.25">
      <c r="A487" s="999" t="s">
        <v>1399</v>
      </c>
      <c r="B487" s="999"/>
      <c r="C487" s="999"/>
      <c r="D487" s="999"/>
      <c r="E487" s="999"/>
      <c r="F487" s="999"/>
      <c r="H487" s="676"/>
      <c r="I487" s="729"/>
      <c r="J487"/>
      <c r="K487"/>
      <c r="L487"/>
      <c r="M487"/>
      <c r="N487"/>
      <c r="O487"/>
      <c r="P487"/>
      <c r="Q487"/>
      <c r="R487"/>
    </row>
    <row r="488" spans="1:18" ht="15" x14ac:dyDescent="0.2">
      <c r="A488" s="8">
        <v>75</v>
      </c>
      <c r="B488" s="992" t="str">
        <f>VLOOKUP(A488,Tabla_13[],3,)</f>
        <v>OTROS INGRESOS DE GESTIÓN</v>
      </c>
      <c r="C488" s="992"/>
      <c r="D488" s="992"/>
      <c r="E488" s="992"/>
      <c r="F488" s="992"/>
      <c r="H488" s="730"/>
      <c r="I488" s="731"/>
      <c r="J488"/>
      <c r="K488"/>
      <c r="L488"/>
      <c r="M488"/>
      <c r="N488"/>
      <c r="O488"/>
      <c r="P488"/>
      <c r="Q488"/>
      <c r="R488"/>
    </row>
    <row r="489" spans="1:18" ht="15" x14ac:dyDescent="0.2">
      <c r="B489" s="5">
        <v>751</v>
      </c>
      <c r="C489" s="993" t="str">
        <f>VLOOKUP(B489,Tabla_13[],3,)</f>
        <v>Servicios en beneficio del personal</v>
      </c>
      <c r="D489" s="993"/>
      <c r="E489" s="993"/>
      <c r="F489" s="993"/>
      <c r="G489" s="679"/>
      <c r="H489" s="677"/>
      <c r="I489" s="731"/>
      <c r="J489"/>
      <c r="K489"/>
      <c r="L489"/>
      <c r="M489"/>
      <c r="N489"/>
      <c r="O489"/>
      <c r="P489"/>
      <c r="Q489"/>
      <c r="R489"/>
    </row>
    <row r="490" spans="1:18" ht="15" x14ac:dyDescent="0.2">
      <c r="A490" s="8">
        <v>84</v>
      </c>
      <c r="B490" s="992" t="str">
        <f>VLOOKUP(A490,Tabla_13[],3,)</f>
        <v>RESULTADO DE EXPLOTACIÓN</v>
      </c>
      <c r="C490" s="992"/>
      <c r="D490" s="992"/>
      <c r="E490" s="992"/>
      <c r="F490" s="992"/>
      <c r="H490" s="677"/>
      <c r="I490" s="731"/>
      <c r="J490"/>
      <c r="K490"/>
      <c r="L490"/>
      <c r="M490"/>
      <c r="N490"/>
      <c r="O490"/>
      <c r="P490"/>
      <c r="Q490"/>
      <c r="R490"/>
    </row>
    <row r="491" spans="1:18" ht="15" x14ac:dyDescent="0.2">
      <c r="B491" s="5">
        <v>841</v>
      </c>
      <c r="C491" s="993" t="str">
        <f>VLOOKUP(B491,Tabla_13[],3,)</f>
        <v>Resultado de explotación</v>
      </c>
      <c r="D491" s="993"/>
      <c r="E491" s="993"/>
      <c r="F491" s="993"/>
      <c r="H491" s="677"/>
      <c r="I491" s="731"/>
      <c r="J491"/>
      <c r="K491"/>
      <c r="L491"/>
      <c r="M491"/>
      <c r="N491"/>
      <c r="O491"/>
      <c r="P491"/>
      <c r="Q491"/>
      <c r="R491"/>
    </row>
    <row r="492" spans="1:18" ht="15" x14ac:dyDescent="0.2">
      <c r="H492" s="677"/>
      <c r="I492" s="731"/>
      <c r="J492"/>
      <c r="K492"/>
      <c r="L492"/>
      <c r="M492"/>
      <c r="N492"/>
      <c r="O492"/>
      <c r="P492"/>
      <c r="Q492"/>
      <c r="R492"/>
    </row>
    <row r="493" spans="1:18" ht="15.75" thickBot="1" x14ac:dyDescent="0.25">
      <c r="A493" s="993" t="s">
        <v>1509</v>
      </c>
      <c r="B493" s="993"/>
      <c r="C493" s="993"/>
      <c r="D493" s="993"/>
      <c r="E493" s="993"/>
      <c r="F493" s="993"/>
      <c r="H493" s="10"/>
      <c r="I493" s="732"/>
      <c r="J493"/>
      <c r="K493"/>
      <c r="L493"/>
      <c r="M493"/>
      <c r="N493"/>
      <c r="O493"/>
      <c r="P493"/>
      <c r="Q493"/>
      <c r="R493"/>
    </row>
    <row r="494" spans="1:18" ht="15.75" thickBo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</row>
    <row r="495" spans="1:18" ht="15.75" thickBot="1" x14ac:dyDescent="0.25">
      <c r="H495" s="770" t="s">
        <v>0</v>
      </c>
      <c r="I495" s="770" t="s">
        <v>1</v>
      </c>
      <c r="J495"/>
      <c r="K495"/>
      <c r="L495"/>
      <c r="M495"/>
      <c r="N495"/>
      <c r="O495"/>
      <c r="P495"/>
      <c r="Q495"/>
      <c r="R495"/>
    </row>
    <row r="496" spans="1:18" ht="15.75" thickBot="1" x14ac:dyDescent="0.25">
      <c r="A496" s="996" t="s">
        <v>1400</v>
      </c>
      <c r="B496" s="996"/>
      <c r="C496" s="996"/>
      <c r="D496" s="996"/>
      <c r="E496" s="996"/>
      <c r="F496" s="996"/>
      <c r="H496" s="676"/>
      <c r="I496" s="729"/>
      <c r="J496"/>
      <c r="K496"/>
      <c r="L496"/>
      <c r="M496"/>
      <c r="N496"/>
      <c r="O496"/>
      <c r="P496"/>
      <c r="Q496"/>
      <c r="R496"/>
    </row>
    <row r="497" spans="1:18" ht="15" x14ac:dyDescent="0.2">
      <c r="A497" s="8">
        <v>84</v>
      </c>
      <c r="B497" s="992" t="str">
        <f>VLOOKUP(A497,Tabla_13[],3,)</f>
        <v>RESULTADO DE EXPLOTACIÓN</v>
      </c>
      <c r="C497" s="992"/>
      <c r="D497" s="992"/>
      <c r="E497" s="992"/>
      <c r="F497" s="992"/>
      <c r="H497" s="730">
        <f>+H468-H477</f>
        <v>11199.080000000002</v>
      </c>
      <c r="I497" s="731"/>
      <c r="J497"/>
      <c r="K497"/>
      <c r="L497"/>
      <c r="M497"/>
      <c r="N497"/>
      <c r="O497"/>
      <c r="P497"/>
      <c r="Q497"/>
      <c r="R497"/>
    </row>
    <row r="498" spans="1:18" ht="15" x14ac:dyDescent="0.2">
      <c r="B498" s="5">
        <v>841</v>
      </c>
      <c r="C498" s="993" t="str">
        <f>VLOOKUP(B498,Tabla_13[],3,)</f>
        <v>Resultado de explotación</v>
      </c>
      <c r="D498" s="993"/>
      <c r="E498" s="993"/>
      <c r="F498" s="993"/>
      <c r="G498" s="679"/>
      <c r="H498" s="677"/>
      <c r="I498" s="731"/>
      <c r="J498"/>
      <c r="K498"/>
      <c r="L498"/>
      <c r="M498"/>
      <c r="N498"/>
      <c r="O498"/>
      <c r="P498"/>
      <c r="Q498"/>
      <c r="R498"/>
    </row>
    <row r="499" spans="1:18" ht="15" x14ac:dyDescent="0.2">
      <c r="A499" s="8">
        <v>85</v>
      </c>
      <c r="B499" s="992" t="str">
        <f>VLOOKUP(A499,Tabla_13[],3,)</f>
        <v>RESULTADO ANTES DE PARTICIPACIONES E IMPUESTOS</v>
      </c>
      <c r="C499" s="992"/>
      <c r="D499" s="992"/>
      <c r="E499" s="992"/>
      <c r="F499" s="992"/>
      <c r="H499" s="677"/>
      <c r="I499" s="731">
        <f>+I470-I481</f>
        <v>11199.080000000002</v>
      </c>
      <c r="J499"/>
      <c r="K499"/>
      <c r="L499"/>
      <c r="M499"/>
      <c r="N499"/>
      <c r="O499"/>
      <c r="P499"/>
      <c r="Q499"/>
      <c r="R499"/>
    </row>
    <row r="500" spans="1:18" ht="15" x14ac:dyDescent="0.2">
      <c r="B500" s="5">
        <v>851</v>
      </c>
      <c r="C500" s="993" t="str">
        <f>VLOOKUP(B500,Tabla_13[],3,)</f>
        <v>Resultado antes del impuesto a las ganancias</v>
      </c>
      <c r="D500" s="993"/>
      <c r="E500" s="993"/>
      <c r="F500" s="993"/>
      <c r="H500" s="677"/>
      <c r="I500" s="731"/>
      <c r="J500"/>
      <c r="K500"/>
      <c r="L500"/>
      <c r="M500"/>
      <c r="N500"/>
      <c r="O500"/>
      <c r="P500"/>
      <c r="Q500"/>
      <c r="R500"/>
    </row>
    <row r="501" spans="1:18" ht="15" x14ac:dyDescent="0.2">
      <c r="H501" s="677"/>
      <c r="I501" s="731"/>
      <c r="J501"/>
      <c r="K501"/>
      <c r="L501"/>
      <c r="M501"/>
      <c r="N501"/>
      <c r="O501"/>
      <c r="P501"/>
      <c r="Q501"/>
      <c r="R501"/>
    </row>
    <row r="502" spans="1:18" ht="15.75" thickBot="1" x14ac:dyDescent="0.25">
      <c r="A502" s="993" t="s">
        <v>1510</v>
      </c>
      <c r="B502" s="993"/>
      <c r="C502" s="993"/>
      <c r="D502" s="993"/>
      <c r="E502" s="993"/>
      <c r="F502" s="993"/>
      <c r="H502" s="10"/>
      <c r="I502" s="732"/>
      <c r="J502"/>
      <c r="K502"/>
      <c r="L502"/>
      <c r="M502"/>
      <c r="N502"/>
      <c r="O502"/>
      <c r="P502"/>
      <c r="Q502"/>
      <c r="R502"/>
    </row>
    <row r="503" spans="1:18" ht="15.75" thickBo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</row>
    <row r="504" spans="1:18" ht="15.75" thickBot="1" x14ac:dyDescent="0.25">
      <c r="H504" s="6" t="s">
        <v>0</v>
      </c>
      <c r="I504" s="6" t="s">
        <v>1</v>
      </c>
      <c r="J504"/>
      <c r="K504"/>
      <c r="L504"/>
      <c r="M504"/>
      <c r="N504"/>
      <c r="O504"/>
      <c r="P504"/>
      <c r="Q504"/>
      <c r="R504"/>
    </row>
    <row r="505" spans="1:18" ht="15.75" thickBot="1" x14ac:dyDescent="0.25">
      <c r="A505" s="996" t="s">
        <v>1402</v>
      </c>
      <c r="B505" s="996"/>
      <c r="C505" s="996"/>
      <c r="D505" s="996"/>
      <c r="E505" s="996"/>
      <c r="F505" s="996"/>
      <c r="H505" s="676"/>
      <c r="I505" s="729"/>
      <c r="J505"/>
      <c r="K505"/>
      <c r="L505"/>
      <c r="M505"/>
      <c r="N505"/>
      <c r="O505"/>
      <c r="P505"/>
      <c r="Q505"/>
      <c r="R505"/>
    </row>
    <row r="506" spans="1:18" ht="15" x14ac:dyDescent="0.2">
      <c r="A506" s="8">
        <v>77</v>
      </c>
      <c r="B506" s="992" t="str">
        <f>VLOOKUP(A506,Tabla_13[],3,)</f>
        <v>INGRESOS FINANCIEROS</v>
      </c>
      <c r="C506" s="992"/>
      <c r="D506" s="992"/>
      <c r="E506" s="992"/>
      <c r="F506" s="992"/>
      <c r="H506" s="730">
        <f>+'H. De trabajo 2'!L24</f>
        <v>2600</v>
      </c>
      <c r="I506" s="731"/>
      <c r="J506"/>
      <c r="K506"/>
      <c r="L506"/>
      <c r="M506"/>
      <c r="N506"/>
      <c r="O506"/>
      <c r="P506"/>
      <c r="Q506"/>
      <c r="R506"/>
    </row>
    <row r="507" spans="1:18" ht="15" x14ac:dyDescent="0.2">
      <c r="B507" s="5">
        <v>771</v>
      </c>
      <c r="C507" s="993" t="str">
        <f>VLOOKUP(B507,Tabla_13[],3,)</f>
        <v>Ganancia por instrumento financiero derivado</v>
      </c>
      <c r="D507" s="993"/>
      <c r="E507" s="993"/>
      <c r="F507" s="993"/>
      <c r="G507" s="679"/>
      <c r="H507" s="677"/>
      <c r="I507" s="731"/>
      <c r="J507"/>
      <c r="K507"/>
      <c r="L507"/>
      <c r="M507"/>
      <c r="N507"/>
      <c r="O507"/>
      <c r="P507"/>
      <c r="Q507"/>
      <c r="R507"/>
    </row>
    <row r="508" spans="1:18" ht="15" x14ac:dyDescent="0.2">
      <c r="A508" s="8">
        <v>85</v>
      </c>
      <c r="B508" s="992" t="str">
        <f>VLOOKUP(A508,Tabla_13[],3,)</f>
        <v>RESULTADO ANTES DE PARTICIPACIONES E IMPUESTOS</v>
      </c>
      <c r="C508" s="992"/>
      <c r="D508" s="992"/>
      <c r="E508" s="992"/>
      <c r="F508" s="992"/>
      <c r="H508" s="677"/>
      <c r="I508" s="731">
        <f>+'H. De trabajo 2'!L24</f>
        <v>2600</v>
      </c>
      <c r="J508"/>
      <c r="K508"/>
      <c r="L508"/>
      <c r="M508"/>
      <c r="N508"/>
      <c r="O508"/>
      <c r="P508"/>
      <c r="Q508"/>
      <c r="R508"/>
    </row>
    <row r="509" spans="1:18" ht="15" x14ac:dyDescent="0.2">
      <c r="B509" s="5">
        <v>851</v>
      </c>
      <c r="C509" s="993" t="str">
        <f>VLOOKUP(B509,Tabla_13[],3,)</f>
        <v>Resultado antes del impuesto a las ganancias</v>
      </c>
      <c r="D509" s="993"/>
      <c r="E509" s="993"/>
      <c r="F509" s="993"/>
      <c r="H509" s="677"/>
      <c r="I509" s="731"/>
      <c r="J509"/>
      <c r="K509"/>
      <c r="L509"/>
      <c r="M509"/>
      <c r="N509"/>
      <c r="O509"/>
      <c r="P509"/>
      <c r="Q509"/>
      <c r="R509"/>
    </row>
    <row r="510" spans="1:18" ht="15" x14ac:dyDescent="0.2">
      <c r="H510" s="677"/>
      <c r="I510" s="731"/>
      <c r="J510"/>
      <c r="K510"/>
      <c r="L510"/>
      <c r="M510"/>
      <c r="N510"/>
      <c r="O510"/>
      <c r="P510"/>
      <c r="Q510"/>
      <c r="R510"/>
    </row>
    <row r="511" spans="1:18" ht="15.75" thickBot="1" x14ac:dyDescent="0.25">
      <c r="A511" s="993" t="s">
        <v>1511</v>
      </c>
      <c r="B511" s="993"/>
      <c r="C511" s="993"/>
      <c r="D511" s="993"/>
      <c r="E511" s="993"/>
      <c r="F511" s="993"/>
      <c r="H511" s="10"/>
      <c r="I511" s="732"/>
      <c r="J511"/>
      <c r="K511"/>
      <c r="L511"/>
      <c r="M511"/>
      <c r="N511"/>
      <c r="O511"/>
      <c r="P511"/>
      <c r="Q511"/>
      <c r="R511"/>
    </row>
    <row r="512" spans="1:18" ht="15.75" thickBo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</row>
    <row r="513" spans="1:18" ht="15.75" thickBot="1" x14ac:dyDescent="0.25">
      <c r="H513" s="771" t="s">
        <v>0</v>
      </c>
      <c r="I513" s="771" t="s">
        <v>1</v>
      </c>
      <c r="J513"/>
      <c r="K513"/>
      <c r="L513"/>
      <c r="M513"/>
      <c r="N513"/>
      <c r="O513"/>
      <c r="P513"/>
      <c r="Q513"/>
      <c r="R513"/>
    </row>
    <row r="514" spans="1:18" ht="15.75" thickBot="1" x14ac:dyDescent="0.25">
      <c r="A514" s="996" t="s">
        <v>1405</v>
      </c>
      <c r="B514" s="996"/>
      <c r="C514" s="996"/>
      <c r="D514" s="996"/>
      <c r="E514" s="996"/>
      <c r="F514" s="996"/>
      <c r="H514" s="676"/>
      <c r="I514" s="729"/>
      <c r="J514"/>
      <c r="K514"/>
      <c r="L514"/>
      <c r="M514"/>
      <c r="N514"/>
      <c r="O514"/>
      <c r="P514"/>
      <c r="Q514"/>
      <c r="R514"/>
    </row>
    <row r="515" spans="1:18" ht="15" x14ac:dyDescent="0.2">
      <c r="A515" s="8">
        <v>85</v>
      </c>
      <c r="B515" s="992" t="str">
        <f>VLOOKUP(A515,Tabla_13[],3,)</f>
        <v>RESULTADO ANTES DE PARTICIPACIONES E IMPUESTOS</v>
      </c>
      <c r="C515" s="992"/>
      <c r="D515" s="992"/>
      <c r="E515" s="992"/>
      <c r="F515" s="992"/>
      <c r="H515" s="730">
        <f>+H497+H506</f>
        <v>13799.080000000002</v>
      </c>
      <c r="I515" s="731"/>
      <c r="J515"/>
      <c r="K515"/>
      <c r="L515"/>
      <c r="M515"/>
      <c r="N515"/>
      <c r="O515"/>
      <c r="P515"/>
      <c r="Q515"/>
      <c r="R515"/>
    </row>
    <row r="516" spans="1:18" ht="15" x14ac:dyDescent="0.2">
      <c r="B516" s="5">
        <v>851</v>
      </c>
      <c r="C516" s="993" t="str">
        <f>VLOOKUP(B516,Tabla_13[],3,)</f>
        <v>Resultado antes del impuesto a las ganancias</v>
      </c>
      <c r="D516" s="993"/>
      <c r="E516" s="993"/>
      <c r="F516" s="993"/>
      <c r="G516" s="679"/>
      <c r="H516" s="677"/>
      <c r="I516" s="731"/>
      <c r="J516"/>
      <c r="K516"/>
      <c r="L516"/>
      <c r="M516"/>
      <c r="N516"/>
      <c r="O516"/>
      <c r="P516"/>
      <c r="Q516"/>
      <c r="R516"/>
    </row>
    <row r="517" spans="1:18" ht="15" x14ac:dyDescent="0.2">
      <c r="A517" s="8">
        <v>89</v>
      </c>
      <c r="B517" s="992" t="str">
        <f>VLOOKUP(A517,Tabla_13[],3,)</f>
        <v>DETERMINACIÓN DEL RESULTADO DEL EJERCICIO</v>
      </c>
      <c r="C517" s="992"/>
      <c r="D517" s="992"/>
      <c r="E517" s="992"/>
      <c r="F517" s="992"/>
      <c r="H517" s="677"/>
      <c r="I517" s="731">
        <f>+I499+I508</f>
        <v>13799.080000000002</v>
      </c>
      <c r="J517"/>
      <c r="K517"/>
      <c r="L517"/>
      <c r="M517"/>
      <c r="N517"/>
      <c r="O517"/>
      <c r="P517"/>
      <c r="Q517"/>
      <c r="R517"/>
    </row>
    <row r="518" spans="1:18" ht="15" x14ac:dyDescent="0.2">
      <c r="B518" s="5">
        <v>891</v>
      </c>
      <c r="C518" s="993" t="str">
        <f>VLOOKUP(B518,Tabla_13[],3,)</f>
        <v>Utilidad</v>
      </c>
      <c r="D518" s="993"/>
      <c r="E518" s="993"/>
      <c r="F518" s="993"/>
      <c r="H518" s="677"/>
      <c r="I518" s="731"/>
      <c r="J518"/>
      <c r="K518"/>
      <c r="L518"/>
      <c r="M518"/>
      <c r="N518"/>
      <c r="O518"/>
      <c r="P518"/>
      <c r="Q518"/>
      <c r="R518"/>
    </row>
    <row r="519" spans="1:18" ht="15" x14ac:dyDescent="0.2">
      <c r="H519" s="677"/>
      <c r="I519" s="731"/>
      <c r="J519"/>
      <c r="K519"/>
      <c r="L519"/>
      <c r="M519"/>
      <c r="N519"/>
      <c r="O519"/>
      <c r="P519"/>
      <c r="Q519"/>
      <c r="R519"/>
    </row>
    <row r="520" spans="1:18" ht="15.75" thickBot="1" x14ac:dyDescent="0.25">
      <c r="A520" s="993" t="s">
        <v>1510</v>
      </c>
      <c r="B520" s="993"/>
      <c r="C520" s="993"/>
      <c r="D520" s="993"/>
      <c r="E520" s="993"/>
      <c r="F520" s="993"/>
      <c r="H520" s="10"/>
      <c r="I520" s="732"/>
      <c r="J520"/>
      <c r="K520"/>
      <c r="L520"/>
      <c r="M520"/>
      <c r="N520"/>
      <c r="O520"/>
      <c r="P520"/>
      <c r="Q520"/>
      <c r="R520"/>
    </row>
    <row r="521" spans="1:18" ht="15.75" thickBo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</row>
    <row r="522" spans="1:18" ht="15.75" thickBot="1" x14ac:dyDescent="0.25">
      <c r="A522" s="772"/>
      <c r="B522" s="772"/>
      <c r="C522" s="772"/>
      <c r="D522" s="772"/>
      <c r="E522" s="772"/>
      <c r="F522" s="772"/>
      <c r="H522" s="773" t="s">
        <v>0</v>
      </c>
      <c r="I522" s="773" t="s">
        <v>1</v>
      </c>
      <c r="J522"/>
      <c r="K522" s="774" t="s">
        <v>1049</v>
      </c>
      <c r="O522" s="679">
        <f>+'H. De trabajo'!K37</f>
        <v>14999</v>
      </c>
      <c r="P522"/>
      <c r="Q522"/>
      <c r="R522"/>
    </row>
    <row r="523" spans="1:18" ht="15.75" thickBot="1" x14ac:dyDescent="0.25">
      <c r="A523" s="997" t="s">
        <v>1409</v>
      </c>
      <c r="B523" s="997"/>
      <c r="C523" s="997"/>
      <c r="D523" s="997"/>
      <c r="E523" s="997"/>
      <c r="F523" s="997"/>
      <c r="H523" s="676"/>
      <c r="I523" s="729"/>
      <c r="J523"/>
      <c r="K523" s="774" t="s">
        <v>1512</v>
      </c>
      <c r="O523" s="775">
        <f>+O522</f>
        <v>14999</v>
      </c>
      <c r="P523"/>
      <c r="Q523"/>
      <c r="R523"/>
    </row>
    <row r="524" spans="1:18" ht="15" x14ac:dyDescent="0.2">
      <c r="A524" s="8">
        <v>89</v>
      </c>
      <c r="B524" s="992" t="str">
        <f>VLOOKUP(A524,Tabla_13[],3,)</f>
        <v>DETERMINACIÓN DEL RESULTADO DEL EJERCICIO</v>
      </c>
      <c r="C524" s="992"/>
      <c r="D524" s="992"/>
      <c r="E524" s="992"/>
      <c r="F524" s="992"/>
      <c r="H524" s="730">
        <f>+'H. De trabajo 2'!J13</f>
        <v>1199.92</v>
      </c>
      <c r="I524" s="731"/>
      <c r="J524"/>
      <c r="K524" s="776" t="s">
        <v>1513</v>
      </c>
      <c r="L524" s="772"/>
      <c r="M524" s="772"/>
      <c r="N524" s="777"/>
      <c r="O524" s="778">
        <f>+G350</f>
        <v>1199.92</v>
      </c>
      <c r="P524"/>
      <c r="Q524"/>
      <c r="R524"/>
    </row>
    <row r="525" spans="1:18" ht="15.75" thickBot="1" x14ac:dyDescent="0.25">
      <c r="B525" s="5">
        <v>891</v>
      </c>
      <c r="C525" s="993" t="str">
        <f>VLOOKUP(B525,Tabla_13[],3,)</f>
        <v>Utilidad</v>
      </c>
      <c r="D525" s="993"/>
      <c r="E525" s="993"/>
      <c r="F525" s="993"/>
      <c r="G525" s="679"/>
      <c r="H525" s="677"/>
      <c r="I525" s="731"/>
      <c r="J525"/>
      <c r="K525"/>
      <c r="L525"/>
      <c r="M525"/>
      <c r="N525"/>
      <c r="O525" s="775">
        <f>+O523-O524</f>
        <v>13799.08</v>
      </c>
      <c r="P525"/>
      <c r="Q525"/>
      <c r="R525"/>
    </row>
    <row r="526" spans="1:18" ht="15" x14ac:dyDescent="0.2">
      <c r="A526" s="8">
        <v>87</v>
      </c>
      <c r="B526" s="992" t="e">
        <f>VLOOKUP(A526,Tabla_13[],3,)</f>
        <v>#N/A</v>
      </c>
      <c r="C526" s="992"/>
      <c r="D526" s="992"/>
      <c r="E526" s="992"/>
      <c r="F526" s="992"/>
      <c r="H526" s="677"/>
      <c r="I526" s="731">
        <f>+'H. De trabajo 2'!J13</f>
        <v>1199.92</v>
      </c>
      <c r="J526"/>
      <c r="K526" s="709" t="s">
        <v>1514</v>
      </c>
      <c r="M526" s="779">
        <v>0.29499999999999998</v>
      </c>
      <c r="O526" s="727">
        <f>+O525*M526</f>
        <v>4070.7285999999999</v>
      </c>
      <c r="P526"/>
      <c r="Q526"/>
      <c r="R526"/>
    </row>
    <row r="527" spans="1:18" ht="15.75" thickBot="1" x14ac:dyDescent="0.25">
      <c r="B527" s="5">
        <v>871</v>
      </c>
      <c r="C527" s="993" t="e">
        <f>VLOOKUP(B527,Tabla_13[],3,)</f>
        <v>#N/A</v>
      </c>
      <c r="D527" s="993"/>
      <c r="E527" s="993"/>
      <c r="F527" s="993"/>
      <c r="H527" s="677"/>
      <c r="I527" s="731"/>
      <c r="J527"/>
      <c r="K527" s="774" t="s">
        <v>9</v>
      </c>
      <c r="O527" s="775">
        <f>+O525-O526</f>
        <v>9728.3513999999996</v>
      </c>
      <c r="P527"/>
      <c r="Q527" s="780"/>
      <c r="R527"/>
    </row>
    <row r="528" spans="1:18" ht="15" x14ac:dyDescent="0.2">
      <c r="H528" s="677"/>
      <c r="I528" s="731"/>
      <c r="J528"/>
      <c r="K528"/>
      <c r="L528"/>
      <c r="M528"/>
      <c r="N528"/>
      <c r="O528"/>
      <c r="P528"/>
      <c r="Q528"/>
      <c r="R528"/>
    </row>
    <row r="529" spans="1:18" ht="15.75" thickBot="1" x14ac:dyDescent="0.25">
      <c r="A529" s="993" t="s">
        <v>1515</v>
      </c>
      <c r="B529" s="993"/>
      <c r="C529" s="993"/>
      <c r="D529" s="993"/>
      <c r="E529" s="993"/>
      <c r="F529" s="993"/>
      <c r="H529" s="10"/>
      <c r="I529" s="732"/>
      <c r="J529"/>
      <c r="K529"/>
      <c r="L529"/>
      <c r="M529"/>
      <c r="N529"/>
      <c r="O529"/>
      <c r="P529"/>
      <c r="Q529"/>
      <c r="R529"/>
    </row>
    <row r="530" spans="1:18" ht="15.75" thickBo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</row>
    <row r="531" spans="1:18" ht="15.75" thickBot="1" x14ac:dyDescent="0.25">
      <c r="A531" s="772"/>
      <c r="B531" s="772"/>
      <c r="C531" s="772"/>
      <c r="D531" s="772"/>
      <c r="E531" s="772"/>
      <c r="F531" s="772"/>
      <c r="H531" s="773" t="s">
        <v>0</v>
      </c>
      <c r="I531" s="773" t="s">
        <v>1</v>
      </c>
      <c r="J531"/>
      <c r="K531"/>
      <c r="L531"/>
      <c r="M531"/>
      <c r="N531"/>
      <c r="O531"/>
      <c r="P531"/>
      <c r="Q531"/>
      <c r="R531"/>
    </row>
    <row r="532" spans="1:18" ht="15.75" thickBot="1" x14ac:dyDescent="0.25">
      <c r="A532" s="997" t="s">
        <v>1410</v>
      </c>
      <c r="B532" s="997"/>
      <c r="C532" s="997"/>
      <c r="D532" s="997"/>
      <c r="E532" s="997"/>
      <c r="F532" s="997"/>
      <c r="H532" s="676"/>
      <c r="I532" s="729"/>
      <c r="J532"/>
      <c r="K532"/>
      <c r="L532"/>
      <c r="M532"/>
      <c r="N532"/>
      <c r="O532"/>
      <c r="P532"/>
      <c r="Q532"/>
      <c r="R532"/>
    </row>
    <row r="533" spans="1:18" ht="15" x14ac:dyDescent="0.2">
      <c r="A533" s="8">
        <v>87</v>
      </c>
      <c r="B533" s="992" t="e">
        <f>VLOOKUP(A533,Tabla_13[],3,)</f>
        <v>#N/A</v>
      </c>
      <c r="C533" s="992"/>
      <c r="D533" s="992"/>
      <c r="E533" s="992"/>
      <c r="F533" s="992"/>
      <c r="H533" s="730">
        <f>+H524</f>
        <v>1199.92</v>
      </c>
      <c r="I533" s="731"/>
      <c r="J533"/>
      <c r="K533"/>
      <c r="L533"/>
      <c r="M533"/>
      <c r="N533"/>
      <c r="O533"/>
      <c r="P533"/>
      <c r="Q533"/>
      <c r="R533"/>
    </row>
    <row r="534" spans="1:18" ht="15" x14ac:dyDescent="0.2">
      <c r="B534" s="5">
        <v>871</v>
      </c>
      <c r="C534" s="993" t="e">
        <f>VLOOKUP(B534,Tabla_13[],3,)</f>
        <v>#N/A</v>
      </c>
      <c r="D534" s="993"/>
      <c r="E534" s="993"/>
      <c r="F534" s="993"/>
      <c r="G534" s="679"/>
      <c r="H534" s="677"/>
      <c r="I534" s="731"/>
      <c r="J534"/>
      <c r="K534"/>
      <c r="L534"/>
      <c r="M534"/>
      <c r="N534"/>
      <c r="O534"/>
      <c r="P534"/>
      <c r="Q534"/>
      <c r="R534"/>
    </row>
    <row r="535" spans="1:18" ht="15" x14ac:dyDescent="0.2">
      <c r="A535" s="8">
        <v>41</v>
      </c>
      <c r="B535" s="992" t="str">
        <f>VLOOKUP(A535,Tabla_13[],3,)</f>
        <v>REMUNERACIONES Y PARTICIPACIONES POR PAGAR</v>
      </c>
      <c r="C535" s="992"/>
      <c r="D535" s="992"/>
      <c r="E535" s="992"/>
      <c r="F535" s="992"/>
      <c r="H535" s="677"/>
      <c r="I535" s="731">
        <f>+I526</f>
        <v>1199.92</v>
      </c>
      <c r="J535"/>
      <c r="K535"/>
      <c r="L535"/>
      <c r="M535"/>
      <c r="N535"/>
      <c r="O535"/>
      <c r="P535"/>
      <c r="Q535"/>
      <c r="R535"/>
    </row>
    <row r="536" spans="1:18" ht="15" x14ac:dyDescent="0.2">
      <c r="B536" s="5">
        <v>413</v>
      </c>
      <c r="C536" s="993" t="str">
        <f>VLOOKUP(B536,Tabla_13[],3,)</f>
        <v>Participaciones de los trabajadores por pagar</v>
      </c>
      <c r="D536" s="993"/>
      <c r="E536" s="993"/>
      <c r="F536" s="993"/>
      <c r="H536" s="677"/>
      <c r="I536" s="731"/>
      <c r="J536"/>
      <c r="K536"/>
      <c r="L536"/>
      <c r="M536"/>
      <c r="N536"/>
      <c r="O536"/>
      <c r="P536"/>
      <c r="Q536"/>
      <c r="R536"/>
    </row>
    <row r="537" spans="1:18" ht="15" x14ac:dyDescent="0.2">
      <c r="H537" s="677"/>
      <c r="I537" s="731"/>
      <c r="J537"/>
      <c r="K537"/>
      <c r="L537"/>
      <c r="M537"/>
      <c r="N537"/>
      <c r="O537"/>
      <c r="P537"/>
      <c r="Q537"/>
      <c r="R537"/>
    </row>
    <row r="538" spans="1:18" ht="15.75" thickBot="1" x14ac:dyDescent="0.25">
      <c r="A538" s="993" t="s">
        <v>1515</v>
      </c>
      <c r="B538" s="993"/>
      <c r="C538" s="993"/>
      <c r="D538" s="993"/>
      <c r="E538" s="993"/>
      <c r="F538" s="993"/>
      <c r="H538" s="10"/>
      <c r="I538" s="732"/>
      <c r="J538"/>
      <c r="K538"/>
      <c r="L538"/>
      <c r="M538"/>
      <c r="N538"/>
      <c r="O538"/>
      <c r="P538"/>
      <c r="Q538"/>
      <c r="R538"/>
    </row>
    <row r="539" spans="1:18" ht="15.75" thickBo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</row>
    <row r="540" spans="1:18" ht="15.75" thickBot="1" x14ac:dyDescent="0.25">
      <c r="A540" s="772"/>
      <c r="B540" s="772"/>
      <c r="C540" s="772"/>
      <c r="D540" s="772"/>
      <c r="E540" s="772"/>
      <c r="F540" s="772"/>
      <c r="H540" s="773" t="s">
        <v>0</v>
      </c>
      <c r="I540" s="773" t="s">
        <v>1</v>
      </c>
      <c r="J540"/>
      <c r="K540"/>
      <c r="L540"/>
      <c r="M540"/>
      <c r="N540"/>
      <c r="O540"/>
      <c r="Q540"/>
      <c r="R540"/>
    </row>
    <row r="541" spans="1:18" ht="15.75" thickBot="1" x14ac:dyDescent="0.25">
      <c r="A541" s="997" t="s">
        <v>1411</v>
      </c>
      <c r="B541" s="997"/>
      <c r="C541" s="997"/>
      <c r="D541" s="997"/>
      <c r="E541" s="997"/>
      <c r="F541" s="997"/>
      <c r="H541" s="676"/>
      <c r="I541" s="729"/>
      <c r="J541"/>
      <c r="K541"/>
      <c r="L541"/>
      <c r="M541"/>
      <c r="N541"/>
      <c r="O541"/>
      <c r="Q541"/>
      <c r="R541"/>
    </row>
    <row r="542" spans="1:18" ht="15" x14ac:dyDescent="0.2">
      <c r="A542" s="8">
        <v>89</v>
      </c>
      <c r="B542" s="992" t="str">
        <f>VLOOKUP(A542,Tabla_13[],3,)</f>
        <v>DETERMINACIÓN DEL RESULTADO DEL EJERCICIO</v>
      </c>
      <c r="C542" s="992"/>
      <c r="D542" s="992"/>
      <c r="E542" s="992"/>
      <c r="F542" s="992"/>
      <c r="H542" s="730">
        <f>+O526</f>
        <v>4070.7285999999999</v>
      </c>
      <c r="I542" s="731"/>
      <c r="J542"/>
      <c r="K542"/>
      <c r="L542"/>
      <c r="M542"/>
      <c r="N542"/>
      <c r="O542"/>
      <c r="Q542"/>
      <c r="R542"/>
    </row>
    <row r="543" spans="1:18" ht="15" x14ac:dyDescent="0.2">
      <c r="B543" s="5">
        <v>891</v>
      </c>
      <c r="C543" s="993" t="str">
        <f>VLOOKUP(B543,Tabla_13[],3,)</f>
        <v>Utilidad</v>
      </c>
      <c r="D543" s="993"/>
      <c r="E543" s="993"/>
      <c r="F543" s="993"/>
      <c r="G543" s="679"/>
      <c r="H543" s="677"/>
      <c r="I543" s="731"/>
      <c r="J543"/>
      <c r="K543"/>
      <c r="L543"/>
      <c r="M543"/>
      <c r="N543"/>
      <c r="O543"/>
      <c r="Q543"/>
      <c r="R543"/>
    </row>
    <row r="544" spans="1:18" ht="15" x14ac:dyDescent="0.2">
      <c r="A544" s="8">
        <v>88</v>
      </c>
      <c r="B544" s="992" t="str">
        <f>VLOOKUP(A544,Tabla_13[],3,)</f>
        <v>IMPUESTO A LA RENTA</v>
      </c>
      <c r="C544" s="992"/>
      <c r="D544" s="992"/>
      <c r="E544" s="992"/>
      <c r="F544" s="992"/>
      <c r="H544" s="677"/>
      <c r="I544" s="731">
        <f>+O526</f>
        <v>4070.7285999999999</v>
      </c>
      <c r="J544"/>
      <c r="K544"/>
      <c r="L544"/>
      <c r="M544"/>
      <c r="N544"/>
      <c r="O544"/>
      <c r="P544" s="679"/>
      <c r="Q544"/>
      <c r="R544"/>
    </row>
    <row r="545" spans="1:18" ht="15" x14ac:dyDescent="0.2">
      <c r="B545" s="5">
        <v>881</v>
      </c>
      <c r="C545" s="993" t="str">
        <f>VLOOKUP(B545,Tabla_13[],3,)</f>
        <v>Impuesto a las ganancias – Corriente</v>
      </c>
      <c r="D545" s="993"/>
      <c r="E545" s="993"/>
      <c r="F545" s="993"/>
      <c r="H545" s="677"/>
      <c r="I545" s="731"/>
      <c r="J545"/>
      <c r="K545"/>
      <c r="L545"/>
      <c r="M545"/>
      <c r="N545"/>
      <c r="O545"/>
      <c r="P545"/>
      <c r="Q545"/>
      <c r="R545"/>
    </row>
    <row r="546" spans="1:18" ht="15" x14ac:dyDescent="0.2">
      <c r="H546" s="677"/>
      <c r="I546" s="731"/>
      <c r="J546"/>
      <c r="K546"/>
      <c r="L546"/>
      <c r="M546"/>
      <c r="N546"/>
      <c r="O546"/>
      <c r="P546"/>
      <c r="Q546"/>
      <c r="R546"/>
    </row>
    <row r="547" spans="1:18" ht="15.75" thickBot="1" x14ac:dyDescent="0.25">
      <c r="A547" s="993" t="s">
        <v>1515</v>
      </c>
      <c r="B547" s="993"/>
      <c r="C547" s="993"/>
      <c r="D547" s="993"/>
      <c r="E547" s="993"/>
      <c r="F547" s="993"/>
      <c r="H547" s="10"/>
      <c r="I547" s="732"/>
      <c r="J547"/>
      <c r="K547"/>
      <c r="L547"/>
      <c r="M547"/>
      <c r="N547"/>
      <c r="O547"/>
      <c r="P547"/>
      <c r="Q547"/>
      <c r="R547"/>
    </row>
    <row r="548" spans="1:18" ht="15.75" thickBot="1" x14ac:dyDescent="0.25">
      <c r="J548"/>
      <c r="K548"/>
      <c r="L548"/>
      <c r="M548"/>
      <c r="N548"/>
      <c r="O548"/>
      <c r="P548"/>
      <c r="Q548"/>
      <c r="R548"/>
    </row>
    <row r="549" spans="1:18" ht="15.75" thickBot="1" x14ac:dyDescent="0.25">
      <c r="A549" s="772"/>
      <c r="B549" s="772"/>
      <c r="C549" s="772"/>
      <c r="D549" s="772"/>
      <c r="E549" s="772"/>
      <c r="F549" s="772"/>
      <c r="H549" s="773" t="s">
        <v>0</v>
      </c>
      <c r="I549" s="773" t="s">
        <v>1</v>
      </c>
      <c r="J549"/>
      <c r="K549"/>
      <c r="L549"/>
      <c r="M549"/>
      <c r="N549"/>
      <c r="O549"/>
      <c r="P549"/>
      <c r="Q549"/>
      <c r="R549"/>
    </row>
    <row r="550" spans="1:18" ht="15.75" thickBot="1" x14ac:dyDescent="0.25">
      <c r="A550" s="997" t="s">
        <v>1475</v>
      </c>
      <c r="B550" s="997"/>
      <c r="C550" s="997"/>
      <c r="D550" s="997"/>
      <c r="E550" s="997"/>
      <c r="F550" s="997"/>
      <c r="H550" s="676"/>
      <c r="I550" s="729"/>
      <c r="J550"/>
      <c r="K550"/>
      <c r="L550"/>
      <c r="M550"/>
      <c r="N550"/>
      <c r="O550"/>
      <c r="P550"/>
      <c r="Q550"/>
      <c r="R550"/>
    </row>
    <row r="551" spans="1:18" ht="15" x14ac:dyDescent="0.2">
      <c r="A551" s="8">
        <v>88</v>
      </c>
      <c r="B551" s="992" t="str">
        <f>VLOOKUP(A551,Tabla_13[],3,)</f>
        <v>IMPUESTO A LA RENTA</v>
      </c>
      <c r="C551" s="992"/>
      <c r="D551" s="992"/>
      <c r="E551" s="992"/>
      <c r="F551" s="992"/>
      <c r="H551" s="730">
        <f>+O526</f>
        <v>4070.7285999999999</v>
      </c>
      <c r="I551" s="731"/>
      <c r="J551"/>
      <c r="K551"/>
      <c r="L551"/>
      <c r="M551"/>
      <c r="N551"/>
      <c r="O551"/>
      <c r="P551"/>
      <c r="Q551"/>
      <c r="R551"/>
    </row>
    <row r="552" spans="1:18" ht="15" x14ac:dyDescent="0.2">
      <c r="B552" s="5">
        <v>881</v>
      </c>
      <c r="C552" s="993" t="str">
        <f>VLOOKUP(B552,Tabla_13[],3,)</f>
        <v>Impuesto a las ganancias – Corriente</v>
      </c>
      <c r="D552" s="993"/>
      <c r="E552" s="993"/>
      <c r="F552" s="993"/>
      <c r="G552" s="679"/>
      <c r="H552" s="677"/>
      <c r="I552" s="731"/>
      <c r="J552"/>
      <c r="K552"/>
      <c r="L552"/>
      <c r="M552"/>
      <c r="N552"/>
      <c r="O552"/>
      <c r="P552"/>
      <c r="Q552"/>
      <c r="R552"/>
    </row>
    <row r="553" spans="1:18" ht="15" x14ac:dyDescent="0.2">
      <c r="A553" s="8">
        <v>40</v>
      </c>
      <c r="B553" s="992" t="str">
        <f>VLOOKUP(A553,Tabla_13[],3,)</f>
        <v>TRIBUTOS, CONTRAPRESTACIONES Y APORTES AL SISTEMA PÚBLICO DE
PENSIONES Y DE SALUD POR PAGAR</v>
      </c>
      <c r="C553" s="992"/>
      <c r="D553" s="992"/>
      <c r="E553" s="992"/>
      <c r="F553" s="992"/>
      <c r="H553" s="677"/>
      <c r="I553" s="731">
        <f>+O526</f>
        <v>4070.7285999999999</v>
      </c>
      <c r="J553"/>
      <c r="K553"/>
      <c r="L553"/>
      <c r="M553"/>
      <c r="N553"/>
      <c r="O553"/>
      <c r="P553"/>
      <c r="Q553"/>
      <c r="R553"/>
    </row>
    <row r="554" spans="1:18" ht="15" x14ac:dyDescent="0.2">
      <c r="B554" s="5">
        <v>4017</v>
      </c>
      <c r="C554" s="993" t="str">
        <f>VLOOKUP(B554,Tabla_13[],3,)</f>
        <v>Impuesto a la renta</v>
      </c>
      <c r="D554" s="993"/>
      <c r="E554" s="993"/>
      <c r="F554" s="993"/>
      <c r="H554" s="677"/>
      <c r="I554" s="731"/>
      <c r="J554"/>
      <c r="K554"/>
      <c r="L554"/>
      <c r="M554"/>
      <c r="N554"/>
      <c r="O554"/>
      <c r="P554"/>
      <c r="Q554"/>
      <c r="R554"/>
    </row>
    <row r="555" spans="1:18" ht="15" x14ac:dyDescent="0.2">
      <c r="H555" s="677"/>
      <c r="I555" s="731"/>
      <c r="J555"/>
      <c r="K555"/>
      <c r="L555"/>
      <c r="M555"/>
      <c r="N555"/>
      <c r="O555"/>
      <c r="P555"/>
      <c r="Q555"/>
      <c r="R555"/>
    </row>
    <row r="556" spans="1:18" ht="15.75" thickBot="1" x14ac:dyDescent="0.25">
      <c r="A556" s="993" t="s">
        <v>1516</v>
      </c>
      <c r="B556" s="993"/>
      <c r="C556" s="993"/>
      <c r="D556" s="993"/>
      <c r="E556" s="993"/>
      <c r="F556" s="993"/>
      <c r="H556" s="10"/>
      <c r="I556" s="732"/>
      <c r="J556"/>
      <c r="K556"/>
      <c r="L556"/>
      <c r="M556"/>
      <c r="N556"/>
      <c r="O556"/>
      <c r="P556"/>
      <c r="Q556"/>
      <c r="R556"/>
    </row>
    <row r="557" spans="1:18" ht="15.75" thickBot="1" x14ac:dyDescent="0.25">
      <c r="J557"/>
      <c r="K557"/>
      <c r="L557"/>
      <c r="M557"/>
      <c r="N557"/>
      <c r="O557"/>
      <c r="P557"/>
      <c r="Q557"/>
      <c r="R557"/>
    </row>
    <row r="558" spans="1:18" ht="15.75" thickBot="1" x14ac:dyDescent="0.25">
      <c r="A558" s="772"/>
      <c r="B558" s="772"/>
      <c r="C558" s="772"/>
      <c r="D558" s="772"/>
      <c r="E558" s="772"/>
      <c r="F558" s="772"/>
      <c r="H558" s="773" t="s">
        <v>0</v>
      </c>
      <c r="I558" s="773" t="s">
        <v>1</v>
      </c>
      <c r="J558"/>
      <c r="K558"/>
      <c r="L558"/>
      <c r="M558"/>
      <c r="N558"/>
      <c r="O558"/>
      <c r="P558"/>
      <c r="Q558"/>
      <c r="R558"/>
    </row>
    <row r="559" spans="1:18" ht="15.75" thickBot="1" x14ac:dyDescent="0.25">
      <c r="A559" s="997" t="s">
        <v>1412</v>
      </c>
      <c r="B559" s="997"/>
      <c r="C559" s="997"/>
      <c r="D559" s="997"/>
      <c r="E559" s="997"/>
      <c r="F559" s="997"/>
      <c r="H559" s="676"/>
      <c r="I559" s="729"/>
      <c r="J559"/>
      <c r="K559"/>
      <c r="L559"/>
      <c r="M559"/>
      <c r="N559"/>
      <c r="O559"/>
      <c r="P559"/>
      <c r="Q559"/>
      <c r="R559"/>
    </row>
    <row r="560" spans="1:18" ht="15" x14ac:dyDescent="0.2">
      <c r="A560" s="8">
        <v>89</v>
      </c>
      <c r="B560" s="992" t="str">
        <f>VLOOKUP(A560,Tabla_13[],3,)</f>
        <v>DETERMINACIÓN DEL RESULTADO DEL EJERCICIO</v>
      </c>
      <c r="C560" s="992"/>
      <c r="D560" s="992"/>
      <c r="E560" s="992"/>
      <c r="F560" s="992"/>
      <c r="H560" s="730">
        <f>+H515-H551</f>
        <v>9728.3514000000014</v>
      </c>
      <c r="I560" s="731"/>
      <c r="J560"/>
      <c r="K560"/>
      <c r="L560"/>
      <c r="M560"/>
      <c r="N560"/>
      <c r="O560"/>
      <c r="P560"/>
      <c r="Q560"/>
      <c r="R560"/>
    </row>
    <row r="561" spans="1:18" ht="15" x14ac:dyDescent="0.2">
      <c r="B561" s="5">
        <v>891</v>
      </c>
      <c r="C561" s="993" t="str">
        <f>VLOOKUP(B561,Tabla_13[],3,)</f>
        <v>Utilidad</v>
      </c>
      <c r="D561" s="993"/>
      <c r="E561" s="993"/>
      <c r="F561" s="993"/>
      <c r="G561" s="679"/>
      <c r="H561" s="677"/>
      <c r="I561" s="731"/>
      <c r="J561"/>
      <c r="K561"/>
      <c r="L561"/>
      <c r="M561"/>
      <c r="N561"/>
      <c r="O561"/>
      <c r="P561"/>
      <c r="Q561"/>
      <c r="R561"/>
    </row>
    <row r="562" spans="1:18" ht="15" x14ac:dyDescent="0.2">
      <c r="A562" s="8">
        <v>59</v>
      </c>
      <c r="B562" s="992" t="str">
        <f>VLOOKUP(A562,Tabla_13[],3,)</f>
        <v>RESULTADOS ACUMULADOS</v>
      </c>
      <c r="C562" s="992"/>
      <c r="D562" s="992"/>
      <c r="E562" s="992"/>
      <c r="F562" s="992"/>
      <c r="H562" s="677"/>
      <c r="I562" s="731">
        <f>+I517-I553</f>
        <v>9728.3514000000014</v>
      </c>
      <c r="J562"/>
      <c r="K562"/>
      <c r="L562"/>
      <c r="M562"/>
      <c r="N562"/>
      <c r="O562"/>
      <c r="P562"/>
      <c r="Q562"/>
      <c r="R562"/>
    </row>
    <row r="563" spans="1:18" ht="15" x14ac:dyDescent="0.2">
      <c r="B563" s="5">
        <v>591</v>
      </c>
      <c r="C563" s="993" t="str">
        <f>VLOOKUP(B563,Tabla_13[],3,)</f>
        <v>Utilidades no distribuidas</v>
      </c>
      <c r="D563" s="993"/>
      <c r="E563" s="993"/>
      <c r="F563" s="993"/>
      <c r="H563" s="677"/>
      <c r="I563" s="731"/>
      <c r="J563"/>
      <c r="K563"/>
      <c r="L563"/>
      <c r="M563"/>
      <c r="N563"/>
      <c r="O563"/>
      <c r="P563"/>
      <c r="Q563"/>
      <c r="R563"/>
    </row>
    <row r="564" spans="1:18" ht="15" x14ac:dyDescent="0.2">
      <c r="H564" s="677"/>
      <c r="I564" s="731"/>
      <c r="J564"/>
      <c r="K564"/>
      <c r="L564"/>
      <c r="M564"/>
      <c r="N564"/>
      <c r="O564"/>
      <c r="P564"/>
      <c r="Q564"/>
      <c r="R564"/>
    </row>
    <row r="565" spans="1:18" ht="15.75" thickBot="1" x14ac:dyDescent="0.25">
      <c r="A565" s="993" t="s">
        <v>1517</v>
      </c>
      <c r="B565" s="993"/>
      <c r="C565" s="993"/>
      <c r="D565" s="993"/>
      <c r="E565" s="993"/>
      <c r="F565" s="993"/>
      <c r="H565" s="10"/>
      <c r="I565" s="732"/>
      <c r="J565"/>
      <c r="K565"/>
      <c r="L565"/>
      <c r="M565"/>
      <c r="N565"/>
      <c r="O565"/>
      <c r="P565"/>
      <c r="Q565"/>
      <c r="R565"/>
    </row>
    <row r="566" spans="1:18" ht="15.75" thickBo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</row>
    <row r="567" spans="1:18" ht="15.75" thickBot="1" x14ac:dyDescent="0.25">
      <c r="A567" s="772"/>
      <c r="B567" s="772"/>
      <c r="C567" s="772"/>
      <c r="D567" s="772"/>
      <c r="E567" s="772"/>
      <c r="F567" s="772"/>
      <c r="H567" s="6" t="s">
        <v>0</v>
      </c>
      <c r="I567" s="6" t="s">
        <v>1</v>
      </c>
      <c r="J567"/>
      <c r="K567"/>
      <c r="L567"/>
      <c r="M567"/>
      <c r="N567"/>
      <c r="O567"/>
      <c r="P567"/>
      <c r="Q567"/>
      <c r="R567"/>
    </row>
    <row r="568" spans="1:18" ht="15.75" thickBot="1" x14ac:dyDescent="0.25">
      <c r="A568" s="996" t="s">
        <v>1413</v>
      </c>
      <c r="B568" s="996"/>
      <c r="C568" s="996"/>
      <c r="D568" s="996"/>
      <c r="E568" s="996"/>
      <c r="F568" s="996"/>
      <c r="H568" s="676"/>
      <c r="I568" s="729"/>
      <c r="J568"/>
      <c r="K568"/>
      <c r="L568"/>
      <c r="M568"/>
      <c r="N568"/>
      <c r="O568"/>
      <c r="P568"/>
      <c r="Q568"/>
      <c r="R568"/>
    </row>
    <row r="569" spans="1:18" ht="15" x14ac:dyDescent="0.2">
      <c r="A569" s="806">
        <v>19</v>
      </c>
      <c r="B569" s="994" t="str">
        <f>VLOOKUP(A569,Tabla_13[],3,)</f>
        <v>ESTIMACIÓN DE CUENTAS DE COBRANZA DUDOSA</v>
      </c>
      <c r="C569" s="994"/>
      <c r="D569" s="994"/>
      <c r="E569" s="994"/>
      <c r="F569" s="994"/>
      <c r="H569" s="730"/>
      <c r="I569" s="731"/>
      <c r="J569"/>
      <c r="K569"/>
      <c r="L569"/>
      <c r="M569"/>
      <c r="N569"/>
      <c r="O569"/>
      <c r="P569"/>
      <c r="Q569"/>
      <c r="R569"/>
    </row>
    <row r="570" spans="1:18" ht="15" x14ac:dyDescent="0.2">
      <c r="A570" s="772"/>
      <c r="B570" s="772">
        <v>192</v>
      </c>
      <c r="C570" s="995" t="str">
        <f>VLOOKUP(B570,Tabla_13[],3,)</f>
        <v>Cuentas por cobrar comerciales – Relacionadas</v>
      </c>
      <c r="D570" s="995"/>
      <c r="E570" s="995"/>
      <c r="F570" s="995"/>
      <c r="G570" s="679"/>
      <c r="H570" s="677"/>
      <c r="I570" s="731"/>
      <c r="J570"/>
      <c r="K570"/>
      <c r="L570"/>
      <c r="M570"/>
      <c r="N570"/>
      <c r="O570"/>
      <c r="P570"/>
      <c r="Q570"/>
      <c r="R570"/>
    </row>
    <row r="571" spans="1:18" ht="15" x14ac:dyDescent="0.2">
      <c r="A571" s="8">
        <v>39</v>
      </c>
      <c r="B571" s="992" t="str">
        <f>VLOOKUP(A571,Tabla_13[],3,)</f>
        <v>DEPRECIACIÓN y AMORTIZACIÓN ACUMULADOS</v>
      </c>
      <c r="C571" s="992"/>
      <c r="D571" s="992"/>
      <c r="E571" s="992"/>
      <c r="F571" s="992"/>
      <c r="H571" s="677">
        <f>+'H. De trabajo 2'!J11</f>
        <v>7800</v>
      </c>
      <c r="I571" s="731"/>
      <c r="J571"/>
      <c r="K571"/>
      <c r="L571"/>
      <c r="M571"/>
      <c r="N571"/>
      <c r="O571"/>
      <c r="P571"/>
      <c r="Q571"/>
      <c r="R571"/>
    </row>
    <row r="572" spans="1:18" ht="15" x14ac:dyDescent="0.2">
      <c r="B572" s="5">
        <v>391</v>
      </c>
      <c r="C572" s="993" t="str">
        <f>VLOOKUP(B572,Tabla_13[],3,)</f>
        <v>Depreciación acumulada propiedades de inversión</v>
      </c>
      <c r="D572" s="993"/>
      <c r="E572" s="993"/>
      <c r="F572" s="993"/>
      <c r="H572" s="677"/>
      <c r="I572" s="731"/>
      <c r="J572"/>
      <c r="K572"/>
      <c r="L572"/>
      <c r="M572"/>
      <c r="N572"/>
      <c r="O572"/>
      <c r="P572"/>
      <c r="Q572"/>
      <c r="R572"/>
    </row>
    <row r="573" spans="1:18" ht="15" x14ac:dyDescent="0.2">
      <c r="A573" s="8">
        <v>40</v>
      </c>
      <c r="B573" s="992" t="str">
        <f>VLOOKUP(A573,Tabla_13[],3,)</f>
        <v>TRIBUTOS, CONTRAPRESTACIONES Y APORTES AL SISTEMA PÚBLICO DE
PENSIONES Y DE SALUD POR PAGAR</v>
      </c>
      <c r="C573" s="992"/>
      <c r="D573" s="992"/>
      <c r="E573" s="992"/>
      <c r="F573" s="992"/>
      <c r="H573" s="677">
        <f>+O526+'H. De trabajo 2'!J12</f>
        <v>9570.7286000000004</v>
      </c>
      <c r="I573" s="731"/>
      <c r="J573"/>
      <c r="K573"/>
      <c r="L573"/>
      <c r="M573"/>
      <c r="N573"/>
      <c r="O573"/>
      <c r="P573"/>
      <c r="Q573"/>
      <c r="R573"/>
    </row>
    <row r="574" spans="1:18" ht="15" x14ac:dyDescent="0.2">
      <c r="B574" s="5">
        <v>401</v>
      </c>
      <c r="C574" s="993" t="str">
        <f>VLOOKUP(B574,Tabla_13[],3,)</f>
        <v>Gobierno nacional</v>
      </c>
      <c r="D574" s="993"/>
      <c r="E574" s="993"/>
      <c r="F574" s="993"/>
      <c r="H574" s="677"/>
      <c r="I574" s="731"/>
      <c r="J574"/>
      <c r="K574"/>
      <c r="L574"/>
      <c r="M574"/>
      <c r="N574"/>
      <c r="O574"/>
      <c r="P574"/>
      <c r="Q574"/>
      <c r="R574"/>
    </row>
    <row r="575" spans="1:18" ht="15" x14ac:dyDescent="0.2">
      <c r="A575" s="8">
        <v>41</v>
      </c>
      <c r="B575" s="992" t="str">
        <f>VLOOKUP(A575,Tabla_13[],3,)</f>
        <v>REMUNERACIONES Y PARTICIPACIONES POR PAGAR</v>
      </c>
      <c r="C575" s="992"/>
      <c r="D575" s="992"/>
      <c r="E575" s="992"/>
      <c r="F575" s="992"/>
      <c r="H575" s="677">
        <f>+'H. De trabajo 2'!J13</f>
        <v>1199.92</v>
      </c>
      <c r="I575" s="731"/>
      <c r="J575"/>
      <c r="K575"/>
      <c r="L575"/>
      <c r="M575"/>
      <c r="N575"/>
      <c r="O575"/>
      <c r="P575"/>
      <c r="Q575"/>
      <c r="R575"/>
    </row>
    <row r="576" spans="1:18" ht="15" x14ac:dyDescent="0.2">
      <c r="B576" s="5">
        <v>413</v>
      </c>
      <c r="C576" s="993" t="str">
        <f>VLOOKUP(B576,Tabla_13[],3,)</f>
        <v>Participaciones de los trabajadores por pagar</v>
      </c>
      <c r="D576" s="993"/>
      <c r="E576" s="993"/>
      <c r="F576" s="993"/>
      <c r="H576" s="677"/>
      <c r="I576" s="731"/>
      <c r="J576"/>
      <c r="K576"/>
      <c r="L576"/>
      <c r="M576"/>
      <c r="N576"/>
      <c r="O576"/>
      <c r="P576"/>
      <c r="Q576"/>
      <c r="R576"/>
    </row>
    <row r="577" spans="1:18" ht="15" x14ac:dyDescent="0.2">
      <c r="A577" s="806">
        <v>42</v>
      </c>
      <c r="B577" s="994" t="str">
        <f>VLOOKUP(A577,Tabla_13[],3,)</f>
        <v>CUENTAS POR PAGAR COMERCIALES TERCEROS</v>
      </c>
      <c r="C577" s="994"/>
      <c r="D577" s="994"/>
      <c r="E577" s="994"/>
      <c r="F577" s="994"/>
      <c r="H577" s="677"/>
      <c r="I577" s="731"/>
      <c r="J577"/>
      <c r="K577"/>
      <c r="L577"/>
      <c r="M577"/>
      <c r="N577"/>
      <c r="O577"/>
      <c r="P577"/>
      <c r="Q577"/>
      <c r="R577"/>
    </row>
    <row r="578" spans="1:18" ht="15" x14ac:dyDescent="0.2">
      <c r="A578" s="772"/>
      <c r="B578" s="772">
        <v>421</v>
      </c>
      <c r="C578" s="995" t="str">
        <f>VLOOKUP(B578,Tabla_13[],3,)</f>
        <v>Facturas, boletas y otros comprobantes por pagar</v>
      </c>
      <c r="D578" s="995"/>
      <c r="E578" s="995"/>
      <c r="F578" s="995"/>
      <c r="H578" s="677"/>
      <c r="I578" s="731"/>
      <c r="J578"/>
      <c r="K578"/>
      <c r="L578"/>
      <c r="M578"/>
      <c r="N578"/>
      <c r="O578"/>
      <c r="P578"/>
      <c r="Q578"/>
      <c r="R578"/>
    </row>
    <row r="579" spans="1:18" ht="15" x14ac:dyDescent="0.2">
      <c r="A579" s="806">
        <v>45</v>
      </c>
      <c r="B579" s="994" t="str">
        <f>VLOOKUP(A579,Tabla_13[],3,)</f>
        <v>OBLIGACIONES FINANCIERAS</v>
      </c>
      <c r="C579" s="994"/>
      <c r="D579" s="994"/>
      <c r="E579" s="994"/>
      <c r="F579" s="994"/>
      <c r="H579" s="677"/>
      <c r="I579" s="731"/>
      <c r="J579"/>
      <c r="K579"/>
      <c r="L579"/>
      <c r="M579"/>
      <c r="N579"/>
      <c r="O579"/>
      <c r="P579"/>
      <c r="Q579"/>
      <c r="R579"/>
    </row>
    <row r="580" spans="1:18" ht="15" x14ac:dyDescent="0.2">
      <c r="A580" s="772"/>
      <c r="B580" s="772">
        <v>451</v>
      </c>
      <c r="C580" s="995" t="str">
        <f>VLOOKUP(B580,Tabla_13[],3,)</f>
        <v>Préstamos de instituciones financieras y otras entidades</v>
      </c>
      <c r="D580" s="995"/>
      <c r="E580" s="995"/>
      <c r="F580" s="995"/>
      <c r="H580" s="677"/>
      <c r="I580" s="731"/>
      <c r="J580"/>
      <c r="K580"/>
      <c r="L580"/>
      <c r="M580"/>
      <c r="N580"/>
      <c r="O580"/>
      <c r="P580"/>
      <c r="Q580"/>
      <c r="R580"/>
    </row>
    <row r="581" spans="1:18" ht="15" x14ac:dyDescent="0.2">
      <c r="A581" s="8">
        <v>46</v>
      </c>
      <c r="B581" s="992" t="str">
        <f>VLOOKUP(A581,Tabla_13[],3,)</f>
        <v>CUENTAS POR PAGAR DIVERSAS – TERCEROS</v>
      </c>
      <c r="C581" s="992"/>
      <c r="D581" s="992"/>
      <c r="E581" s="992"/>
      <c r="F581" s="992"/>
      <c r="H581" s="677">
        <f>+'H. De trabajo 2'!J15</f>
        <v>14868</v>
      </c>
      <c r="I581" s="731"/>
      <c r="J581"/>
      <c r="K581"/>
      <c r="L581"/>
      <c r="M581"/>
      <c r="N581"/>
      <c r="O581"/>
      <c r="P581"/>
      <c r="Q581"/>
      <c r="R581"/>
    </row>
    <row r="582" spans="1:18" ht="15" x14ac:dyDescent="0.2">
      <c r="B582" s="5">
        <v>461</v>
      </c>
      <c r="C582" s="993" t="str">
        <f>VLOOKUP(B582,Tabla_13[],3,)</f>
        <v>Reclamaciones de terceros</v>
      </c>
      <c r="D582" s="993"/>
      <c r="E582" s="993"/>
      <c r="F582" s="993"/>
      <c r="H582" s="677"/>
      <c r="I582" s="731"/>
      <c r="J582"/>
      <c r="K582"/>
      <c r="L582"/>
      <c r="M582"/>
      <c r="N582"/>
      <c r="O582"/>
      <c r="P582"/>
      <c r="Q582"/>
      <c r="R582"/>
    </row>
    <row r="583" spans="1:18" ht="15" x14ac:dyDescent="0.2">
      <c r="A583" s="8">
        <v>50</v>
      </c>
      <c r="B583" s="992" t="str">
        <f>VLOOKUP(A583,Tabla_13[],3,)</f>
        <v>CAPITAL</v>
      </c>
      <c r="C583" s="992"/>
      <c r="D583" s="992"/>
      <c r="E583" s="992"/>
      <c r="F583" s="992"/>
      <c r="H583" s="677">
        <f>+'H. De trabajo 2'!J16</f>
        <v>279000</v>
      </c>
      <c r="I583" s="731"/>
      <c r="J583"/>
      <c r="K583"/>
      <c r="L583"/>
      <c r="M583"/>
      <c r="N583"/>
      <c r="O583"/>
      <c r="P583"/>
      <c r="Q583"/>
      <c r="R583"/>
    </row>
    <row r="584" spans="1:18" ht="15" x14ac:dyDescent="0.2">
      <c r="B584" s="5">
        <v>501</v>
      </c>
      <c r="C584" s="993" t="str">
        <f>VLOOKUP(B584,Tabla_13[],3,)</f>
        <v>Capital social</v>
      </c>
      <c r="D584" s="993"/>
      <c r="E584" s="993"/>
      <c r="F584" s="993"/>
      <c r="H584" s="677"/>
      <c r="I584" s="731"/>
      <c r="J584"/>
      <c r="K584"/>
      <c r="L584"/>
      <c r="M584"/>
      <c r="N584"/>
      <c r="O584"/>
      <c r="P584"/>
      <c r="Q584"/>
      <c r="R584"/>
    </row>
    <row r="585" spans="1:18" ht="15" x14ac:dyDescent="0.2">
      <c r="A585" s="806">
        <v>58</v>
      </c>
      <c r="B585" s="994" t="str">
        <f>VLOOKUP(A585,Tabla_13[],3,)</f>
        <v>RESERVAS</v>
      </c>
      <c r="C585" s="994"/>
      <c r="D585" s="994"/>
      <c r="E585" s="994"/>
      <c r="F585" s="994"/>
      <c r="H585" s="677"/>
      <c r="I585" s="731"/>
      <c r="J585"/>
      <c r="K585"/>
      <c r="L585"/>
      <c r="M585"/>
      <c r="N585"/>
      <c r="O585"/>
      <c r="P585"/>
      <c r="Q585"/>
      <c r="R585"/>
    </row>
    <row r="586" spans="1:18" ht="15" x14ac:dyDescent="0.2">
      <c r="A586" s="772"/>
      <c r="B586" s="772">
        <v>581</v>
      </c>
      <c r="C586" s="995" t="str">
        <f>VLOOKUP(B586,Tabla_13[],3,)</f>
        <v>Reinversión</v>
      </c>
      <c r="D586" s="995"/>
      <c r="E586" s="995"/>
      <c r="F586" s="995"/>
      <c r="H586" s="677"/>
      <c r="I586" s="731"/>
      <c r="J586"/>
      <c r="K586"/>
      <c r="L586"/>
      <c r="M586"/>
      <c r="N586"/>
      <c r="O586"/>
      <c r="P586"/>
      <c r="Q586"/>
      <c r="R586"/>
    </row>
    <row r="587" spans="1:18" ht="15" x14ac:dyDescent="0.2">
      <c r="A587" s="8">
        <v>59</v>
      </c>
      <c r="B587" s="992" t="str">
        <f>VLOOKUP(A587,Tabla_13[],3,)</f>
        <v>RESULTADOS ACUMULADOS</v>
      </c>
      <c r="C587" s="992"/>
      <c r="D587" s="992"/>
      <c r="E587" s="992"/>
      <c r="F587" s="992"/>
      <c r="H587" s="677">
        <f>+O527</f>
        <v>9728.3513999999996</v>
      </c>
      <c r="I587" s="731"/>
      <c r="J587"/>
      <c r="K587"/>
      <c r="L587"/>
      <c r="M587"/>
      <c r="N587"/>
      <c r="O587"/>
      <c r="P587"/>
      <c r="Q587"/>
      <c r="R587"/>
    </row>
    <row r="588" spans="1:18" ht="15" x14ac:dyDescent="0.2">
      <c r="B588" s="5">
        <v>591</v>
      </c>
      <c r="C588" s="993" t="str">
        <f>VLOOKUP(B588,Tabla_13[],3,)</f>
        <v>Utilidades no distribuidas</v>
      </c>
      <c r="D588" s="993"/>
      <c r="E588" s="993"/>
      <c r="F588" s="993"/>
      <c r="H588" s="677"/>
      <c r="I588" s="731"/>
      <c r="J588"/>
      <c r="K588"/>
      <c r="L588"/>
      <c r="M588"/>
      <c r="N588"/>
      <c r="O588"/>
      <c r="P588"/>
      <c r="Q588"/>
      <c r="R588"/>
    </row>
    <row r="589" spans="1:18" ht="15" x14ac:dyDescent="0.2">
      <c r="A589" s="8">
        <v>10</v>
      </c>
      <c r="B589" s="992" t="str">
        <f>VLOOKUP(A589,Tabla_13[],3,)</f>
        <v>EFECTIVO Y EQUIVALENTES DE EFECTIVO</v>
      </c>
      <c r="C589" s="992"/>
      <c r="D589" s="992"/>
      <c r="E589" s="992"/>
      <c r="F589" s="992"/>
      <c r="H589" s="677"/>
      <c r="I589" s="731">
        <f>+'H. De trabajo 2'!I4</f>
        <v>159275</v>
      </c>
      <c r="J589"/>
      <c r="K589"/>
      <c r="L589"/>
      <c r="M589"/>
      <c r="N589"/>
      <c r="O589"/>
      <c r="P589"/>
      <c r="Q589"/>
      <c r="R589"/>
    </row>
    <row r="590" spans="1:18" ht="15" x14ac:dyDescent="0.2">
      <c r="B590" s="5">
        <v>101</v>
      </c>
      <c r="C590" s="993" t="str">
        <f>VLOOKUP(B590,Tabla_13[],3,)</f>
        <v>Caja</v>
      </c>
      <c r="D590" s="993"/>
      <c r="E590" s="993"/>
      <c r="F590" s="993"/>
      <c r="H590" s="677"/>
      <c r="I590" s="731"/>
      <c r="J590"/>
      <c r="K590"/>
      <c r="L590"/>
      <c r="M590"/>
      <c r="N590"/>
      <c r="O590"/>
      <c r="P590"/>
      <c r="Q590"/>
      <c r="R590"/>
    </row>
    <row r="591" spans="1:18" ht="15" x14ac:dyDescent="0.2">
      <c r="A591" s="8">
        <v>12</v>
      </c>
      <c r="B591" s="992" t="str">
        <f>VLOOKUP(A591,Tabla_13[],3,)</f>
        <v>CUENTAS POR COBRAR COMERCIALES – TERCEROS</v>
      </c>
      <c r="C591" s="992"/>
      <c r="D591" s="992"/>
      <c r="E591" s="992"/>
      <c r="F591" s="992"/>
      <c r="H591" s="677"/>
      <c r="I591" s="731">
        <f>+'H. De trabajo 2'!I5</f>
        <v>59000</v>
      </c>
      <c r="J591"/>
      <c r="K591"/>
      <c r="L591"/>
      <c r="M591"/>
      <c r="N591"/>
      <c r="O591"/>
      <c r="P591"/>
      <c r="Q591"/>
      <c r="R591"/>
    </row>
    <row r="592" spans="1:18" ht="15" x14ac:dyDescent="0.2">
      <c r="B592" s="5">
        <v>121</v>
      </c>
      <c r="C592" s="993" t="str">
        <f>VLOOKUP(B592,Tabla_13[],3,)</f>
        <v>Facturas, boletas y otros comprobantes por cobrar</v>
      </c>
      <c r="D592" s="993"/>
      <c r="E592" s="993"/>
      <c r="F592" s="993"/>
      <c r="H592" s="677"/>
      <c r="I592" s="731"/>
      <c r="J592"/>
      <c r="K592"/>
      <c r="L592"/>
      <c r="M592"/>
      <c r="N592"/>
      <c r="O592"/>
      <c r="P592"/>
      <c r="Q592"/>
      <c r="R592"/>
    </row>
    <row r="593" spans="1:18" ht="15" x14ac:dyDescent="0.2">
      <c r="A593" s="806">
        <v>13</v>
      </c>
      <c r="B593" s="994" t="str">
        <f>VLOOKUP(A593,Tabla_13[],3,)</f>
        <v>CUENTAS POR COBRAR COMERCIALES – RELACIONADAS</v>
      </c>
      <c r="C593" s="994"/>
      <c r="D593" s="994"/>
      <c r="E593" s="994"/>
      <c r="F593" s="994"/>
      <c r="H593" s="677"/>
      <c r="I593" s="731"/>
      <c r="J593"/>
      <c r="K593"/>
      <c r="L593"/>
      <c r="M593"/>
      <c r="N593"/>
      <c r="O593"/>
      <c r="P593"/>
      <c r="Q593"/>
      <c r="R593"/>
    </row>
    <row r="594" spans="1:18" ht="15" x14ac:dyDescent="0.2">
      <c r="A594" s="772"/>
      <c r="B594" s="772">
        <v>131</v>
      </c>
      <c r="C594" s="995" t="str">
        <f>VLOOKUP(B594,Tabla_13[],3,)</f>
        <v>Facturas, boletas y otros comprobantes por cobrar</v>
      </c>
      <c r="D594" s="995"/>
      <c r="E594" s="995"/>
      <c r="F594" s="995"/>
      <c r="H594" s="677"/>
      <c r="I594" s="731"/>
      <c r="J594"/>
      <c r="K594"/>
      <c r="L594"/>
      <c r="M594"/>
      <c r="N594"/>
      <c r="O594"/>
      <c r="P594"/>
      <c r="Q594"/>
      <c r="R594"/>
    </row>
    <row r="595" spans="1:18" ht="15" x14ac:dyDescent="0.2">
      <c r="A595" s="806">
        <v>14</v>
      </c>
      <c r="B595" s="994" t="str">
        <f>VLOOKUP(A595,Tabla_13[],3,)</f>
        <v>CUENTAS POR COBRAR AL PERSONAL, A LOS ACCIONISTAS (SOCIOS) y DIRECTORES</v>
      </c>
      <c r="C595" s="994"/>
      <c r="D595" s="994"/>
      <c r="E595" s="994"/>
      <c r="F595" s="994"/>
      <c r="H595" s="677"/>
      <c r="I595" s="731"/>
      <c r="J595"/>
      <c r="K595"/>
      <c r="L595"/>
      <c r="M595"/>
      <c r="N595"/>
      <c r="O595"/>
      <c r="P595"/>
      <c r="Q595"/>
      <c r="R595"/>
    </row>
    <row r="596" spans="1:18" ht="15" x14ac:dyDescent="0.2">
      <c r="A596" s="772"/>
      <c r="B596" s="772">
        <v>141</v>
      </c>
      <c r="C596" s="995" t="str">
        <f>VLOOKUP(B596,Tabla_13[],3,)</f>
        <v>Personal</v>
      </c>
      <c r="D596" s="995"/>
      <c r="E596" s="995"/>
      <c r="F596" s="995"/>
      <c r="H596" s="677"/>
      <c r="I596" s="731"/>
      <c r="J596"/>
      <c r="K596"/>
      <c r="L596"/>
      <c r="M596"/>
      <c r="N596"/>
      <c r="O596"/>
      <c r="P596"/>
      <c r="Q596"/>
      <c r="R596"/>
    </row>
    <row r="597" spans="1:18" ht="15" x14ac:dyDescent="0.2">
      <c r="A597" s="8">
        <v>16</v>
      </c>
      <c r="B597" s="992" t="str">
        <f>VLOOKUP(A597,Tabla_13[],3,)</f>
        <v>CUENTAS POR COBRAR DIVERSAS – TERCEROS</v>
      </c>
      <c r="C597" s="992"/>
      <c r="D597" s="992"/>
      <c r="E597" s="992"/>
      <c r="F597" s="992"/>
      <c r="H597" s="677"/>
      <c r="I597" s="731">
        <f>+'H. De trabajo 2'!I7</f>
        <v>3492</v>
      </c>
      <c r="J597"/>
      <c r="K597"/>
      <c r="L597"/>
      <c r="M597"/>
      <c r="N597"/>
      <c r="O597"/>
      <c r="P597"/>
      <c r="Q597"/>
      <c r="R597"/>
    </row>
    <row r="598" spans="1:18" ht="15" x14ac:dyDescent="0.2">
      <c r="B598" s="5">
        <v>161</v>
      </c>
      <c r="C598" s="993" t="str">
        <f>VLOOKUP(B598,Tabla_13[],3,)</f>
        <v>Préstamos</v>
      </c>
      <c r="D598" s="993"/>
      <c r="E598" s="993"/>
      <c r="F598" s="993"/>
      <c r="H598" s="677"/>
      <c r="I598" s="731"/>
      <c r="J598"/>
      <c r="K598"/>
      <c r="L598"/>
      <c r="M598"/>
      <c r="N598"/>
      <c r="O598"/>
      <c r="P598"/>
      <c r="Q598"/>
      <c r="R598"/>
    </row>
    <row r="599" spans="1:18" ht="15" x14ac:dyDescent="0.2">
      <c r="A599" s="806">
        <v>18</v>
      </c>
      <c r="B599" s="994" t="str">
        <f>VLOOKUP(A599,Tabla_13[],3,)</f>
        <v>SERVICIOS Y OTROS CONTRATADOS POR ANTICIPADO</v>
      </c>
      <c r="C599" s="994"/>
      <c r="D599" s="994"/>
      <c r="E599" s="994"/>
      <c r="F599" s="994"/>
      <c r="H599" s="677"/>
      <c r="I599" s="731"/>
      <c r="J599"/>
      <c r="K599"/>
      <c r="L599"/>
      <c r="M599"/>
      <c r="N599"/>
      <c r="O599"/>
      <c r="P599"/>
      <c r="Q599"/>
      <c r="R599"/>
    </row>
    <row r="600" spans="1:18" ht="15" x14ac:dyDescent="0.2">
      <c r="A600" s="772"/>
      <c r="B600" s="772">
        <v>181</v>
      </c>
      <c r="C600" s="995" t="str">
        <f>VLOOKUP(B600,Tabla_13[],3,)</f>
        <v>Costos financieros</v>
      </c>
      <c r="D600" s="995"/>
      <c r="E600" s="995"/>
      <c r="F600" s="995"/>
      <c r="H600" s="677"/>
      <c r="I600" s="731"/>
      <c r="J600"/>
      <c r="K600"/>
      <c r="L600"/>
      <c r="M600"/>
      <c r="N600"/>
      <c r="O600"/>
      <c r="P600"/>
      <c r="Q600"/>
      <c r="R600"/>
    </row>
    <row r="601" spans="1:18" ht="15" x14ac:dyDescent="0.2">
      <c r="A601" s="5">
        <v>20</v>
      </c>
      <c r="B601" s="992" t="str">
        <f>VLOOKUP(A601,Tabla_13[],3,)</f>
        <v>MERCADERÍAS</v>
      </c>
      <c r="C601" s="992"/>
      <c r="D601" s="992"/>
      <c r="E601" s="992"/>
      <c r="F601" s="992"/>
      <c r="H601" s="677"/>
      <c r="I601" s="731">
        <f>+'H. De trabajo 2'!I8</f>
        <v>10600</v>
      </c>
      <c r="J601"/>
      <c r="K601"/>
      <c r="L601"/>
      <c r="M601"/>
      <c r="N601"/>
      <c r="O601"/>
      <c r="P601"/>
      <c r="Q601"/>
      <c r="R601"/>
    </row>
    <row r="602" spans="1:18" ht="15" x14ac:dyDescent="0.2">
      <c r="B602" s="5">
        <v>201</v>
      </c>
      <c r="C602" s="993" t="str">
        <f>VLOOKUP(B602,Tabla_13[],3,)</f>
        <v>Mercaderías</v>
      </c>
      <c r="D602" s="993"/>
      <c r="E602" s="993"/>
      <c r="F602" s="993"/>
      <c r="H602" s="677"/>
      <c r="I602" s="731"/>
      <c r="J602"/>
      <c r="K602"/>
      <c r="L602"/>
      <c r="M602"/>
      <c r="N602"/>
      <c r="O602"/>
      <c r="P602"/>
      <c r="Q602"/>
      <c r="R602"/>
    </row>
    <row r="603" spans="1:18" ht="15" x14ac:dyDescent="0.2">
      <c r="A603" s="5">
        <v>25</v>
      </c>
      <c r="B603" s="992" t="str">
        <f>VLOOKUP(A603,Tabla_13[],3,)</f>
        <v>MATERIALES AUXILIARES, SUMINISTROS Y REPUESTOS</v>
      </c>
      <c r="C603" s="992"/>
      <c r="D603" s="992"/>
      <c r="E603" s="992"/>
      <c r="F603" s="992"/>
      <c r="H603" s="677"/>
      <c r="I603" s="731">
        <f>+'H. De trabajo 2'!I9</f>
        <v>1900</v>
      </c>
      <c r="J603"/>
      <c r="K603"/>
      <c r="L603"/>
      <c r="M603"/>
      <c r="N603"/>
      <c r="O603"/>
      <c r="P603"/>
      <c r="Q603"/>
      <c r="R603"/>
    </row>
    <row r="604" spans="1:18" ht="15" x14ac:dyDescent="0.2">
      <c r="B604" s="5">
        <v>251</v>
      </c>
      <c r="C604" s="993" t="str">
        <f>VLOOKUP(B604,Tabla_13[],3,)</f>
        <v>Materiales auxiliares</v>
      </c>
      <c r="D604" s="993"/>
      <c r="E604" s="993"/>
      <c r="F604" s="993"/>
      <c r="H604" s="677"/>
      <c r="I604" s="731"/>
      <c r="J604"/>
      <c r="K604"/>
      <c r="L604"/>
      <c r="M604"/>
      <c r="N604"/>
      <c r="O604"/>
      <c r="P604"/>
      <c r="Q604"/>
      <c r="R604"/>
    </row>
    <row r="605" spans="1:18" ht="15" x14ac:dyDescent="0.2">
      <c r="A605" s="772">
        <v>27</v>
      </c>
      <c r="B605" s="994" t="str">
        <f>VLOOKUP(A605,Tabla_13[],3,)</f>
        <v>ACTIVOS NO CORRIENTES MANTENIDOS PARA LA VENTA</v>
      </c>
      <c r="C605" s="994"/>
      <c r="D605" s="994"/>
      <c r="E605" s="994"/>
      <c r="F605" s="994"/>
      <c r="H605" s="677"/>
      <c r="I605" s="731"/>
      <c r="J605"/>
      <c r="K605"/>
      <c r="L605"/>
      <c r="M605"/>
      <c r="N605"/>
      <c r="O605"/>
      <c r="P605"/>
      <c r="Q605"/>
      <c r="R605"/>
    </row>
    <row r="606" spans="1:18" ht="15" x14ac:dyDescent="0.2">
      <c r="A606" s="772"/>
      <c r="B606" s="772">
        <v>271</v>
      </c>
      <c r="C606" s="995" t="str">
        <f>VLOOKUP(B606,Tabla_13[],3,)</f>
        <v>Propiedades de inversión</v>
      </c>
      <c r="D606" s="995"/>
      <c r="E606" s="995"/>
      <c r="F606" s="995"/>
      <c r="H606" s="677"/>
      <c r="I606" s="731"/>
      <c r="J606"/>
      <c r="K606"/>
      <c r="L606"/>
      <c r="M606"/>
      <c r="N606"/>
      <c r="O606"/>
      <c r="P606"/>
      <c r="Q606"/>
      <c r="R606"/>
    </row>
    <row r="607" spans="1:18" ht="15" x14ac:dyDescent="0.2">
      <c r="A607" s="781">
        <v>33</v>
      </c>
      <c r="B607" s="992" t="str">
        <f>VLOOKUP(A607,Tabla_13[],3,)</f>
        <v>PROPIEDAD, PLANTA Y EQUIPO</v>
      </c>
      <c r="C607" s="992"/>
      <c r="D607" s="992"/>
      <c r="E607" s="992"/>
      <c r="F607" s="992"/>
      <c r="G607" s="772"/>
      <c r="H607" s="782"/>
      <c r="I607" s="783">
        <f>+'H. De trabajo 2'!I10</f>
        <v>87900</v>
      </c>
      <c r="J607"/>
      <c r="K607"/>
      <c r="L607"/>
      <c r="M607"/>
      <c r="N607"/>
      <c r="O607"/>
      <c r="P607"/>
      <c r="Q607"/>
      <c r="R607"/>
    </row>
    <row r="608" spans="1:18" ht="15" x14ac:dyDescent="0.2">
      <c r="A608" s="781"/>
      <c r="B608" s="781">
        <v>331</v>
      </c>
      <c r="C608" s="993" t="str">
        <f>VLOOKUP(B608,Tabla_13[],3,)</f>
        <v>Terrenos</v>
      </c>
      <c r="D608" s="993"/>
      <c r="E608" s="993"/>
      <c r="F608" s="993"/>
      <c r="G608" s="772"/>
      <c r="H608" s="782"/>
      <c r="I608" s="783"/>
      <c r="J608"/>
      <c r="K608"/>
      <c r="L608"/>
      <c r="M608"/>
      <c r="N608"/>
      <c r="O608"/>
      <c r="P608"/>
      <c r="Q608"/>
      <c r="R608"/>
    </row>
    <row r="609" spans="1:18" ht="15" x14ac:dyDescent="0.2">
      <c r="A609" s="772">
        <v>35</v>
      </c>
      <c r="B609" s="994" t="str">
        <f>VLOOKUP(A609,Tabla_13[],3,)</f>
        <v>ACTIVOS BIOLÓGICOS</v>
      </c>
      <c r="C609" s="994"/>
      <c r="D609" s="994"/>
      <c r="E609" s="994"/>
      <c r="F609" s="994"/>
      <c r="G609" s="772"/>
      <c r="H609" s="782"/>
      <c r="I609" s="783"/>
      <c r="J609"/>
      <c r="K609"/>
      <c r="L609"/>
      <c r="M609"/>
      <c r="N609"/>
      <c r="O609"/>
      <c r="P609"/>
      <c r="Q609"/>
      <c r="R609"/>
    </row>
    <row r="610" spans="1:18" ht="15" x14ac:dyDescent="0.2">
      <c r="A610" s="772"/>
      <c r="B610" s="772">
        <v>351</v>
      </c>
      <c r="C610" s="995" t="str">
        <f>VLOOKUP(B610,Tabla_13[],3,)</f>
        <v>Activos biológicos en producción</v>
      </c>
      <c r="D610" s="995"/>
      <c r="E610" s="995"/>
      <c r="F610" s="995"/>
      <c r="G610" s="772"/>
      <c r="H610" s="782"/>
      <c r="I610" s="783"/>
      <c r="J610"/>
      <c r="K610"/>
      <c r="L610"/>
      <c r="M610"/>
      <c r="N610"/>
      <c r="O610"/>
      <c r="P610"/>
      <c r="Q610"/>
      <c r="R610"/>
    </row>
    <row r="611" spans="1:18" ht="15" x14ac:dyDescent="0.2">
      <c r="A611" s="772">
        <v>37</v>
      </c>
      <c r="B611" s="994" t="str">
        <f>VLOOKUP(A611,Tabla_13[],3,)</f>
        <v>ACTIVO DIFERIDO</v>
      </c>
      <c r="C611" s="994"/>
      <c r="D611" s="994"/>
      <c r="E611" s="994"/>
      <c r="F611" s="994"/>
      <c r="G611" s="772"/>
      <c r="H611" s="782"/>
      <c r="I611" s="783"/>
      <c r="J611"/>
      <c r="K611"/>
      <c r="L611"/>
      <c r="M611"/>
      <c r="N611"/>
      <c r="O611"/>
      <c r="P611"/>
      <c r="Q611"/>
      <c r="R611"/>
    </row>
    <row r="612" spans="1:18" ht="15" x14ac:dyDescent="0.2">
      <c r="A612" s="772"/>
      <c r="B612" s="772">
        <v>371</v>
      </c>
      <c r="C612" s="995" t="str">
        <f>VLOOKUP(B612,Tabla_13[],3,)</f>
        <v>Impuesto a la renta diferido</v>
      </c>
      <c r="D612" s="995"/>
      <c r="E612" s="995"/>
      <c r="F612" s="995"/>
      <c r="G612" s="772"/>
      <c r="H612" s="782"/>
      <c r="I612" s="784"/>
      <c r="J612"/>
      <c r="K612"/>
      <c r="L612"/>
      <c r="M612"/>
      <c r="N612"/>
      <c r="O612"/>
      <c r="P612"/>
      <c r="Q612"/>
      <c r="R612"/>
    </row>
    <row r="613" spans="1:18" ht="15" x14ac:dyDescent="0.2">
      <c r="H613" s="677"/>
      <c r="I613" s="731"/>
      <c r="J613"/>
      <c r="K613"/>
      <c r="L613"/>
      <c r="M613"/>
      <c r="N613"/>
      <c r="O613"/>
      <c r="P613"/>
      <c r="Q613"/>
      <c r="R613"/>
    </row>
    <row r="614" spans="1:18" ht="15.75" thickBot="1" x14ac:dyDescent="0.25">
      <c r="A614" s="993" t="s">
        <v>1518</v>
      </c>
      <c r="B614" s="993"/>
      <c r="C614" s="993"/>
      <c r="D614" s="993"/>
      <c r="E614" s="993"/>
      <c r="F614" s="993"/>
      <c r="H614" s="10"/>
      <c r="I614" s="732"/>
      <c r="J614"/>
      <c r="K614"/>
      <c r="L614"/>
      <c r="M614"/>
      <c r="N614"/>
      <c r="O614"/>
      <c r="P614"/>
      <c r="Q614"/>
      <c r="R614"/>
    </row>
    <row r="615" spans="1:18" ht="15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</row>
    <row r="616" spans="1:18" ht="15" x14ac:dyDescent="0.2">
      <c r="A616"/>
      <c r="B616"/>
      <c r="C616"/>
      <c r="D616"/>
      <c r="E616"/>
      <c r="F616"/>
      <c r="G616"/>
      <c r="H616" s="780">
        <f>+SUM(H568:H614)</f>
        <v>322167</v>
      </c>
      <c r="I616" s="780">
        <f>+SUM(I568:I614)</f>
        <v>322167</v>
      </c>
      <c r="J616"/>
      <c r="K616"/>
      <c r="L616"/>
      <c r="M616"/>
      <c r="N616"/>
      <c r="O616"/>
      <c r="P616"/>
      <c r="Q616"/>
      <c r="R616"/>
    </row>
    <row r="617" spans="1:18" ht="15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</row>
    <row r="618" spans="1:18" ht="15.75" thickBot="1" x14ac:dyDescent="0.25">
      <c r="A618"/>
      <c r="B618"/>
      <c r="C618"/>
      <c r="D618"/>
      <c r="E618"/>
      <c r="F618"/>
      <c r="G618"/>
      <c r="H618"/>
      <c r="I618" s="780"/>
      <c r="J618"/>
      <c r="K618"/>
      <c r="L618"/>
      <c r="M618"/>
      <c r="N618"/>
      <c r="O618"/>
      <c r="P618"/>
      <c r="Q618"/>
      <c r="R618"/>
    </row>
    <row r="619" spans="1:18" ht="15.75" thickBot="1" x14ac:dyDescent="0.25">
      <c r="A619"/>
      <c r="B619"/>
      <c r="C619"/>
      <c r="D619"/>
      <c r="E619"/>
      <c r="F619"/>
      <c r="G619" s="785" t="s">
        <v>835</v>
      </c>
      <c r="H619" s="786">
        <f>+H431+H450+H468+H497+H515+H560+H616</f>
        <v>438792.59140000003</v>
      </c>
      <c r="I619" s="787">
        <f>+I433+I452+I470+I499+I517+I562+I616</f>
        <v>438792.59140000003</v>
      </c>
      <c r="J619"/>
      <c r="K619"/>
      <c r="L619"/>
      <c r="M619"/>
      <c r="N619"/>
      <c r="O619"/>
      <c r="P619"/>
      <c r="Q619"/>
      <c r="R619"/>
    </row>
  </sheetData>
  <mergeCells count="408">
    <mergeCell ref="A77:F77"/>
    <mergeCell ref="A261:F261"/>
    <mergeCell ref="B262:F262"/>
    <mergeCell ref="C263:F263"/>
    <mergeCell ref="A253:F253"/>
    <mergeCell ref="B247:F247"/>
    <mergeCell ref="C248:F248"/>
    <mergeCell ref="A230:F230"/>
    <mergeCell ref="B231:F231"/>
    <mergeCell ref="C232:F232"/>
    <mergeCell ref="A86:F86"/>
    <mergeCell ref="B87:F87"/>
    <mergeCell ref="C88:F88"/>
    <mergeCell ref="B89:F89"/>
    <mergeCell ref="C90:F90"/>
    <mergeCell ref="C98:F98"/>
    <mergeCell ref="A100:F100"/>
    <mergeCell ref="A118:F118"/>
    <mergeCell ref="B119:F119"/>
    <mergeCell ref="A92:F92"/>
    <mergeCell ref="A94:F94"/>
    <mergeCell ref="B95:F95"/>
    <mergeCell ref="C96:F96"/>
    <mergeCell ref="B97:F97"/>
    <mergeCell ref="A332:F332"/>
    <mergeCell ref="B333:F333"/>
    <mergeCell ref="C334:F334"/>
    <mergeCell ref="B335:F335"/>
    <mergeCell ref="C336:F336"/>
    <mergeCell ref="B337:F337"/>
    <mergeCell ref="C338:F338"/>
    <mergeCell ref="A340:F340"/>
    <mergeCell ref="A324:F324"/>
    <mergeCell ref="B325:F325"/>
    <mergeCell ref="C326:F326"/>
    <mergeCell ref="B327:F327"/>
    <mergeCell ref="C328:F328"/>
    <mergeCell ref="A330:F330"/>
    <mergeCell ref="A309:F309"/>
    <mergeCell ref="B310:F310"/>
    <mergeCell ref="C311:F311"/>
    <mergeCell ref="B312:F312"/>
    <mergeCell ref="C313:F313"/>
    <mergeCell ref="A315:F315"/>
    <mergeCell ref="A292:F292"/>
    <mergeCell ref="A294:F294"/>
    <mergeCell ref="B295:F295"/>
    <mergeCell ref="C296:F296"/>
    <mergeCell ref="B297:F297"/>
    <mergeCell ref="C298:F298"/>
    <mergeCell ref="B299:F299"/>
    <mergeCell ref="C300:F300"/>
    <mergeCell ref="A302:F302"/>
    <mergeCell ref="A286:F286"/>
    <mergeCell ref="B287:F287"/>
    <mergeCell ref="C288:F288"/>
    <mergeCell ref="B289:F289"/>
    <mergeCell ref="C290:F290"/>
    <mergeCell ref="A271:F271"/>
    <mergeCell ref="B272:F272"/>
    <mergeCell ref="C273:F273"/>
    <mergeCell ref="B274:F274"/>
    <mergeCell ref="C275:F275"/>
    <mergeCell ref="A277:F277"/>
    <mergeCell ref="K270:M270"/>
    <mergeCell ref="A252:F252"/>
    <mergeCell ref="B264:F264"/>
    <mergeCell ref="C265:F265"/>
    <mergeCell ref="B266:F266"/>
    <mergeCell ref="C267:F267"/>
    <mergeCell ref="A269:F269"/>
    <mergeCell ref="B233:F233"/>
    <mergeCell ref="C234:F234"/>
    <mergeCell ref="A236:F236"/>
    <mergeCell ref="K243:M243"/>
    <mergeCell ref="A244:F244"/>
    <mergeCell ref="B245:F245"/>
    <mergeCell ref="C246:F246"/>
    <mergeCell ref="B249:F249"/>
    <mergeCell ref="C250:F250"/>
    <mergeCell ref="A36:F36"/>
    <mergeCell ref="B25:F25"/>
    <mergeCell ref="C26:F26"/>
    <mergeCell ref="B37:F37"/>
    <mergeCell ref="C38:F38"/>
    <mergeCell ref="B39:F39"/>
    <mergeCell ref="C40:F40"/>
    <mergeCell ref="A44:F44"/>
    <mergeCell ref="B41:F41"/>
    <mergeCell ref="C42:F42"/>
    <mergeCell ref="A22:F22"/>
    <mergeCell ref="B23:F23"/>
    <mergeCell ref="C24:F24"/>
    <mergeCell ref="K22:P22"/>
    <mergeCell ref="L23:P23"/>
    <mergeCell ref="M24:P24"/>
    <mergeCell ref="A28:F28"/>
    <mergeCell ref="L25:P25"/>
    <mergeCell ref="M26:P26"/>
    <mergeCell ref="K28:P28"/>
    <mergeCell ref="C126:F126"/>
    <mergeCell ref="A128:F128"/>
    <mergeCell ref="A102:F102"/>
    <mergeCell ref="B103:F103"/>
    <mergeCell ref="C104:F104"/>
    <mergeCell ref="B105:F105"/>
    <mergeCell ref="C106:F106"/>
    <mergeCell ref="A108:F108"/>
    <mergeCell ref="C121:F121"/>
    <mergeCell ref="B122:F122"/>
    <mergeCell ref="C123:F123"/>
    <mergeCell ref="C124:F124"/>
    <mergeCell ref="B125:F125"/>
    <mergeCell ref="C120:F120"/>
    <mergeCell ref="A71:F71"/>
    <mergeCell ref="B72:F72"/>
    <mergeCell ref="C73:F73"/>
    <mergeCell ref="B74:F74"/>
    <mergeCell ref="C75:F75"/>
    <mergeCell ref="A53:F53"/>
    <mergeCell ref="B54:F54"/>
    <mergeCell ref="C55:F55"/>
    <mergeCell ref="B56:F56"/>
    <mergeCell ref="C57:F57"/>
    <mergeCell ref="C65:F65"/>
    <mergeCell ref="B66:F66"/>
    <mergeCell ref="C67:F67"/>
    <mergeCell ref="A69:F69"/>
    <mergeCell ref="B58:F58"/>
    <mergeCell ref="C59:F59"/>
    <mergeCell ref="A61:F61"/>
    <mergeCell ref="A63:F63"/>
    <mergeCell ref="B64:F64"/>
    <mergeCell ref="B135:F135"/>
    <mergeCell ref="C136:F136"/>
    <mergeCell ref="A140:F140"/>
    <mergeCell ref="B141:F141"/>
    <mergeCell ref="A130:F130"/>
    <mergeCell ref="B131:F131"/>
    <mergeCell ref="C132:F132"/>
    <mergeCell ref="B133:F133"/>
    <mergeCell ref="C134:F134"/>
    <mergeCell ref="B167:F167"/>
    <mergeCell ref="C168:F168"/>
    <mergeCell ref="B169:F169"/>
    <mergeCell ref="C170:F170"/>
    <mergeCell ref="A174:F174"/>
    <mergeCell ref="B171:F171"/>
    <mergeCell ref="C172:F172"/>
    <mergeCell ref="A164:F164"/>
    <mergeCell ref="K51:M51"/>
    <mergeCell ref="K85:M85"/>
    <mergeCell ref="A166:F166"/>
    <mergeCell ref="B159:F159"/>
    <mergeCell ref="C160:F160"/>
    <mergeCell ref="B161:F161"/>
    <mergeCell ref="C162:F162"/>
    <mergeCell ref="C145:F145"/>
    <mergeCell ref="B146:F146"/>
    <mergeCell ref="C147:F147"/>
    <mergeCell ref="A149:F149"/>
    <mergeCell ref="A158:F158"/>
    <mergeCell ref="C142:F142"/>
    <mergeCell ref="C143:F143"/>
    <mergeCell ref="B144:F144"/>
    <mergeCell ref="A138:F138"/>
    <mergeCell ref="B196:F196"/>
    <mergeCell ref="C197:F197"/>
    <mergeCell ref="A199:F199"/>
    <mergeCell ref="K190:M190"/>
    <mergeCell ref="A201:F201"/>
    <mergeCell ref="A191:F191"/>
    <mergeCell ref="B192:F192"/>
    <mergeCell ref="C193:F193"/>
    <mergeCell ref="B194:F194"/>
    <mergeCell ref="C195:F195"/>
    <mergeCell ref="A176:F176"/>
    <mergeCell ref="B177:F177"/>
    <mergeCell ref="C178:F178"/>
    <mergeCell ref="B179:F179"/>
    <mergeCell ref="C180:F180"/>
    <mergeCell ref="A182:F182"/>
    <mergeCell ref="K346:L346"/>
    <mergeCell ref="K343:L343"/>
    <mergeCell ref="K345:L345"/>
    <mergeCell ref="K344:L344"/>
    <mergeCell ref="B220:F220"/>
    <mergeCell ref="C221:F221"/>
    <mergeCell ref="A223:F223"/>
    <mergeCell ref="K214:M214"/>
    <mergeCell ref="A215:F215"/>
    <mergeCell ref="B216:F216"/>
    <mergeCell ref="C217:F217"/>
    <mergeCell ref="B218:F218"/>
    <mergeCell ref="C219:F219"/>
    <mergeCell ref="B202:F202"/>
    <mergeCell ref="C203:F203"/>
    <mergeCell ref="B204:F204"/>
    <mergeCell ref="C205:F205"/>
    <mergeCell ref="A207:F207"/>
    <mergeCell ref="A354:F354"/>
    <mergeCell ref="B355:F355"/>
    <mergeCell ref="C356:F356"/>
    <mergeCell ref="B357:F357"/>
    <mergeCell ref="C358:F358"/>
    <mergeCell ref="A360:F360"/>
    <mergeCell ref="A362:F362"/>
    <mergeCell ref="B363:F363"/>
    <mergeCell ref="C364:F364"/>
    <mergeCell ref="B365:F365"/>
    <mergeCell ref="C366:F366"/>
    <mergeCell ref="A368:F368"/>
    <mergeCell ref="A375:F375"/>
    <mergeCell ref="B376:F376"/>
    <mergeCell ref="C377:F377"/>
    <mergeCell ref="B378:F378"/>
    <mergeCell ref="C379:F379"/>
    <mergeCell ref="A381:F381"/>
    <mergeCell ref="A383:F383"/>
    <mergeCell ref="B384:F384"/>
    <mergeCell ref="C385:F385"/>
    <mergeCell ref="B386:F386"/>
    <mergeCell ref="C387:F387"/>
    <mergeCell ref="B388:F388"/>
    <mergeCell ref="C389:F389"/>
    <mergeCell ref="A391:F391"/>
    <mergeCell ref="A394:F394"/>
    <mergeCell ref="B395:F395"/>
    <mergeCell ref="C396:F396"/>
    <mergeCell ref="B397:F397"/>
    <mergeCell ref="C398:F398"/>
    <mergeCell ref="A400:F400"/>
    <mergeCell ref="A403:F403"/>
    <mergeCell ref="B404:F404"/>
    <mergeCell ref="C405:F405"/>
    <mergeCell ref="B406:F406"/>
    <mergeCell ref="C407:F407"/>
    <mergeCell ref="A409:F409"/>
    <mergeCell ref="A412:F412"/>
    <mergeCell ref="B413:F413"/>
    <mergeCell ref="C414:F414"/>
    <mergeCell ref="B415:F415"/>
    <mergeCell ref="C416:F416"/>
    <mergeCell ref="A418:F418"/>
    <mergeCell ref="A421:F421"/>
    <mergeCell ref="B422:F422"/>
    <mergeCell ref="C423:F423"/>
    <mergeCell ref="B424:F424"/>
    <mergeCell ref="C425:F425"/>
    <mergeCell ref="A427:F427"/>
    <mergeCell ref="A430:F430"/>
    <mergeCell ref="K430:P430"/>
    <mergeCell ref="B431:F431"/>
    <mergeCell ref="L431:P431"/>
    <mergeCell ref="C432:F432"/>
    <mergeCell ref="M432:P432"/>
    <mergeCell ref="B433:F433"/>
    <mergeCell ref="L433:P433"/>
    <mergeCell ref="C434:F434"/>
    <mergeCell ref="M434:P434"/>
    <mergeCell ref="A436:F436"/>
    <mergeCell ref="K436:P436"/>
    <mergeCell ref="A449:F449"/>
    <mergeCell ref="A439:F439"/>
    <mergeCell ref="B440:F440"/>
    <mergeCell ref="C441:F441"/>
    <mergeCell ref="B442:F442"/>
    <mergeCell ref="C443:F443"/>
    <mergeCell ref="A445:F445"/>
    <mergeCell ref="B450:F450"/>
    <mergeCell ref="C451:F451"/>
    <mergeCell ref="B452:F452"/>
    <mergeCell ref="C453:F453"/>
    <mergeCell ref="A455:F455"/>
    <mergeCell ref="A458:F458"/>
    <mergeCell ref="K458:P458"/>
    <mergeCell ref="B459:F459"/>
    <mergeCell ref="L459:P459"/>
    <mergeCell ref="C460:F460"/>
    <mergeCell ref="M460:P460"/>
    <mergeCell ref="B461:F461"/>
    <mergeCell ref="L461:P461"/>
    <mergeCell ref="C462:F462"/>
    <mergeCell ref="M462:P462"/>
    <mergeCell ref="A464:F464"/>
    <mergeCell ref="K464:P464"/>
    <mergeCell ref="A467:F467"/>
    <mergeCell ref="B468:F468"/>
    <mergeCell ref="C469:F469"/>
    <mergeCell ref="B470:F470"/>
    <mergeCell ref="C471:F471"/>
    <mergeCell ref="A473:F473"/>
    <mergeCell ref="A476:F476"/>
    <mergeCell ref="K476:P476"/>
    <mergeCell ref="B477:F477"/>
    <mergeCell ref="L477:P477"/>
    <mergeCell ref="C478:F478"/>
    <mergeCell ref="M478:P478"/>
    <mergeCell ref="B479:F479"/>
    <mergeCell ref="L479:P479"/>
    <mergeCell ref="C480:F480"/>
    <mergeCell ref="M480:P480"/>
    <mergeCell ref="B481:F481"/>
    <mergeCell ref="L481:P481"/>
    <mergeCell ref="C482:F482"/>
    <mergeCell ref="M482:P482"/>
    <mergeCell ref="A484:F484"/>
    <mergeCell ref="K484:P484"/>
    <mergeCell ref="A487:F487"/>
    <mergeCell ref="B488:F488"/>
    <mergeCell ref="C489:F489"/>
    <mergeCell ref="B490:F490"/>
    <mergeCell ref="C491:F491"/>
    <mergeCell ref="A493:F493"/>
    <mergeCell ref="A496:F496"/>
    <mergeCell ref="B497:F497"/>
    <mergeCell ref="C498:F498"/>
    <mergeCell ref="B499:F499"/>
    <mergeCell ref="C500:F500"/>
    <mergeCell ref="A502:F502"/>
    <mergeCell ref="A505:F505"/>
    <mergeCell ref="B506:F506"/>
    <mergeCell ref="C507:F507"/>
    <mergeCell ref="B508:F508"/>
    <mergeCell ref="C509:F509"/>
    <mergeCell ref="A511:F511"/>
    <mergeCell ref="A514:F514"/>
    <mergeCell ref="B515:F515"/>
    <mergeCell ref="C516:F516"/>
    <mergeCell ref="B517:F517"/>
    <mergeCell ref="C518:F518"/>
    <mergeCell ref="A520:F520"/>
    <mergeCell ref="A523:F523"/>
    <mergeCell ref="B524:F524"/>
    <mergeCell ref="C525:F525"/>
    <mergeCell ref="B526:F526"/>
    <mergeCell ref="C527:F527"/>
    <mergeCell ref="A529:F529"/>
    <mergeCell ref="A532:F532"/>
    <mergeCell ref="B533:F533"/>
    <mergeCell ref="C534:F534"/>
    <mergeCell ref="B535:F535"/>
    <mergeCell ref="C536:F536"/>
    <mergeCell ref="A538:F538"/>
    <mergeCell ref="A541:F541"/>
    <mergeCell ref="B542:F542"/>
    <mergeCell ref="C543:F543"/>
    <mergeCell ref="B544:F544"/>
    <mergeCell ref="C545:F545"/>
    <mergeCell ref="A547:F547"/>
    <mergeCell ref="A550:F550"/>
    <mergeCell ref="B551:F551"/>
    <mergeCell ref="C552:F552"/>
    <mergeCell ref="B553:F553"/>
    <mergeCell ref="C554:F554"/>
    <mergeCell ref="A556:F556"/>
    <mergeCell ref="A559:F559"/>
    <mergeCell ref="B560:F560"/>
    <mergeCell ref="C561:F561"/>
    <mergeCell ref="B562:F562"/>
    <mergeCell ref="C563:F563"/>
    <mergeCell ref="A565:F565"/>
    <mergeCell ref="A568:F568"/>
    <mergeCell ref="B569:F569"/>
    <mergeCell ref="C570:F570"/>
    <mergeCell ref="B571:F571"/>
    <mergeCell ref="C572:F572"/>
    <mergeCell ref="B573:F573"/>
    <mergeCell ref="C574:F574"/>
    <mergeCell ref="B575:F575"/>
    <mergeCell ref="C576:F576"/>
    <mergeCell ref="B577:F577"/>
    <mergeCell ref="C578:F578"/>
    <mergeCell ref="B579:F579"/>
    <mergeCell ref="C580:F580"/>
    <mergeCell ref="B581:F581"/>
    <mergeCell ref="C582:F582"/>
    <mergeCell ref="B583:F583"/>
    <mergeCell ref="C584:F584"/>
    <mergeCell ref="B585:F585"/>
    <mergeCell ref="C586:F586"/>
    <mergeCell ref="B587:F587"/>
    <mergeCell ref="C588:F588"/>
    <mergeCell ref="B589:F589"/>
    <mergeCell ref="C590:F590"/>
    <mergeCell ref="B591:F591"/>
    <mergeCell ref="C592:F592"/>
    <mergeCell ref="B593:F593"/>
    <mergeCell ref="C594:F594"/>
    <mergeCell ref="B595:F595"/>
    <mergeCell ref="C596:F596"/>
    <mergeCell ref="B597:F597"/>
    <mergeCell ref="C598:F598"/>
    <mergeCell ref="B599:F599"/>
    <mergeCell ref="C600:F600"/>
    <mergeCell ref="B601:F601"/>
    <mergeCell ref="B611:F611"/>
    <mergeCell ref="C612:F612"/>
    <mergeCell ref="A614:F614"/>
    <mergeCell ref="C602:F602"/>
    <mergeCell ref="B603:F603"/>
    <mergeCell ref="C604:F604"/>
    <mergeCell ref="B605:F605"/>
    <mergeCell ref="C606:F606"/>
    <mergeCell ref="B607:F607"/>
    <mergeCell ref="C608:F608"/>
    <mergeCell ref="B609:F609"/>
    <mergeCell ref="C610:F61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92D1-2456-40F0-8F1E-E64EB0C059C0}">
  <sheetPr>
    <tabColor theme="9"/>
  </sheetPr>
  <dimension ref="A1:P272"/>
  <sheetViews>
    <sheetView topLeftCell="A191" zoomScale="85" zoomScaleNormal="85" workbookViewId="0">
      <selection activeCell="N90" sqref="N90"/>
    </sheetView>
  </sheetViews>
  <sheetFormatPr defaultColWidth="10.76171875" defaultRowHeight="15" x14ac:dyDescent="0.2"/>
  <cols>
    <col min="2" max="2" width="10.76171875" bestFit="1" customWidth="1"/>
    <col min="3" max="3" width="9.28125" customWidth="1"/>
    <col min="4" max="4" width="22.8671875" style="236" customWidth="1"/>
    <col min="6" max="6" width="22.8671875" customWidth="1"/>
    <col min="7" max="8" width="13.1796875" bestFit="1" customWidth="1"/>
    <col min="9" max="9" width="8.33984375" customWidth="1"/>
    <col min="10" max="10" width="10.89453125" bestFit="1" customWidth="1"/>
    <col min="11" max="11" width="9.28125" customWidth="1"/>
    <col min="12" max="12" width="22.8671875" customWidth="1"/>
    <col min="14" max="14" width="22.59765625" customWidth="1"/>
    <col min="15" max="16" width="11.56640625" bestFit="1" customWidth="1"/>
  </cols>
  <sheetData>
    <row r="1" spans="1:16" x14ac:dyDescent="0.2">
      <c r="A1" s="982" t="s">
        <v>840</v>
      </c>
      <c r="B1" s="982"/>
      <c r="C1" s="982"/>
      <c r="D1" s="982"/>
    </row>
    <row r="3" spans="1:16" x14ac:dyDescent="0.2">
      <c r="A3" s="3" t="s">
        <v>817</v>
      </c>
      <c r="B3" s="3"/>
    </row>
    <row r="4" spans="1:16" x14ac:dyDescent="0.2">
      <c r="A4" s="3" t="s">
        <v>841</v>
      </c>
      <c r="B4" s="3"/>
    </row>
    <row r="5" spans="1:16" x14ac:dyDescent="0.2">
      <c r="A5" s="982" t="s">
        <v>842</v>
      </c>
      <c r="B5" s="982"/>
      <c r="C5" s="971"/>
      <c r="D5" s="971"/>
      <c r="E5" s="971"/>
    </row>
    <row r="6" spans="1:16" ht="15.75" thickBot="1" x14ac:dyDescent="0.25"/>
    <row r="7" spans="1:16" ht="15.75" thickBot="1" x14ac:dyDescent="0.25">
      <c r="B7" s="962">
        <v>1</v>
      </c>
      <c r="C7" s="963"/>
      <c r="G7" s="962">
        <v>10</v>
      </c>
      <c r="H7" s="963"/>
      <c r="J7" s="962">
        <v>2</v>
      </c>
      <c r="K7" s="963"/>
      <c r="O7" s="962">
        <v>12</v>
      </c>
      <c r="P7" s="963"/>
    </row>
    <row r="8" spans="1:16" ht="15.75" thickBot="1" x14ac:dyDescent="0.25">
      <c r="B8" s="190" t="s">
        <v>831</v>
      </c>
      <c r="C8" s="190" t="s">
        <v>1010</v>
      </c>
      <c r="D8" s="973" t="s">
        <v>843</v>
      </c>
      <c r="E8" s="974"/>
      <c r="F8" s="975"/>
      <c r="G8" s="976" t="s">
        <v>844</v>
      </c>
      <c r="H8" s="977"/>
      <c r="J8" s="190" t="s">
        <v>831</v>
      </c>
      <c r="K8" s="190" t="s">
        <v>1010</v>
      </c>
      <c r="L8" s="973" t="s">
        <v>843</v>
      </c>
      <c r="M8" s="974"/>
      <c r="N8" s="975"/>
      <c r="O8" s="976" t="s">
        <v>844</v>
      </c>
      <c r="P8" s="977"/>
    </row>
    <row r="9" spans="1:16" ht="15.75" thickBot="1" x14ac:dyDescent="0.25">
      <c r="B9" s="229"/>
      <c r="C9" s="191" t="s">
        <v>830</v>
      </c>
      <c r="D9" s="967" t="s">
        <v>845</v>
      </c>
      <c r="E9" s="968"/>
      <c r="F9" s="969"/>
      <c r="G9" s="192" t="s">
        <v>846</v>
      </c>
      <c r="H9" s="192" t="s">
        <v>847</v>
      </c>
      <c r="J9" s="229"/>
      <c r="K9" s="191" t="s">
        <v>830</v>
      </c>
      <c r="L9" s="967" t="s">
        <v>845</v>
      </c>
      <c r="M9" s="968"/>
      <c r="N9" s="969"/>
      <c r="O9" s="192" t="s">
        <v>846</v>
      </c>
      <c r="P9" s="192" t="s">
        <v>847</v>
      </c>
    </row>
    <row r="10" spans="1:16" x14ac:dyDescent="0.2">
      <c r="B10" s="233">
        <f>+VLOOKUP(C10,L.Diario!$B$11:$C$393,2,FALSE)</f>
        <v>45324</v>
      </c>
      <c r="C10" s="228">
        <v>2</v>
      </c>
      <c r="D10" s="978" t="str">
        <f>VLOOKUP(C10,L.Diario!$B$10:$D$393,3,FALSE)</f>
        <v>Por la cancelacion de los aportes de los socios</v>
      </c>
      <c r="E10" s="979"/>
      <c r="F10" s="980"/>
      <c r="G10" s="194">
        <f>+L.Diario!K16</f>
        <v>207000</v>
      </c>
      <c r="H10" s="195"/>
      <c r="J10" s="233">
        <f>+VLOOKUP(K10,L.Diario!$B$11:$C$393,2,FALSE)</f>
        <v>45329</v>
      </c>
      <c r="K10" s="193">
        <v>15</v>
      </c>
      <c r="L10" s="978" t="str">
        <f>VLOOKUP(K10,L.Diario!$B$10:$D$393,3,FALSE)</f>
        <v>Por la venta de Mercaderias al crédito mas IGV</v>
      </c>
      <c r="M10" s="979"/>
      <c r="N10" s="980"/>
      <c r="O10" s="195">
        <f>+L.Diario!K96</f>
        <v>59000</v>
      </c>
      <c r="P10" s="195"/>
    </row>
    <row r="11" spans="1:16" x14ac:dyDescent="0.2">
      <c r="B11" s="234">
        <f>+VLOOKUP(C11,L.Diario!$B$11:$C$393,2,FALSE)</f>
        <v>45325</v>
      </c>
      <c r="C11" s="193">
        <v>5</v>
      </c>
      <c r="D11" s="970" t="str">
        <f>VLOOKUP(C11,L.Diario!$B$10:$D$393,3,FALSE)</f>
        <v>Por el pago con giro de cheque de la compra de utiles de limpieza</v>
      </c>
      <c r="E11" s="971"/>
      <c r="F11" s="972"/>
      <c r="G11" s="195"/>
      <c r="H11" s="195">
        <f>+L.Diario!L37</f>
        <v>4130</v>
      </c>
      <c r="J11" s="234">
        <f>+VLOOKUP(K11,L.Diario!$B$11:$C$393,2,FALSE)</f>
        <v>45329</v>
      </c>
      <c r="K11" s="193">
        <v>16</v>
      </c>
      <c r="L11" s="970" t="str">
        <f>VLOOKUP(K11,L.Diario!$B$10:$D$393,3,FALSE)</f>
        <v>Por el canje de la factura</v>
      </c>
      <c r="M11" s="971"/>
      <c r="N11" s="972"/>
      <c r="O11" s="195">
        <f>+L.Diario!K103</f>
        <v>59000</v>
      </c>
      <c r="P11" s="195"/>
    </row>
    <row r="12" spans="1:16" x14ac:dyDescent="0.2">
      <c r="B12" s="234">
        <f>+VLOOKUP(C12,L.Diario!$B$11:$C$393,2,FALSE)</f>
        <v>45327</v>
      </c>
      <c r="C12" s="193">
        <v>11</v>
      </c>
      <c r="D12" s="970" t="str">
        <f>VLOOKUP(C12,L.Diario!$B$10:$D$393,3,FALSE)</f>
        <v>Por el pago de la planilla de Sueldos</v>
      </c>
      <c r="E12" s="971"/>
      <c r="F12" s="972"/>
      <c r="G12" s="195"/>
      <c r="H12" s="195">
        <f>+L.Diario!L76</f>
        <v>9701</v>
      </c>
      <c r="J12" s="234">
        <f>+VLOOKUP(K12,L.Diario!$B$11:$C$393,2,FALSE)</f>
        <v>45329</v>
      </c>
      <c r="K12" s="193">
        <v>16</v>
      </c>
      <c r="L12" s="970" t="str">
        <f>VLOOKUP(K12,L.Diario!$B$10:$D$393,3,FALSE)</f>
        <v>Por el canje de la factura</v>
      </c>
      <c r="M12" s="971"/>
      <c r="N12" s="972"/>
      <c r="O12" s="195"/>
      <c r="P12" s="195">
        <f>+L.Diario!L105</f>
        <v>59000</v>
      </c>
    </row>
    <row r="13" spans="1:16" x14ac:dyDescent="0.2">
      <c r="B13" s="234">
        <f>+VLOOKUP(C13,L.Diario!$B$11:$C$393,2,FALSE)</f>
        <v>45328</v>
      </c>
      <c r="C13" s="193">
        <v>14</v>
      </c>
      <c r="D13" s="970" t="str">
        <f>VLOOKUP(C13,L.Diario!$B$10:$D$393,3,FALSE)</f>
        <v>Por el pago de alquileres a la Sra Nacy Talavera</v>
      </c>
      <c r="E13" s="971"/>
      <c r="F13" s="972"/>
      <c r="G13" s="195"/>
      <c r="H13" s="195">
        <f>+L.Diario!L93</f>
        <v>3100</v>
      </c>
      <c r="J13" s="234" t="e">
        <f>+VLOOKUP(K13,L.Diario!$B$11:$C$393,2,FALSE)</f>
        <v>#N/A</v>
      </c>
      <c r="K13" s="193"/>
      <c r="L13" s="970" t="e">
        <f>VLOOKUP(K13,L.Diario!$B$10:$D$393,3,FALSE)</f>
        <v>#N/A</v>
      </c>
      <c r="M13" s="971"/>
      <c r="N13" s="972"/>
      <c r="O13" s="195"/>
      <c r="P13" s="195"/>
    </row>
    <row r="14" spans="1:16" x14ac:dyDescent="0.2">
      <c r="B14" s="234">
        <f>+VLOOKUP(C14,L.Diario!$B$11:$C$393,2,FALSE)</f>
        <v>45330</v>
      </c>
      <c r="C14" s="193">
        <v>17</v>
      </c>
      <c r="D14" s="970" t="str">
        <f>VLOOKUP(C14,L.Diario!$B$10:$D$393,3,FALSE)</f>
        <v>Por la cancelación de la factura 002-126689</v>
      </c>
      <c r="E14" s="971"/>
      <c r="F14" s="972"/>
      <c r="G14" s="195"/>
      <c r="H14" s="195">
        <f>+L.Diario!L112</f>
        <v>23400</v>
      </c>
      <c r="J14" s="234" t="e">
        <f>+VLOOKUP(K14,L.Diario!$B$11:$C$393,2,FALSE)</f>
        <v>#N/A</v>
      </c>
      <c r="K14" s="193"/>
      <c r="L14" s="970" t="e">
        <f>VLOOKUP(K14,L.Diario!$B$10:$D$393,3,FALSE)</f>
        <v>#N/A</v>
      </c>
      <c r="M14" s="971"/>
      <c r="N14" s="972"/>
      <c r="O14" s="195"/>
      <c r="P14" s="195"/>
    </row>
    <row r="15" spans="1:16" x14ac:dyDescent="0.2">
      <c r="B15" s="234">
        <f>+VLOOKUP(C15,L.Diario!$B$11:$C$393,2,FALSE)</f>
        <v>45331</v>
      </c>
      <c r="C15" s="193">
        <v>18</v>
      </c>
      <c r="D15" s="970" t="str">
        <f>VLOOKUP(C15,L.Diario!$B$10:$D$393,3,FALSE)</f>
        <v>Por el pago del impuesto a la renta</v>
      </c>
      <c r="E15" s="971"/>
      <c r="F15" s="972"/>
      <c r="G15" s="195"/>
      <c r="H15" s="195">
        <f>+L.Diario!L117</f>
        <v>3500</v>
      </c>
      <c r="J15" s="234" t="e">
        <f>+VLOOKUP(K15,L.Diario!$B$11:$C$393,2,FALSE)</f>
        <v>#N/A</v>
      </c>
      <c r="K15" s="193"/>
      <c r="L15" s="970" t="e">
        <f>VLOOKUP(K15,L.Diario!$B$10:$D$393,3,FALSE)</f>
        <v>#N/A</v>
      </c>
      <c r="M15" s="971"/>
      <c r="N15" s="972"/>
      <c r="O15" s="195"/>
      <c r="P15" s="195"/>
    </row>
    <row r="16" spans="1:16" x14ac:dyDescent="0.2">
      <c r="B16" s="234">
        <f>+VLOOKUP(C16,L.Diario!$B$11:$C$393,2,FALSE)</f>
        <v>45333</v>
      </c>
      <c r="C16" s="193">
        <v>21</v>
      </c>
      <c r="D16" s="970" t="str">
        <f>VLOOKUP(C16,L.Diario!$B$10:$D$393,3,FALSE)</f>
        <v>Por el pago de servicios de transporte según Factura 008-7756891</v>
      </c>
      <c r="E16" s="971"/>
      <c r="F16" s="972"/>
      <c r="G16" s="195"/>
      <c r="H16" s="195">
        <f>+L.Diario!L136</f>
        <v>3894</v>
      </c>
      <c r="J16" s="234" t="e">
        <f>+VLOOKUP(K16,L.Diario!$B$11:$C$393,2,FALSE)</f>
        <v>#N/A</v>
      </c>
      <c r="K16" s="193"/>
      <c r="L16" s="970" t="e">
        <f>VLOOKUP(K16,L.Diario!$B$10:$D$393,3,FALSE)</f>
        <v>#N/A</v>
      </c>
      <c r="M16" s="971"/>
      <c r="N16" s="972"/>
      <c r="O16" s="195"/>
      <c r="P16" s="195"/>
    </row>
    <row r="17" spans="2:16" x14ac:dyDescent="0.2">
      <c r="B17" s="234" t="e">
        <f>+VLOOKUP(C17,L.Diario!$B$11:$C$393,2,FALSE)</f>
        <v>#N/A</v>
      </c>
      <c r="C17" s="193"/>
      <c r="D17" s="970" t="e">
        <f>VLOOKUP(C17,L.Diario!$B$10:$D$393,3,FALSE)</f>
        <v>#N/A</v>
      </c>
      <c r="E17" s="971"/>
      <c r="F17" s="972"/>
      <c r="G17" s="195"/>
      <c r="H17" s="195"/>
      <c r="J17" s="234" t="e">
        <f>+VLOOKUP(K17,L.Diario!$B$11:$C$393,2,FALSE)</f>
        <v>#N/A</v>
      </c>
      <c r="K17" s="193"/>
      <c r="L17" s="970" t="e">
        <f>VLOOKUP(K17,L.Diario!$B$10:$D$393,3,FALSE)</f>
        <v>#N/A</v>
      </c>
      <c r="M17" s="971"/>
      <c r="N17" s="972"/>
      <c r="O17" s="195"/>
      <c r="P17" s="195"/>
    </row>
    <row r="18" spans="2:16" x14ac:dyDescent="0.2">
      <c r="B18" s="234" t="e">
        <f>+VLOOKUP(C18,L.Diario!$B$11:$C$393,2,FALSE)</f>
        <v>#N/A</v>
      </c>
      <c r="C18" s="193"/>
      <c r="D18" s="970" t="e">
        <f>VLOOKUP(C18,L.Diario!$B$10:$D$393,3,FALSE)</f>
        <v>#N/A</v>
      </c>
      <c r="E18" s="971"/>
      <c r="F18" s="972"/>
      <c r="G18" s="195"/>
      <c r="H18" s="195"/>
      <c r="J18" s="234" t="e">
        <f>+VLOOKUP(K18,L.Diario!$B$11:$C$393,2,FALSE)</f>
        <v>#N/A</v>
      </c>
      <c r="K18" s="193"/>
      <c r="L18" s="970" t="e">
        <f>VLOOKUP(K18,L.Diario!$B$10:$D$393,3,FALSE)</f>
        <v>#N/A</v>
      </c>
      <c r="M18" s="971"/>
      <c r="N18" s="972"/>
      <c r="O18" s="195"/>
      <c r="P18" s="195"/>
    </row>
    <row r="19" spans="2:16" x14ac:dyDescent="0.2">
      <c r="B19" s="234" t="e">
        <f>+VLOOKUP(C19,L.Diario!$B$11:$C$393,2,FALSE)</f>
        <v>#N/A</v>
      </c>
      <c r="C19" s="193"/>
      <c r="D19" s="970" t="e">
        <f>VLOOKUP(C19,L.Diario!$B$10:$D$393,3,FALSE)</f>
        <v>#N/A</v>
      </c>
      <c r="E19" s="971"/>
      <c r="F19" s="972"/>
      <c r="G19" s="195"/>
      <c r="H19" s="195"/>
      <c r="J19" s="234" t="e">
        <f>+VLOOKUP(K19,L.Diario!$B$11:$C$393,2,FALSE)</f>
        <v>#N/A</v>
      </c>
      <c r="K19" s="193"/>
      <c r="L19" s="970" t="e">
        <f>VLOOKUP(K19,L.Diario!$B$10:$D$393,3,FALSE)</f>
        <v>#N/A</v>
      </c>
      <c r="M19" s="971"/>
      <c r="N19" s="972"/>
      <c r="O19" s="195"/>
      <c r="P19" s="195"/>
    </row>
    <row r="20" spans="2:16" x14ac:dyDescent="0.2">
      <c r="B20" s="234" t="e">
        <f>+VLOOKUP(C20,L.Diario!$B$11:$C$393,2,FALSE)</f>
        <v>#N/A</v>
      </c>
      <c r="C20" s="193"/>
      <c r="D20" s="970" t="e">
        <f>VLOOKUP(C20,L.Diario!$B$10:$D$393,3,FALSE)</f>
        <v>#N/A</v>
      </c>
      <c r="E20" s="971"/>
      <c r="F20" s="972"/>
      <c r="G20" s="195"/>
      <c r="H20" s="195"/>
      <c r="J20" s="234" t="e">
        <f>+VLOOKUP(K20,L.Diario!$B$11:$C$393,2,FALSE)</f>
        <v>#N/A</v>
      </c>
      <c r="K20" s="193"/>
      <c r="L20" s="970" t="e">
        <f>VLOOKUP(K20,L.Diario!$B$10:$D$393,3,FALSE)</f>
        <v>#N/A</v>
      </c>
      <c r="M20" s="971"/>
      <c r="N20" s="972"/>
      <c r="O20" s="195"/>
      <c r="P20" s="195"/>
    </row>
    <row r="21" spans="2:16" x14ac:dyDescent="0.2">
      <c r="B21" s="234" t="e">
        <f>+VLOOKUP(C21,L.Diario!$B$11:$C$393,2,FALSE)</f>
        <v>#N/A</v>
      </c>
      <c r="C21" s="193"/>
      <c r="D21" s="970" t="e">
        <f>VLOOKUP(C21,L.Diario!$B$10:$D$393,3,FALSE)</f>
        <v>#N/A</v>
      </c>
      <c r="E21" s="971"/>
      <c r="F21" s="972"/>
      <c r="G21" s="195"/>
      <c r="H21" s="195"/>
      <c r="J21" s="234" t="e">
        <f>+VLOOKUP(K21,L.Diario!$B$11:$C$393,2,FALSE)</f>
        <v>#N/A</v>
      </c>
      <c r="K21" s="193"/>
      <c r="L21" s="970" t="e">
        <f>VLOOKUP(K21,L.Diario!$B$10:$D$393,3,FALSE)</f>
        <v>#N/A</v>
      </c>
      <c r="M21" s="971"/>
      <c r="N21" s="972"/>
      <c r="O21" s="195"/>
      <c r="P21" s="195"/>
    </row>
    <row r="22" spans="2:16" x14ac:dyDescent="0.2">
      <c r="B22" s="234" t="e">
        <f>+VLOOKUP(C22,L.Diario!$B$11:$C$393,2,FALSE)</f>
        <v>#N/A</v>
      </c>
      <c r="C22" s="193"/>
      <c r="D22" s="970" t="e">
        <f>VLOOKUP(C22,L.Diario!$B$10:$D$393,3,FALSE)</f>
        <v>#N/A</v>
      </c>
      <c r="E22" s="971"/>
      <c r="F22" s="972"/>
      <c r="G22" s="195"/>
      <c r="H22" s="195"/>
      <c r="J22" s="234" t="e">
        <f>+VLOOKUP(K22,L.Diario!$B$11:$C$393,2,FALSE)</f>
        <v>#N/A</v>
      </c>
      <c r="K22" s="193"/>
      <c r="L22" s="970" t="e">
        <f>VLOOKUP(K22,L.Diario!$B$10:$D$393,3,FALSE)</f>
        <v>#N/A</v>
      </c>
      <c r="M22" s="971"/>
      <c r="N22" s="972"/>
      <c r="O22" s="195"/>
      <c r="P22" s="195"/>
    </row>
    <row r="23" spans="2:16" x14ac:dyDescent="0.2">
      <c r="B23" s="234" t="e">
        <f>+VLOOKUP(C23,L.Diario!$B$11:$C$393,2,FALSE)</f>
        <v>#N/A</v>
      </c>
      <c r="C23" s="193"/>
      <c r="D23" s="970" t="e">
        <f>VLOOKUP(C23,L.Diario!$B$10:$D$393,3,FALSE)</f>
        <v>#N/A</v>
      </c>
      <c r="E23" s="971"/>
      <c r="F23" s="972"/>
      <c r="G23" s="195"/>
      <c r="H23" s="195"/>
      <c r="J23" s="234" t="e">
        <f>+VLOOKUP(K23,L.Diario!$B$11:$C$393,2,FALSE)</f>
        <v>#N/A</v>
      </c>
      <c r="K23" s="193"/>
      <c r="L23" s="970" t="e">
        <f>VLOOKUP(K23,L.Diario!$B$10:$D$393,3,FALSE)</f>
        <v>#N/A</v>
      </c>
      <c r="M23" s="971"/>
      <c r="N23" s="972"/>
      <c r="O23" s="195"/>
      <c r="P23" s="195"/>
    </row>
    <row r="24" spans="2:16" x14ac:dyDescent="0.2">
      <c r="B24" s="234" t="e">
        <f>+VLOOKUP(C24,L.Diario!$B$11:$C$393,2,FALSE)</f>
        <v>#N/A</v>
      </c>
      <c r="C24" s="193"/>
      <c r="D24" s="970" t="e">
        <f>VLOOKUP(C24,L.Diario!$B$10:$D$393,3,FALSE)</f>
        <v>#N/A</v>
      </c>
      <c r="E24" s="971"/>
      <c r="F24" s="972"/>
      <c r="G24" s="195"/>
      <c r="H24" s="195"/>
      <c r="J24" s="234" t="e">
        <f>+VLOOKUP(K24,L.Diario!$B$11:$C$393,2,FALSE)</f>
        <v>#N/A</v>
      </c>
      <c r="K24" s="193"/>
      <c r="L24" s="970" t="e">
        <f>VLOOKUP(K24,L.Diario!$B$10:$D$393,3,FALSE)</f>
        <v>#N/A</v>
      </c>
      <c r="M24" s="971"/>
      <c r="N24" s="972"/>
      <c r="O24" s="195"/>
      <c r="P24" s="195"/>
    </row>
    <row r="25" spans="2:16" x14ac:dyDescent="0.2">
      <c r="B25" s="234" t="e">
        <f>+VLOOKUP(C25,L.Diario!$B$11:$C$393,2,FALSE)</f>
        <v>#N/A</v>
      </c>
      <c r="C25" s="193"/>
      <c r="D25" s="970" t="e">
        <f>VLOOKUP(C25,L.Diario!$B$10:$D$393,3,FALSE)</f>
        <v>#N/A</v>
      </c>
      <c r="E25" s="971"/>
      <c r="F25" s="972"/>
      <c r="G25" s="195"/>
      <c r="H25" s="195"/>
      <c r="J25" s="234" t="e">
        <f>+VLOOKUP(K25,L.Diario!$B$11:$C$393,2,FALSE)</f>
        <v>#N/A</v>
      </c>
      <c r="K25" s="193"/>
      <c r="L25" s="970" t="e">
        <f>VLOOKUP(K25,L.Diario!$B$10:$D$393,3,FALSE)</f>
        <v>#N/A</v>
      </c>
      <c r="M25" s="971"/>
      <c r="N25" s="972"/>
      <c r="O25" s="195"/>
      <c r="P25" s="195"/>
    </row>
    <row r="26" spans="2:16" ht="15.75" thickBot="1" x14ac:dyDescent="0.25">
      <c r="B26" s="235" t="e">
        <f>+VLOOKUP(C26,L.Diario!$B$11:$C$393,2,FALSE)</f>
        <v>#N/A</v>
      </c>
      <c r="C26" s="196"/>
      <c r="D26" s="964" t="e">
        <f>VLOOKUP(C26,L.Diario!$B$10:$D$393,3,FALSE)</f>
        <v>#N/A</v>
      </c>
      <c r="E26" s="965"/>
      <c r="F26" s="966"/>
      <c r="G26" s="197"/>
      <c r="H26" s="197"/>
      <c r="J26" s="235" t="e">
        <f>+VLOOKUP(K26,L.Diario!$B$11:$C$393,2,FALSE)</f>
        <v>#N/A</v>
      </c>
      <c r="K26" s="196"/>
      <c r="L26" s="964" t="e">
        <f>VLOOKUP(K26,L.Diario!$B$10:$D$393,3,FALSE)</f>
        <v>#N/A</v>
      </c>
      <c r="M26" s="965"/>
      <c r="N26" s="966"/>
      <c r="O26" s="197"/>
      <c r="P26" s="197"/>
    </row>
    <row r="27" spans="2:16" ht="15.75" thickBot="1" x14ac:dyDescent="0.25">
      <c r="C27" s="198"/>
      <c r="G27" s="197">
        <f>SUM(G10:G26)</f>
        <v>207000</v>
      </c>
      <c r="H27" s="197">
        <f>SUM(H10:H26)</f>
        <v>47725</v>
      </c>
      <c r="O27" s="197">
        <f>SUM(O10:O26)</f>
        <v>118000</v>
      </c>
      <c r="P27" s="197">
        <f>SUM(P10:P26)</f>
        <v>59000</v>
      </c>
    </row>
    <row r="28" spans="2:16" ht="15.75" thickBot="1" x14ac:dyDescent="0.25">
      <c r="C28" s="198"/>
      <c r="G28" s="199" t="str">
        <f>IF(H27&gt;G27,H27-G27,"")</f>
        <v/>
      </c>
      <c r="H28" s="200">
        <f>IF(G27&gt;H27,G27-H27,"")</f>
        <v>159275</v>
      </c>
      <c r="K28" s="198"/>
      <c r="O28" s="199" t="str">
        <f>IF(P27&gt;O27,P27-O27,"")</f>
        <v/>
      </c>
      <c r="P28" s="200">
        <f>IF(O27&gt;P27,O27-P27,"")</f>
        <v>59000</v>
      </c>
    </row>
    <row r="29" spans="2:16" ht="15.75" thickBot="1" x14ac:dyDescent="0.25">
      <c r="C29" s="4"/>
      <c r="D29" s="237"/>
      <c r="E29" s="4"/>
      <c r="F29" s="4"/>
      <c r="G29" s="201">
        <f>SUM(G27:G28)</f>
        <v>207000</v>
      </c>
      <c r="H29" s="201">
        <f>SUM(H27:H28)</f>
        <v>207000</v>
      </c>
      <c r="K29" s="4"/>
      <c r="L29" s="4"/>
      <c r="M29" s="4"/>
      <c r="N29" s="4"/>
      <c r="O29" s="201">
        <f>SUM(O27:O28)</f>
        <v>118000</v>
      </c>
      <c r="P29" s="201">
        <f>SUM(P27:P28)</f>
        <v>118000</v>
      </c>
    </row>
    <row r="30" spans="2:16" x14ac:dyDescent="0.2">
      <c r="C30" s="3"/>
      <c r="D30" s="238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15.75" thickBot="1" x14ac:dyDescent="0.25">
      <c r="C31" s="3"/>
      <c r="D31" s="238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15.75" thickBot="1" x14ac:dyDescent="0.25">
      <c r="B32" s="962">
        <v>3</v>
      </c>
      <c r="C32" s="963"/>
      <c r="G32" s="962">
        <v>14</v>
      </c>
      <c r="H32" s="963"/>
      <c r="I32" s="3"/>
      <c r="J32" s="962">
        <v>4</v>
      </c>
      <c r="K32" s="963"/>
      <c r="O32" s="962">
        <v>16</v>
      </c>
      <c r="P32" s="963"/>
    </row>
    <row r="33" spans="2:16" ht="15.75" thickBot="1" x14ac:dyDescent="0.25">
      <c r="B33" s="190" t="s">
        <v>831</v>
      </c>
      <c r="C33" s="190" t="s">
        <v>1010</v>
      </c>
      <c r="D33" s="973" t="s">
        <v>843</v>
      </c>
      <c r="E33" s="974"/>
      <c r="F33" s="975"/>
      <c r="G33" s="976" t="s">
        <v>844</v>
      </c>
      <c r="H33" s="977"/>
      <c r="I33" s="3"/>
      <c r="J33" s="190" t="s">
        <v>831</v>
      </c>
      <c r="K33" s="190" t="s">
        <v>1010</v>
      </c>
      <c r="L33" s="973" t="s">
        <v>843</v>
      </c>
      <c r="M33" s="974"/>
      <c r="N33" s="975"/>
      <c r="O33" s="976" t="s">
        <v>844</v>
      </c>
      <c r="P33" s="977"/>
    </row>
    <row r="34" spans="2:16" ht="15.75" thickBot="1" x14ac:dyDescent="0.25">
      <c r="B34" s="229"/>
      <c r="C34" s="191" t="s">
        <v>830</v>
      </c>
      <c r="D34" s="967" t="s">
        <v>845</v>
      </c>
      <c r="E34" s="968"/>
      <c r="F34" s="969"/>
      <c r="G34" s="192" t="s">
        <v>846</v>
      </c>
      <c r="H34" s="192" t="s">
        <v>847</v>
      </c>
      <c r="I34" s="3"/>
      <c r="J34" s="229"/>
      <c r="K34" s="191" t="s">
        <v>830</v>
      </c>
      <c r="L34" s="967" t="s">
        <v>845</v>
      </c>
      <c r="M34" s="968"/>
      <c r="N34" s="969"/>
      <c r="O34" s="192" t="s">
        <v>846</v>
      </c>
      <c r="P34" s="192" t="s">
        <v>847</v>
      </c>
    </row>
    <row r="35" spans="2:16" x14ac:dyDescent="0.2">
      <c r="B35" s="233">
        <f>+VLOOKUP(C35,L.Diario!$B$11:$C$393,2,FALSE)</f>
        <v>45323</v>
      </c>
      <c r="C35" s="193">
        <v>1</v>
      </c>
      <c r="D35" s="978" t="str">
        <f>VLOOKUP(C35,L.Diario!$B$10:$D$393,3,FALSE)</f>
        <v>Por la Suscripción de las acciones de la sociedad</v>
      </c>
      <c r="E35" s="979"/>
      <c r="F35" s="980"/>
      <c r="G35" s="194">
        <f>+L.Diario!K11</f>
        <v>279000</v>
      </c>
      <c r="H35" s="195"/>
      <c r="I35" s="3"/>
      <c r="J35" s="233">
        <f>+VLOOKUP(K35,L.Diario!$B$11:$C$393,2,FALSE)</f>
        <v>45325</v>
      </c>
      <c r="K35" s="228">
        <v>3</v>
      </c>
      <c r="L35" s="978" t="str">
        <f>VLOOKUP(K35,L.Diario!$B$10:$D$393,3,FALSE)</f>
        <v>Por al compra de útiles de limpieza al contado</v>
      </c>
      <c r="M35" s="979"/>
      <c r="N35" s="980"/>
      <c r="O35" s="194">
        <f>+L.Diario!K25</f>
        <v>630</v>
      </c>
      <c r="P35" s="195"/>
    </row>
    <row r="36" spans="2:16" x14ac:dyDescent="0.2">
      <c r="B36" s="234">
        <f>+VLOOKUP(C36,L.Diario!$B$11:$C$393,2,FALSE)</f>
        <v>45324</v>
      </c>
      <c r="C36" s="193">
        <v>2</v>
      </c>
      <c r="D36" s="970" t="str">
        <f>VLOOKUP(C36,L.Diario!$B$10:$D$393,3,FALSE)</f>
        <v>Por la cancelacion de los aportes de los socios</v>
      </c>
      <c r="E36" s="971"/>
      <c r="F36" s="972"/>
      <c r="G36" s="195"/>
      <c r="H36" s="195">
        <f>+L.Diario!L20</f>
        <v>279000</v>
      </c>
      <c r="I36" s="3"/>
      <c r="J36" s="234">
        <f>+VLOOKUP(K36,L.Diario!$B$11:$C$393,2,FALSE)</f>
        <v>45332</v>
      </c>
      <c r="K36" s="193">
        <v>19</v>
      </c>
      <c r="L36" s="970" t="str">
        <f>VLOOKUP(K36,L.Diario!$B$10:$D$393,3,FALSE)</f>
        <v>Por la compra de mercaderias al crédito</v>
      </c>
      <c r="M36" s="971"/>
      <c r="N36" s="972"/>
      <c r="O36" s="195">
        <f>+L.Diario!K122</f>
        <v>2268</v>
      </c>
      <c r="P36" s="195"/>
    </row>
    <row r="37" spans="2:16" x14ac:dyDescent="0.2">
      <c r="B37" s="234" t="e">
        <f>+VLOOKUP(C37,L.Diario!$B$11:$C$393,2,FALSE)</f>
        <v>#N/A</v>
      </c>
      <c r="C37" s="193"/>
      <c r="D37" s="970" t="e">
        <f>VLOOKUP(C37,L.Diario!$B$10:$D$393,3,FALSE)</f>
        <v>#N/A</v>
      </c>
      <c r="E37" s="971"/>
      <c r="F37" s="972"/>
      <c r="G37" s="195"/>
      <c r="H37" s="195"/>
      <c r="I37" s="3"/>
      <c r="J37" s="234">
        <f>+VLOOKUP(K37,L.Diario!$B$11:$C$393,2,FALSE)</f>
        <v>45333</v>
      </c>
      <c r="K37" s="193">
        <v>20</v>
      </c>
      <c r="L37" s="970" t="str">
        <f>VLOOKUP(K37,L.Diario!$B$10:$D$393,3,FALSE)</f>
        <v>Por la compra de Mercaderias al crédito</v>
      </c>
      <c r="M37" s="971"/>
      <c r="N37" s="972"/>
      <c r="O37" s="195">
        <f>+L.Diario!K129</f>
        <v>594</v>
      </c>
      <c r="P37" s="195"/>
    </row>
    <row r="38" spans="2:16" x14ac:dyDescent="0.2">
      <c r="B38" s="234" t="e">
        <f>+VLOOKUP(C38,L.Diario!$B$11:$C$393,2,FALSE)</f>
        <v>#N/A</v>
      </c>
      <c r="C38" s="193"/>
      <c r="D38" s="970" t="e">
        <f>VLOOKUP(C38,L.Diario!$B$10:$D$393,3,FALSE)</f>
        <v>#N/A</v>
      </c>
      <c r="E38" s="971"/>
      <c r="F38" s="972"/>
      <c r="G38" s="195"/>
      <c r="H38" s="195"/>
      <c r="I38" s="3"/>
      <c r="J38" s="234" t="e">
        <f>+VLOOKUP(K38,L.Diario!$B$11:$C$393,2,FALSE)</f>
        <v>#N/A</v>
      </c>
      <c r="K38" s="193"/>
      <c r="L38" s="970" t="e">
        <f>VLOOKUP(K38,L.Diario!$B$10:$D$393,3,FALSE)</f>
        <v>#N/A</v>
      </c>
      <c r="M38" s="971"/>
      <c r="N38" s="972"/>
      <c r="O38" s="195"/>
      <c r="P38" s="195"/>
    </row>
    <row r="39" spans="2:16" x14ac:dyDescent="0.2">
      <c r="B39" s="234" t="e">
        <f>+VLOOKUP(C39,L.Diario!$B$11:$C$393,2,FALSE)</f>
        <v>#N/A</v>
      </c>
      <c r="C39" s="193"/>
      <c r="D39" s="970" t="e">
        <f>VLOOKUP(C39,L.Diario!$B$10:$D$393,3,FALSE)</f>
        <v>#N/A</v>
      </c>
      <c r="E39" s="971"/>
      <c r="F39" s="972"/>
      <c r="G39" s="195"/>
      <c r="H39" s="195"/>
      <c r="I39" s="3"/>
      <c r="J39" s="234" t="e">
        <f>+VLOOKUP(K39,L.Diario!$B$11:$C$393,2,FALSE)</f>
        <v>#N/A</v>
      </c>
      <c r="K39" s="193"/>
      <c r="L39" s="970" t="e">
        <f>VLOOKUP(K39,L.Diario!$B$10:$D$393,3,FALSE)</f>
        <v>#N/A</v>
      </c>
      <c r="M39" s="971"/>
      <c r="N39" s="972"/>
      <c r="O39" s="195"/>
      <c r="P39" s="195"/>
    </row>
    <row r="40" spans="2:16" x14ac:dyDescent="0.2">
      <c r="B40" s="234" t="e">
        <f>+VLOOKUP(C40,L.Diario!$B$11:$C$393,2,FALSE)</f>
        <v>#N/A</v>
      </c>
      <c r="C40" s="193"/>
      <c r="D40" s="970" t="e">
        <f>VLOOKUP(C40,L.Diario!$B$10:$D$393,3,FALSE)</f>
        <v>#N/A</v>
      </c>
      <c r="E40" s="971"/>
      <c r="F40" s="972"/>
      <c r="G40" s="195"/>
      <c r="H40" s="195"/>
      <c r="I40" s="3"/>
      <c r="J40" s="234" t="e">
        <f>+VLOOKUP(K40,L.Diario!$B$11:$C$393,2,FALSE)</f>
        <v>#N/A</v>
      </c>
      <c r="K40" s="193"/>
      <c r="L40" s="970" t="e">
        <f>VLOOKUP(K40,L.Diario!$B$10:$D$393,3,FALSE)</f>
        <v>#N/A</v>
      </c>
      <c r="M40" s="971"/>
      <c r="N40" s="972"/>
      <c r="O40" s="195"/>
      <c r="P40" s="195"/>
    </row>
    <row r="41" spans="2:16" x14ac:dyDescent="0.2">
      <c r="B41" s="234" t="e">
        <f>+VLOOKUP(C41,L.Diario!$B$11:$C$393,2,FALSE)</f>
        <v>#N/A</v>
      </c>
      <c r="C41" s="193"/>
      <c r="D41" s="970" t="e">
        <f>VLOOKUP(C41,L.Diario!$B$10:$D$393,3,FALSE)</f>
        <v>#N/A</v>
      </c>
      <c r="E41" s="971"/>
      <c r="F41" s="972"/>
      <c r="G41" s="195"/>
      <c r="H41" s="195"/>
      <c r="I41" s="3"/>
      <c r="J41" s="234" t="e">
        <f>+VLOOKUP(K41,L.Diario!$B$11:$C$393,2,FALSE)</f>
        <v>#N/A</v>
      </c>
      <c r="K41" s="193"/>
      <c r="L41" s="970" t="e">
        <f>VLOOKUP(K41,L.Diario!$B$10:$D$393,3,FALSE)</f>
        <v>#N/A</v>
      </c>
      <c r="M41" s="971"/>
      <c r="N41" s="972"/>
      <c r="O41" s="195"/>
      <c r="P41" s="195"/>
    </row>
    <row r="42" spans="2:16" ht="15.75" thickBot="1" x14ac:dyDescent="0.25">
      <c r="B42" s="235" t="e">
        <f>+VLOOKUP(C42,L.Diario!$B$11:$C$393,2,FALSE)</f>
        <v>#N/A</v>
      </c>
      <c r="C42" s="196"/>
      <c r="D42" s="964" t="e">
        <f>VLOOKUP(C42,L.Diario!$B$10:$D$393,3,FALSE)</f>
        <v>#N/A</v>
      </c>
      <c r="E42" s="965"/>
      <c r="F42" s="966"/>
      <c r="G42" s="197"/>
      <c r="H42" s="197"/>
      <c r="I42" s="3"/>
      <c r="J42" s="235" t="e">
        <f>+VLOOKUP(K42,L.Diario!$B$11:$C$393,2,FALSE)</f>
        <v>#N/A</v>
      </c>
      <c r="K42" s="196"/>
      <c r="L42" s="964" t="e">
        <f>VLOOKUP(K42,L.Diario!$B$10:$D$393,3,FALSE)</f>
        <v>#N/A</v>
      </c>
      <c r="M42" s="965"/>
      <c r="N42" s="966"/>
      <c r="O42" s="197"/>
      <c r="P42" s="197"/>
    </row>
    <row r="43" spans="2:16" ht="15.75" thickBot="1" x14ac:dyDescent="0.25">
      <c r="G43" s="197">
        <f>SUM(G35:G42)</f>
        <v>279000</v>
      </c>
      <c r="H43" s="197">
        <f>SUM(H35:H42)</f>
        <v>279000</v>
      </c>
      <c r="I43" s="3"/>
      <c r="J43" s="3"/>
      <c r="K43" s="198"/>
      <c r="O43" s="197">
        <f>SUM(O35:O42)</f>
        <v>3492</v>
      </c>
      <c r="P43" s="197">
        <f>SUM(P35:P42)</f>
        <v>0</v>
      </c>
    </row>
    <row r="44" spans="2:16" ht="15.75" thickBot="1" x14ac:dyDescent="0.25">
      <c r="C44" s="198"/>
      <c r="G44" s="199" t="str">
        <f>IF(H43&gt;G43,H43-G43,"")</f>
        <v/>
      </c>
      <c r="H44" s="200" t="str">
        <f>IF(G43&gt;H43,G43-H43,"")</f>
        <v/>
      </c>
      <c r="I44" s="3"/>
      <c r="J44" s="3"/>
      <c r="K44" s="198"/>
      <c r="O44" s="199" t="str">
        <f>IF(P43&gt;O43,P43-O43,"")</f>
        <v/>
      </c>
      <c r="P44" s="200">
        <f>IF(O43&gt;P43,O43-P43,"")</f>
        <v>3492</v>
      </c>
    </row>
    <row r="45" spans="2:16" ht="15.75" thickBot="1" x14ac:dyDescent="0.25">
      <c r="C45" s="4"/>
      <c r="D45" s="237"/>
      <c r="E45" s="4"/>
      <c r="F45" s="4"/>
      <c r="G45" s="201">
        <f>SUM(G43:G44)</f>
        <v>279000</v>
      </c>
      <c r="H45" s="201">
        <f>SUM(H43:H44)</f>
        <v>279000</v>
      </c>
      <c r="I45" s="3"/>
      <c r="J45" s="3"/>
      <c r="K45" s="4"/>
      <c r="L45" s="4"/>
      <c r="M45" s="4"/>
      <c r="N45" s="4"/>
      <c r="O45" s="201">
        <f>SUM(O43:O44)</f>
        <v>3492</v>
      </c>
      <c r="P45" s="201">
        <f>SUM(P43:P44)</f>
        <v>3492</v>
      </c>
    </row>
    <row r="46" spans="2:16" x14ac:dyDescent="0.2">
      <c r="C46" s="3"/>
      <c r="D46" s="23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15.75" thickBot="1" x14ac:dyDescent="0.25">
      <c r="C47" s="3"/>
      <c r="D47" s="23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15.75" thickBot="1" x14ac:dyDescent="0.25">
      <c r="B48" s="962">
        <v>5</v>
      </c>
      <c r="C48" s="963"/>
      <c r="G48" s="962">
        <v>20</v>
      </c>
      <c r="H48" s="963"/>
      <c r="I48" s="3"/>
      <c r="J48" s="962">
        <v>6</v>
      </c>
      <c r="K48" s="963"/>
      <c r="O48" s="962">
        <v>25</v>
      </c>
      <c r="P48" s="963"/>
    </row>
    <row r="49" spans="2:16" ht="15.75" thickBot="1" x14ac:dyDescent="0.25">
      <c r="B49" s="190" t="s">
        <v>831</v>
      </c>
      <c r="C49" s="190" t="s">
        <v>1010</v>
      </c>
      <c r="D49" s="973" t="s">
        <v>843</v>
      </c>
      <c r="E49" s="974"/>
      <c r="F49" s="975"/>
      <c r="G49" s="976" t="s">
        <v>844</v>
      </c>
      <c r="H49" s="977"/>
      <c r="I49" s="3"/>
      <c r="J49" s="190" t="s">
        <v>831</v>
      </c>
      <c r="K49" s="190" t="s">
        <v>1010</v>
      </c>
      <c r="L49" s="973" t="s">
        <v>843</v>
      </c>
      <c r="M49" s="974"/>
      <c r="N49" s="975"/>
      <c r="O49" s="976" t="s">
        <v>844</v>
      </c>
      <c r="P49" s="977"/>
    </row>
    <row r="50" spans="2:16" ht="15.75" thickBot="1" x14ac:dyDescent="0.25">
      <c r="B50" s="229"/>
      <c r="C50" s="191" t="s">
        <v>830</v>
      </c>
      <c r="D50" s="967" t="s">
        <v>845</v>
      </c>
      <c r="E50" s="968"/>
      <c r="F50" s="969"/>
      <c r="G50" s="192" t="s">
        <v>846</v>
      </c>
      <c r="H50" s="192" t="s">
        <v>847</v>
      </c>
      <c r="I50" s="3"/>
      <c r="J50" s="229"/>
      <c r="K50" s="191" t="s">
        <v>830</v>
      </c>
      <c r="L50" s="967" t="s">
        <v>845</v>
      </c>
      <c r="M50" s="968"/>
      <c r="N50" s="969"/>
      <c r="O50" s="192" t="s">
        <v>846</v>
      </c>
      <c r="P50" s="192" t="s">
        <v>847</v>
      </c>
    </row>
    <row r="51" spans="2:16" x14ac:dyDescent="0.2">
      <c r="B51" s="233">
        <f>+VLOOKUP(C51,L.Diario!$B$11:$C$393,2,FALSE)</f>
        <v>45326</v>
      </c>
      <c r="C51" s="193">
        <v>7</v>
      </c>
      <c r="D51" s="978" t="str">
        <f>VLOOKUP(C51,L.Diario!$B$10:$D$393,3,FALSE)</f>
        <v>Por el destino de la compra de Mercaderias al crédito</v>
      </c>
      <c r="E51" s="979"/>
      <c r="F51" s="980"/>
      <c r="G51" s="194">
        <f>+L.Diario!K45</f>
        <v>26000</v>
      </c>
      <c r="H51" s="195"/>
      <c r="I51" s="3"/>
      <c r="J51" s="233">
        <f>+VLOOKUP(K51,L.Diario!$B$11:$C$393,2,FALSE)</f>
        <v>45325</v>
      </c>
      <c r="K51" s="193">
        <v>4</v>
      </c>
      <c r="L51" s="978" t="str">
        <f>VLOOKUP(K51,L.Diario!$B$10:$D$393,3,FALSE)</f>
        <v>Por el destino de los suministros a los almacenes</v>
      </c>
      <c r="M51" s="979"/>
      <c r="N51" s="980"/>
      <c r="O51" s="194">
        <f>+L.Diario!K30</f>
        <v>3500</v>
      </c>
      <c r="P51" s="195"/>
    </row>
    <row r="52" spans="2:16" x14ac:dyDescent="0.2">
      <c r="B52" s="234">
        <f>+VLOOKUP(C52,L.Diario!$B$11:$C$393,2,FALSE)</f>
        <v>45335</v>
      </c>
      <c r="C52" s="193">
        <v>24</v>
      </c>
      <c r="D52" s="970" t="str">
        <f>VLOOKUP(C52,L.Diario!$B$10:$D$393,3,FALSE)</f>
        <v>Por el costo de ventas de las mercaderias vendidas</v>
      </c>
      <c r="E52" s="971"/>
      <c r="F52" s="972"/>
      <c r="G52" s="195"/>
      <c r="H52" s="195">
        <f>+L.Diario!L153</f>
        <v>15400</v>
      </c>
      <c r="I52" s="3"/>
      <c r="J52" s="234">
        <f>+VLOOKUP(K52,L.Diario!$B$11:$C$393,2,FALSE)</f>
        <v>45336</v>
      </c>
      <c r="K52" s="193">
        <v>25</v>
      </c>
      <c r="L52" s="970">
        <f>VLOOKUP(K52,L.Diario!$B$10:$D$393,3,FALSE)</f>
        <v>0</v>
      </c>
      <c r="M52" s="971"/>
      <c r="N52" s="972"/>
      <c r="O52" s="195"/>
      <c r="P52" s="195">
        <f>+L.Diario!L158</f>
        <v>1600</v>
      </c>
    </row>
    <row r="53" spans="2:16" x14ac:dyDescent="0.2">
      <c r="B53" s="234" t="e">
        <f>+VLOOKUP(C53,L.Diario!$B$11:$C$393,2,FALSE)</f>
        <v>#N/A</v>
      </c>
      <c r="C53" s="193"/>
      <c r="D53" s="970" t="e">
        <f>VLOOKUP(C53,L.Diario!$B$10:$D$393,3,FALSE)</f>
        <v>#N/A</v>
      </c>
      <c r="E53" s="971"/>
      <c r="F53" s="972"/>
      <c r="G53" s="195"/>
      <c r="H53" s="195"/>
      <c r="I53" s="3"/>
      <c r="J53" s="234" t="e">
        <f>+VLOOKUP(K53,L.Diario!$B$11:$C$393,2,FALSE)</f>
        <v>#N/A</v>
      </c>
      <c r="K53" s="193"/>
      <c r="L53" s="970" t="e">
        <f>VLOOKUP(K53,L.Diario!$B$10:$D$393,3,FALSE)</f>
        <v>#N/A</v>
      </c>
      <c r="M53" s="971"/>
      <c r="N53" s="972"/>
      <c r="O53" s="195"/>
      <c r="P53" s="195"/>
    </row>
    <row r="54" spans="2:16" x14ac:dyDescent="0.2">
      <c r="B54" s="234" t="e">
        <f>+VLOOKUP(C54,L.Diario!$B$11:$C$393,2,FALSE)</f>
        <v>#N/A</v>
      </c>
      <c r="C54" s="193"/>
      <c r="D54" s="970" t="e">
        <f>VLOOKUP(C54,L.Diario!$B$10:$D$393,3,FALSE)</f>
        <v>#N/A</v>
      </c>
      <c r="E54" s="971"/>
      <c r="F54" s="972"/>
      <c r="G54" s="195"/>
      <c r="H54" s="195"/>
      <c r="I54" s="3"/>
      <c r="J54" s="234" t="e">
        <f>+VLOOKUP(K54,L.Diario!$B$11:$C$393,2,FALSE)</f>
        <v>#N/A</v>
      </c>
      <c r="K54" s="193"/>
      <c r="L54" s="970" t="e">
        <f>VLOOKUP(K54,L.Diario!$B$10:$D$393,3,FALSE)</f>
        <v>#N/A</v>
      </c>
      <c r="M54" s="971"/>
      <c r="N54" s="972"/>
      <c r="O54" s="195"/>
      <c r="P54" s="195"/>
    </row>
    <row r="55" spans="2:16" x14ac:dyDescent="0.2">
      <c r="B55" s="234" t="e">
        <f>+VLOOKUP(C55,L.Diario!$B$11:$C$393,2,FALSE)</f>
        <v>#N/A</v>
      </c>
      <c r="C55" s="193"/>
      <c r="D55" s="970" t="e">
        <f>VLOOKUP(C55,L.Diario!$B$10:$D$393,3,FALSE)</f>
        <v>#N/A</v>
      </c>
      <c r="E55" s="971"/>
      <c r="F55" s="972"/>
      <c r="G55" s="195"/>
      <c r="H55" s="195"/>
      <c r="I55" s="3"/>
      <c r="J55" s="234" t="e">
        <f>+VLOOKUP(K55,L.Diario!$B$11:$C$393,2,FALSE)</f>
        <v>#N/A</v>
      </c>
      <c r="K55" s="193"/>
      <c r="L55" s="970" t="e">
        <f>VLOOKUP(K55,L.Diario!$B$10:$D$393,3,FALSE)</f>
        <v>#N/A</v>
      </c>
      <c r="M55" s="971"/>
      <c r="N55" s="972"/>
      <c r="O55" s="195"/>
      <c r="P55" s="195"/>
    </row>
    <row r="56" spans="2:16" x14ac:dyDescent="0.2">
      <c r="B56" s="234" t="e">
        <f>+VLOOKUP(C56,L.Diario!$B$11:$C$393,2,FALSE)</f>
        <v>#N/A</v>
      </c>
      <c r="C56" s="193"/>
      <c r="D56" s="970" t="e">
        <f>VLOOKUP(C56,L.Diario!$B$10:$D$393,3,FALSE)</f>
        <v>#N/A</v>
      </c>
      <c r="E56" s="971"/>
      <c r="F56" s="972"/>
      <c r="G56" s="195"/>
      <c r="H56" s="195"/>
      <c r="I56" s="3"/>
      <c r="J56" s="234" t="e">
        <f>+VLOOKUP(K56,L.Diario!$B$11:$C$393,2,FALSE)</f>
        <v>#N/A</v>
      </c>
      <c r="K56" s="193"/>
      <c r="L56" s="970" t="e">
        <f>VLOOKUP(K56,L.Diario!$B$10:$D$393,3,FALSE)</f>
        <v>#N/A</v>
      </c>
      <c r="M56" s="971"/>
      <c r="N56" s="972"/>
      <c r="O56" s="195"/>
      <c r="P56" s="195"/>
    </row>
    <row r="57" spans="2:16" ht="15.75" thickBot="1" x14ac:dyDescent="0.25">
      <c r="B57" s="235" t="e">
        <f>+VLOOKUP(C57,L.Diario!$B$11:$C$393,2,FALSE)</f>
        <v>#N/A</v>
      </c>
      <c r="C57" s="196"/>
      <c r="D57" s="964" t="e">
        <f>VLOOKUP(C57,L.Diario!$B$10:$D$393,3,FALSE)</f>
        <v>#N/A</v>
      </c>
      <c r="E57" s="965"/>
      <c r="F57" s="966"/>
      <c r="G57" s="197"/>
      <c r="H57" s="197"/>
      <c r="I57" s="3"/>
      <c r="J57" s="235" t="e">
        <f>+VLOOKUP(K57,L.Diario!$B$11:$C$393,2,FALSE)</f>
        <v>#N/A</v>
      </c>
      <c r="K57" s="196"/>
      <c r="L57" s="964" t="e">
        <f>VLOOKUP(K57,L.Diario!$B$10:$D$393,3,FALSE)</f>
        <v>#N/A</v>
      </c>
      <c r="M57" s="965"/>
      <c r="N57" s="966"/>
      <c r="O57" s="197"/>
      <c r="P57" s="197"/>
    </row>
    <row r="58" spans="2:16" ht="15.75" thickBot="1" x14ac:dyDescent="0.25">
      <c r="G58" s="197">
        <f>SUM(G51:G57)</f>
        <v>26000</v>
      </c>
      <c r="H58" s="197">
        <f>SUM(H51:H57)</f>
        <v>15400</v>
      </c>
      <c r="I58" s="3"/>
      <c r="J58" s="3"/>
      <c r="O58" s="197">
        <f>SUM(O51:O57)</f>
        <v>3500</v>
      </c>
      <c r="P58" s="197">
        <f>SUM(P51:P57)</f>
        <v>1600</v>
      </c>
    </row>
    <row r="59" spans="2:16" ht="15.75" thickBot="1" x14ac:dyDescent="0.25">
      <c r="C59" s="198"/>
      <c r="G59" s="199" t="str">
        <f>IF(H58&gt;G58,H58-G58,"")</f>
        <v/>
      </c>
      <c r="H59" s="200">
        <f>IF(G58&gt;H58,G58-H58,"")</f>
        <v>10600</v>
      </c>
      <c r="I59" s="3"/>
      <c r="J59" s="3"/>
      <c r="K59" s="198"/>
      <c r="O59" s="199" t="str">
        <f>IF(P58&gt;O58,P58-O58,"")</f>
        <v/>
      </c>
      <c r="P59" s="200">
        <f>IF(O58&gt;P58,O58-P58,"")</f>
        <v>1900</v>
      </c>
    </row>
    <row r="60" spans="2:16" ht="15.75" thickBot="1" x14ac:dyDescent="0.25">
      <c r="C60" s="4"/>
      <c r="D60" s="237"/>
      <c r="E60" s="4"/>
      <c r="F60" s="4"/>
      <c r="G60" s="201">
        <f>SUM(G58:G59)</f>
        <v>26000</v>
      </c>
      <c r="H60" s="201">
        <f>SUM(H58:H59)</f>
        <v>26000</v>
      </c>
      <c r="I60" s="3"/>
      <c r="J60" s="3"/>
      <c r="K60" s="4"/>
      <c r="L60" s="4"/>
      <c r="M60" s="4"/>
      <c r="N60" s="4"/>
      <c r="O60" s="201">
        <f>SUM(O58:O59)</f>
        <v>3500</v>
      </c>
      <c r="P60" s="201">
        <f>SUM(P58:P59)</f>
        <v>3500</v>
      </c>
    </row>
    <row r="61" spans="2:16" x14ac:dyDescent="0.2">
      <c r="C61" s="3"/>
      <c r="D61" s="23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15.75" thickBot="1" x14ac:dyDescent="0.25">
      <c r="C62" s="3"/>
      <c r="D62" s="23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15.75" thickBot="1" x14ac:dyDescent="0.25">
      <c r="B63" s="962">
        <v>7</v>
      </c>
      <c r="C63" s="963"/>
      <c r="G63" s="962">
        <v>33</v>
      </c>
      <c r="H63" s="963"/>
      <c r="I63" s="3"/>
      <c r="J63" s="962">
        <v>8</v>
      </c>
      <c r="K63" s="963"/>
      <c r="O63" s="962">
        <v>39</v>
      </c>
      <c r="P63" s="963"/>
    </row>
    <row r="64" spans="2:16" ht="15.75" thickBot="1" x14ac:dyDescent="0.25">
      <c r="B64" s="190" t="s">
        <v>831</v>
      </c>
      <c r="C64" s="190" t="s">
        <v>1010</v>
      </c>
      <c r="D64" s="973" t="s">
        <v>843</v>
      </c>
      <c r="E64" s="974"/>
      <c r="F64" s="975"/>
      <c r="G64" s="976" t="s">
        <v>844</v>
      </c>
      <c r="H64" s="977"/>
      <c r="I64" s="3"/>
      <c r="J64" s="190" t="s">
        <v>831</v>
      </c>
      <c r="K64" s="190" t="s">
        <v>1010</v>
      </c>
      <c r="L64" s="973" t="s">
        <v>843</v>
      </c>
      <c r="M64" s="974"/>
      <c r="N64" s="975"/>
      <c r="O64" s="976" t="s">
        <v>844</v>
      </c>
      <c r="P64" s="977"/>
    </row>
    <row r="65" spans="2:16" ht="15.75" thickBot="1" x14ac:dyDescent="0.25">
      <c r="B65" s="229"/>
      <c r="C65" s="191" t="s">
        <v>830</v>
      </c>
      <c r="D65" s="967" t="s">
        <v>845</v>
      </c>
      <c r="E65" s="968"/>
      <c r="F65" s="969"/>
      <c r="G65" s="192" t="s">
        <v>846</v>
      </c>
      <c r="H65" s="192" t="s">
        <v>847</v>
      </c>
      <c r="I65" s="3"/>
      <c r="J65" s="229"/>
      <c r="K65" s="191" t="s">
        <v>830</v>
      </c>
      <c r="L65" s="967" t="s">
        <v>845</v>
      </c>
      <c r="M65" s="968"/>
      <c r="N65" s="969"/>
      <c r="O65" s="192" t="s">
        <v>846</v>
      </c>
      <c r="P65" s="192" t="s">
        <v>847</v>
      </c>
    </row>
    <row r="66" spans="2:16" x14ac:dyDescent="0.2">
      <c r="B66" s="233">
        <f>+VLOOKUP(C66,L.Diario!$B$11:$C$393,2,FALSE)</f>
        <v>45324</v>
      </c>
      <c r="C66" s="193">
        <v>2</v>
      </c>
      <c r="D66" s="978" t="str">
        <f>VLOOKUP(C66,L.Diario!$B$10:$D$393,3,FALSE)</f>
        <v>Por la cancelacion de los aportes de los socios</v>
      </c>
      <c r="E66" s="979"/>
      <c r="F66" s="980"/>
      <c r="G66" s="194">
        <f>+L.Diario!K18</f>
        <v>72000</v>
      </c>
      <c r="H66" s="195"/>
      <c r="I66" s="3"/>
      <c r="J66" s="233">
        <f>+VLOOKUP(K66,L.Diario!$B$11:$C$393,2,FALSE)</f>
        <v>45334</v>
      </c>
      <c r="K66" s="193">
        <v>22</v>
      </c>
      <c r="L66" s="978" t="str">
        <f>VLOOKUP(K66,L.Diario!$B$10:$D$393,3,FALSE)</f>
        <v>Por el registro de la estimación de depreciación</v>
      </c>
      <c r="M66" s="979"/>
      <c r="N66" s="980"/>
      <c r="O66" s="194"/>
      <c r="P66" s="195">
        <f>+L.Diario!L141</f>
        <v>7800</v>
      </c>
    </row>
    <row r="67" spans="2:16" x14ac:dyDescent="0.2">
      <c r="B67" s="234">
        <f>+VLOOKUP(C67,L.Diario!$B$11:$C$393,2,FALSE)</f>
        <v>45332</v>
      </c>
      <c r="C67" s="193">
        <v>19</v>
      </c>
      <c r="D67" s="970" t="str">
        <f>VLOOKUP(C67,L.Diario!$B$10:$D$393,3,FALSE)</f>
        <v>Por la compra de mercaderias al crédito</v>
      </c>
      <c r="E67" s="971"/>
      <c r="F67" s="972"/>
      <c r="G67" s="195">
        <f>+L.Diario!K120</f>
        <v>12600</v>
      </c>
      <c r="H67" s="195"/>
      <c r="I67" s="3"/>
      <c r="J67" s="234" t="e">
        <f>+VLOOKUP(K67,L.Diario!$B$11:$C$393,2,FALSE)</f>
        <v>#N/A</v>
      </c>
      <c r="K67" s="193"/>
      <c r="L67" s="970" t="e">
        <f>VLOOKUP(K67,L.Diario!$B$10:$D$393,3,FALSE)</f>
        <v>#N/A</v>
      </c>
      <c r="M67" s="971"/>
      <c r="N67" s="972"/>
      <c r="O67" s="195"/>
      <c r="P67" s="195"/>
    </row>
    <row r="68" spans="2:16" x14ac:dyDescent="0.2">
      <c r="B68" s="234">
        <f>+VLOOKUP(C68,L.Diario!$B$11:$C$393,2,FALSE)</f>
        <v>45333</v>
      </c>
      <c r="C68" s="193">
        <v>20</v>
      </c>
      <c r="D68" s="970" t="str">
        <f>VLOOKUP(C68,L.Diario!$B$10:$D$393,3,FALSE)</f>
        <v>Por la compra de Mercaderias al crédito</v>
      </c>
      <c r="E68" s="971"/>
      <c r="F68" s="972"/>
      <c r="G68" s="195">
        <f>+L.Diario!K127</f>
        <v>3300</v>
      </c>
      <c r="H68" s="195"/>
      <c r="I68" s="3"/>
      <c r="J68" s="234" t="e">
        <f>+VLOOKUP(K68,L.Diario!$B$11:$C$393,2,FALSE)</f>
        <v>#N/A</v>
      </c>
      <c r="K68" s="193"/>
      <c r="L68" s="970" t="e">
        <f>VLOOKUP(K68,L.Diario!$B$10:$D$393,3,FALSE)</f>
        <v>#N/A</v>
      </c>
      <c r="M68" s="971"/>
      <c r="N68" s="972"/>
      <c r="O68" s="195"/>
      <c r="P68" s="195"/>
    </row>
    <row r="69" spans="2:16" x14ac:dyDescent="0.2">
      <c r="B69" s="234" t="e">
        <f>+VLOOKUP(C69,L.Diario!$B$11:$C$393,2,FALSE)</f>
        <v>#N/A</v>
      </c>
      <c r="C69" s="193"/>
      <c r="D69" s="970" t="e">
        <f>VLOOKUP(C69,L.Diario!$B$10:$D$393,3,FALSE)</f>
        <v>#N/A</v>
      </c>
      <c r="E69" s="971"/>
      <c r="F69" s="972"/>
      <c r="G69" s="195"/>
      <c r="H69" s="195"/>
      <c r="I69" s="3"/>
      <c r="J69" s="234" t="e">
        <f>+VLOOKUP(K69,L.Diario!$B$11:$C$393,2,FALSE)</f>
        <v>#N/A</v>
      </c>
      <c r="K69" s="193"/>
      <c r="L69" s="970" t="e">
        <f>VLOOKUP(K69,L.Diario!$B$10:$D$393,3,FALSE)</f>
        <v>#N/A</v>
      </c>
      <c r="M69" s="971"/>
      <c r="N69" s="972"/>
      <c r="O69" s="195"/>
      <c r="P69" s="195"/>
    </row>
    <row r="70" spans="2:16" x14ac:dyDescent="0.2">
      <c r="B70" s="234" t="e">
        <f>+VLOOKUP(C70,L.Diario!$B$11:$C$393,2,FALSE)</f>
        <v>#N/A</v>
      </c>
      <c r="C70" s="193"/>
      <c r="D70" s="970" t="e">
        <f>VLOOKUP(C70,L.Diario!$B$10:$D$393,3,FALSE)</f>
        <v>#N/A</v>
      </c>
      <c r="E70" s="971"/>
      <c r="F70" s="972"/>
      <c r="G70" s="195"/>
      <c r="H70" s="195"/>
      <c r="I70" s="3"/>
      <c r="J70" s="234" t="e">
        <f>+VLOOKUP(K70,L.Diario!$B$11:$C$393,2,FALSE)</f>
        <v>#N/A</v>
      </c>
      <c r="K70" s="193"/>
      <c r="L70" s="970" t="e">
        <f>VLOOKUP(K70,L.Diario!$B$10:$D$393,3,FALSE)</f>
        <v>#N/A</v>
      </c>
      <c r="M70" s="971"/>
      <c r="N70" s="972"/>
      <c r="O70" s="195"/>
      <c r="P70" s="195"/>
    </row>
    <row r="71" spans="2:16" x14ac:dyDescent="0.2">
      <c r="B71" s="234" t="e">
        <f>+VLOOKUP(C71,L.Diario!$B$11:$C$393,2,FALSE)</f>
        <v>#N/A</v>
      </c>
      <c r="C71" s="193"/>
      <c r="D71" s="970" t="e">
        <f>VLOOKUP(C71,L.Diario!$B$10:$D$393,3,FALSE)</f>
        <v>#N/A</v>
      </c>
      <c r="E71" s="971"/>
      <c r="F71" s="972"/>
      <c r="G71" s="195"/>
      <c r="H71" s="195"/>
      <c r="I71" s="3"/>
      <c r="J71" s="234" t="e">
        <f>+VLOOKUP(K71,L.Diario!$B$11:$C$393,2,FALSE)</f>
        <v>#N/A</v>
      </c>
      <c r="K71" s="193"/>
      <c r="L71" s="970" t="e">
        <f>VLOOKUP(K71,L.Diario!$B$10:$D$393,3,FALSE)</f>
        <v>#N/A</v>
      </c>
      <c r="M71" s="971"/>
      <c r="N71" s="972"/>
      <c r="O71" s="195"/>
      <c r="P71" s="195"/>
    </row>
    <row r="72" spans="2:16" ht="15.75" thickBot="1" x14ac:dyDescent="0.25">
      <c r="B72" s="235" t="e">
        <f>+VLOOKUP(C72,L.Diario!$B$11:$C$393,2,FALSE)</f>
        <v>#N/A</v>
      </c>
      <c r="C72" s="196"/>
      <c r="D72" s="964" t="e">
        <f>VLOOKUP(C72,L.Diario!$B$10:$D$393,3,FALSE)</f>
        <v>#N/A</v>
      </c>
      <c r="E72" s="965"/>
      <c r="F72" s="966"/>
      <c r="G72" s="197"/>
      <c r="H72" s="197"/>
      <c r="I72" s="3"/>
      <c r="J72" s="235" t="e">
        <f>+VLOOKUP(K72,L.Diario!$B$11:$C$393,2,FALSE)</f>
        <v>#N/A</v>
      </c>
      <c r="K72" s="196"/>
      <c r="L72" s="964" t="e">
        <f>VLOOKUP(K72,L.Diario!$B$10:$D$393,3,FALSE)</f>
        <v>#N/A</v>
      </c>
      <c r="M72" s="965"/>
      <c r="N72" s="966"/>
      <c r="O72" s="197"/>
      <c r="P72" s="197"/>
    </row>
    <row r="73" spans="2:16" ht="15.75" thickBot="1" x14ac:dyDescent="0.25">
      <c r="G73" s="197">
        <f>SUM(G66:G72)</f>
        <v>87900</v>
      </c>
      <c r="H73" s="197">
        <f>SUM(H66:H72)</f>
        <v>0</v>
      </c>
      <c r="I73" s="3"/>
      <c r="J73" s="3"/>
      <c r="O73" s="197">
        <f>SUM(O66:O72)</f>
        <v>0</v>
      </c>
      <c r="P73" s="197">
        <f>SUM(P66:P72)</f>
        <v>7800</v>
      </c>
    </row>
    <row r="74" spans="2:16" ht="15.75" thickBot="1" x14ac:dyDescent="0.25">
      <c r="C74" s="198"/>
      <c r="G74" s="199" t="str">
        <f>IF(H73&gt;G73,H73-G73,"")</f>
        <v/>
      </c>
      <c r="H74" s="200">
        <f>IF(G73&gt;H73,G73-H73,"")</f>
        <v>87900</v>
      </c>
      <c r="I74" s="3"/>
      <c r="J74" s="3"/>
      <c r="K74" s="198"/>
      <c r="O74" s="199">
        <f>IF(P73&gt;O73,P73-O73,"")</f>
        <v>7800</v>
      </c>
      <c r="P74" s="200" t="str">
        <f>IF(O73&gt;P73,O73-P73,"")</f>
        <v/>
      </c>
    </row>
    <row r="75" spans="2:16" ht="15.75" thickBot="1" x14ac:dyDescent="0.25">
      <c r="C75" s="4"/>
      <c r="D75" s="237"/>
      <c r="E75" s="4"/>
      <c r="F75" s="4"/>
      <c r="G75" s="201">
        <f>SUM(G73:G74)</f>
        <v>87900</v>
      </c>
      <c r="H75" s="201">
        <f>SUM(H73:H74)</f>
        <v>87900</v>
      </c>
      <c r="I75" s="3"/>
      <c r="J75" s="3"/>
      <c r="K75" s="4"/>
      <c r="L75" s="4"/>
      <c r="M75" s="4"/>
      <c r="N75" s="4"/>
      <c r="O75" s="201">
        <f>SUM(O73:O74)</f>
        <v>7800</v>
      </c>
      <c r="P75" s="201">
        <f>SUM(P73:P74)</f>
        <v>7800</v>
      </c>
    </row>
    <row r="76" spans="2:16" x14ac:dyDescent="0.2">
      <c r="C76" s="3"/>
      <c r="D76" s="23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15.75" thickBot="1" x14ac:dyDescent="0.25">
      <c r="C77" s="3"/>
      <c r="D77" s="23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15.75" thickBot="1" x14ac:dyDescent="0.25">
      <c r="B78" s="962">
        <v>9</v>
      </c>
      <c r="C78" s="963"/>
      <c r="G78" s="962">
        <v>40</v>
      </c>
      <c r="H78" s="963"/>
      <c r="I78" s="3"/>
      <c r="J78" s="962">
        <v>10</v>
      </c>
      <c r="K78" s="963"/>
      <c r="O78" s="962">
        <v>41</v>
      </c>
      <c r="P78" s="963"/>
    </row>
    <row r="79" spans="2:16" ht="15.75" thickBot="1" x14ac:dyDescent="0.25">
      <c r="B79" s="190" t="s">
        <v>831</v>
      </c>
      <c r="C79" s="190" t="s">
        <v>1010</v>
      </c>
      <c r="D79" s="973" t="s">
        <v>843</v>
      </c>
      <c r="E79" s="974"/>
      <c r="F79" s="975"/>
      <c r="G79" s="976" t="s">
        <v>844</v>
      </c>
      <c r="H79" s="977"/>
      <c r="I79" s="3"/>
      <c r="J79" s="190" t="s">
        <v>831</v>
      </c>
      <c r="K79" s="190" t="s">
        <v>1010</v>
      </c>
      <c r="L79" s="973" t="s">
        <v>843</v>
      </c>
      <c r="M79" s="974"/>
      <c r="N79" s="975"/>
      <c r="O79" s="976" t="s">
        <v>844</v>
      </c>
      <c r="P79" s="977"/>
    </row>
    <row r="80" spans="2:16" ht="15.75" thickBot="1" x14ac:dyDescent="0.25">
      <c r="B80" s="229"/>
      <c r="C80" s="191" t="s">
        <v>830</v>
      </c>
      <c r="D80" s="967" t="s">
        <v>845</v>
      </c>
      <c r="E80" s="968"/>
      <c r="F80" s="969"/>
      <c r="G80" s="192" t="s">
        <v>846</v>
      </c>
      <c r="H80" s="192" t="s">
        <v>847</v>
      </c>
      <c r="I80" s="3"/>
      <c r="J80" s="229"/>
      <c r="K80" s="191" t="s">
        <v>830</v>
      </c>
      <c r="L80" s="967" t="s">
        <v>845</v>
      </c>
      <c r="M80" s="968"/>
      <c r="N80" s="969"/>
      <c r="O80" s="192" t="s">
        <v>846</v>
      </c>
      <c r="P80" s="192" t="s">
        <v>847</v>
      </c>
    </row>
    <row r="81" spans="2:16" x14ac:dyDescent="0.2">
      <c r="B81" s="233">
        <f>+VLOOKUP(C81,L.Diario!$B$11:$C$393,2,FALSE)</f>
        <v>45327</v>
      </c>
      <c r="C81" s="193">
        <v>9</v>
      </c>
      <c r="D81" s="978" t="str">
        <f>VLOOKUP(C81,L.Diario!$B$10:$D$393,3,FALSE)</f>
        <v>Por el registro de la provisión de planilla de sueldos</v>
      </c>
      <c r="E81" s="979"/>
      <c r="F81" s="980"/>
      <c r="G81" s="194"/>
      <c r="H81" s="195">
        <f>+L.Diario!L58</f>
        <v>1958</v>
      </c>
      <c r="I81" s="3"/>
      <c r="J81" s="233">
        <f>+VLOOKUP(K81,L.Diario!$B$11:$C$393,2,FALSE)</f>
        <v>45327</v>
      </c>
      <c r="K81" s="193">
        <v>9</v>
      </c>
      <c r="L81" s="978" t="str">
        <f>VLOOKUP(K81,L.Diario!$B$10:$D$393,3,FALSE)</f>
        <v>Por el registro de la provisión de planilla de sueldos</v>
      </c>
      <c r="M81" s="979"/>
      <c r="N81" s="980"/>
      <c r="O81" s="194"/>
      <c r="P81" s="195">
        <f>+L.Diario!L61</f>
        <v>7743</v>
      </c>
    </row>
    <row r="82" spans="2:16" x14ac:dyDescent="0.2">
      <c r="B82" s="234">
        <f>+VLOOKUP(C82,L.Diario!$B$11:$C$393,2,FALSE)</f>
        <v>45327</v>
      </c>
      <c r="C82" s="193">
        <v>11</v>
      </c>
      <c r="D82" s="970" t="str">
        <f>VLOOKUP(C82,L.Diario!$B$10:$D$393,3,FALSE)</f>
        <v>Por el pago de la planilla de Sueldos</v>
      </c>
      <c r="E82" s="971"/>
      <c r="F82" s="972"/>
      <c r="G82" s="195">
        <f>+L.Diario!K71</f>
        <v>1958</v>
      </c>
      <c r="H82" s="195"/>
      <c r="I82" s="3"/>
      <c r="J82" s="234">
        <f>+VLOOKUP(K82,L.Diario!$B$11:$C$393,2,FALSE)</f>
        <v>45327</v>
      </c>
      <c r="K82" s="193">
        <v>11</v>
      </c>
      <c r="L82" s="970" t="str">
        <f>VLOOKUP(K82,L.Diario!$B$10:$D$393,3,FALSE)</f>
        <v>Por el pago de la planilla de Sueldos</v>
      </c>
      <c r="M82" s="971"/>
      <c r="N82" s="972"/>
      <c r="O82" s="195">
        <f>+L.Diario!K74</f>
        <v>7743</v>
      </c>
      <c r="P82" s="195"/>
    </row>
    <row r="83" spans="2:16" x14ac:dyDescent="0.2">
      <c r="B83" s="234">
        <f>+VLOOKUP(C83,L.Diario!$B$11:$C$393,2,FALSE)</f>
        <v>45329</v>
      </c>
      <c r="C83" s="193">
        <v>15</v>
      </c>
      <c r="D83" s="970" t="str">
        <f>VLOOKUP(C83,L.Diario!$B$10:$D$393,3,FALSE)</f>
        <v>Por la venta de Mercaderias al crédito mas IGV</v>
      </c>
      <c r="E83" s="971"/>
      <c r="F83" s="972"/>
      <c r="G83" s="195"/>
      <c r="H83" s="195">
        <f>+L.Diario!L98</f>
        <v>9000</v>
      </c>
      <c r="I83" s="3"/>
      <c r="J83" s="797">
        <f>+VLOOKUP(K83,L.Diario!$B$11:$C$393,2,FALSE)</f>
        <v>43847</v>
      </c>
      <c r="K83" s="798">
        <v>27</v>
      </c>
      <c r="L83" s="1009" t="str">
        <f>VLOOKUP(K83,L.Diario!$B$10:$D$393,3,FALSE)</f>
        <v>Por la participación de los trabajadores de acuerdo a la NIC 19</v>
      </c>
      <c r="M83" s="1010"/>
      <c r="N83" s="1011"/>
      <c r="O83" s="799"/>
      <c r="P83" s="799">
        <f>+L.Diario!L171</f>
        <v>1199.92</v>
      </c>
    </row>
    <row r="84" spans="2:16" x14ac:dyDescent="0.2">
      <c r="B84" s="234">
        <f>+VLOOKUP(C84,L.Diario!$B$11:$C$393,2,FALSE)</f>
        <v>45331</v>
      </c>
      <c r="C84" s="193">
        <v>18</v>
      </c>
      <c r="D84" s="970" t="str">
        <f>VLOOKUP(C84,L.Diario!$B$10:$D$393,3,FALSE)</f>
        <v>Por el pago del impuesto a la renta</v>
      </c>
      <c r="E84" s="971"/>
      <c r="F84" s="972"/>
      <c r="G84" s="195">
        <f>+L.Diario!K115</f>
        <v>3500</v>
      </c>
      <c r="H84" s="195"/>
      <c r="I84" s="3"/>
      <c r="J84" s="234" t="e">
        <f>+VLOOKUP(K84,L.Diario!$B$11:$C$393,2,FALSE)</f>
        <v>#N/A</v>
      </c>
      <c r="K84" s="193"/>
      <c r="L84" s="970" t="e">
        <f>VLOOKUP(K84,L.Diario!$B$10:$D$393,3,FALSE)</f>
        <v>#N/A</v>
      </c>
      <c r="M84" s="971"/>
      <c r="N84" s="972"/>
      <c r="O84" s="195"/>
      <c r="P84" s="195"/>
    </row>
    <row r="85" spans="2:16" x14ac:dyDescent="0.2">
      <c r="B85" s="234" t="e">
        <f>+VLOOKUP(C85,L.Diario!$B$11:$C$393,2,FALSE)</f>
        <v>#N/A</v>
      </c>
      <c r="C85" s="193"/>
      <c r="D85" s="970" t="e">
        <f>VLOOKUP(C85,L.Diario!$B$10:$D$393,3,FALSE)</f>
        <v>#N/A</v>
      </c>
      <c r="E85" s="971"/>
      <c r="F85" s="972"/>
      <c r="G85" s="195"/>
      <c r="H85" s="195"/>
      <c r="I85" s="3"/>
      <c r="J85" s="234" t="e">
        <f>+VLOOKUP(K85,L.Diario!$B$11:$C$393,2,FALSE)</f>
        <v>#N/A</v>
      </c>
      <c r="K85" s="193"/>
      <c r="L85" s="970" t="e">
        <f>VLOOKUP(K85,L.Diario!$B$10:$D$393,3,FALSE)</f>
        <v>#N/A</v>
      </c>
      <c r="M85" s="971"/>
      <c r="N85" s="972"/>
      <c r="O85" s="195"/>
      <c r="P85" s="195"/>
    </row>
    <row r="86" spans="2:16" x14ac:dyDescent="0.2">
      <c r="B86" s="234" t="e">
        <f>+VLOOKUP(C86,L.Diario!$B$11:$C$393,2,FALSE)</f>
        <v>#N/A</v>
      </c>
      <c r="C86" s="193"/>
      <c r="D86" s="970" t="e">
        <f>VLOOKUP(C86,L.Diario!$B$10:$D$393,3,FALSE)</f>
        <v>#N/A</v>
      </c>
      <c r="E86" s="971"/>
      <c r="F86" s="972"/>
      <c r="G86" s="195"/>
      <c r="H86" s="195"/>
      <c r="I86" s="3"/>
      <c r="J86" s="234" t="e">
        <f>+VLOOKUP(K86,L.Diario!$B$11:$C$393,2,FALSE)</f>
        <v>#N/A</v>
      </c>
      <c r="K86" s="193"/>
      <c r="L86" s="970" t="e">
        <f>VLOOKUP(K86,L.Diario!$B$10:$D$393,3,FALSE)</f>
        <v>#N/A</v>
      </c>
      <c r="M86" s="971"/>
      <c r="N86" s="972"/>
      <c r="O86" s="195"/>
      <c r="P86" s="195"/>
    </row>
    <row r="87" spans="2:16" ht="15.75" thickBot="1" x14ac:dyDescent="0.25">
      <c r="B87" s="235" t="e">
        <f>+VLOOKUP(C87,L.Diario!$B$11:$C$393,2,FALSE)</f>
        <v>#N/A</v>
      </c>
      <c r="C87" s="196"/>
      <c r="D87" s="964" t="e">
        <f>VLOOKUP(C87,L.Diario!$B$10:$D$393,3,FALSE)</f>
        <v>#N/A</v>
      </c>
      <c r="E87" s="965"/>
      <c r="F87" s="966"/>
      <c r="G87" s="197"/>
      <c r="H87" s="197"/>
      <c r="I87" s="3"/>
      <c r="J87" s="235" t="e">
        <f>+VLOOKUP(K87,L.Diario!$B$11:$C$393,2,FALSE)</f>
        <v>#N/A</v>
      </c>
      <c r="K87" s="196"/>
      <c r="L87" s="964" t="e">
        <f>VLOOKUP(K87,L.Diario!$B$10:$D$393,3,FALSE)</f>
        <v>#N/A</v>
      </c>
      <c r="M87" s="965"/>
      <c r="N87" s="966"/>
      <c r="O87" s="197"/>
      <c r="P87" s="197"/>
    </row>
    <row r="88" spans="2:16" ht="15.75" thickBot="1" x14ac:dyDescent="0.25">
      <c r="G88" s="197">
        <f>SUM(G81:G87)</f>
        <v>5458</v>
      </c>
      <c r="H88" s="197">
        <f>SUM(H81:H87)</f>
        <v>10958</v>
      </c>
      <c r="I88" s="3"/>
      <c r="J88" s="3"/>
      <c r="O88" s="197">
        <f>SUM(O81:O87)</f>
        <v>7743</v>
      </c>
      <c r="P88" s="197">
        <f>SUM(P81:P87)</f>
        <v>8942.92</v>
      </c>
    </row>
    <row r="89" spans="2:16" ht="15.75" thickBot="1" x14ac:dyDescent="0.25">
      <c r="C89" s="198"/>
      <c r="G89" s="199">
        <f>IF(H88&gt;G88,H88-G88,"")</f>
        <v>5500</v>
      </c>
      <c r="H89" s="200" t="str">
        <f>IF(G88&gt;H88,G88-H88,"")</f>
        <v/>
      </c>
      <c r="I89" s="3"/>
      <c r="J89" s="3"/>
      <c r="K89" s="198"/>
      <c r="O89" s="199">
        <f>IF(P88&gt;O88,P88-O88,"")</f>
        <v>1199.92</v>
      </c>
      <c r="P89" s="200" t="str">
        <f>IF(O88&gt;P88,O88-P88,"")</f>
        <v/>
      </c>
    </row>
    <row r="90" spans="2:16" ht="15.75" thickBot="1" x14ac:dyDescent="0.25">
      <c r="C90" s="4"/>
      <c r="D90" s="237"/>
      <c r="E90" s="4"/>
      <c r="F90" s="4"/>
      <c r="G90" s="201">
        <f>SUM(G88:G89)</f>
        <v>10958</v>
      </c>
      <c r="H90" s="201">
        <f>SUM(H88:H89)</f>
        <v>10958</v>
      </c>
      <c r="I90" s="3"/>
      <c r="J90" s="3"/>
      <c r="K90" s="4"/>
      <c r="L90" s="4"/>
      <c r="M90" s="4"/>
      <c r="N90" s="4"/>
      <c r="O90" s="201">
        <f>SUM(O88:O89)</f>
        <v>8942.92</v>
      </c>
      <c r="P90" s="201">
        <f>SUM(P88:P89)</f>
        <v>8942.92</v>
      </c>
    </row>
    <row r="91" spans="2:16" x14ac:dyDescent="0.2">
      <c r="C91" s="3"/>
      <c r="D91" s="23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15.75" thickBot="1" x14ac:dyDescent="0.25">
      <c r="C92" s="3"/>
      <c r="D92" s="23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15.75" thickBot="1" x14ac:dyDescent="0.25">
      <c r="B93" s="962">
        <v>11</v>
      </c>
      <c r="C93" s="963"/>
      <c r="G93" s="962">
        <v>42</v>
      </c>
      <c r="H93" s="963"/>
      <c r="I93" s="3"/>
      <c r="J93" s="962">
        <v>12</v>
      </c>
      <c r="K93" s="963"/>
      <c r="O93" s="962">
        <v>46</v>
      </c>
      <c r="P93" s="963"/>
    </row>
    <row r="94" spans="2:16" ht="15.75" thickBot="1" x14ac:dyDescent="0.25">
      <c r="B94" s="190" t="s">
        <v>831</v>
      </c>
      <c r="C94" s="190" t="s">
        <v>1010</v>
      </c>
      <c r="D94" s="973" t="s">
        <v>843</v>
      </c>
      <c r="E94" s="974"/>
      <c r="F94" s="975"/>
      <c r="G94" s="976" t="s">
        <v>844</v>
      </c>
      <c r="H94" s="977"/>
      <c r="I94" s="3"/>
      <c r="J94" s="190" t="s">
        <v>831</v>
      </c>
      <c r="K94" s="190" t="s">
        <v>1010</v>
      </c>
      <c r="L94" s="973" t="s">
        <v>843</v>
      </c>
      <c r="M94" s="974"/>
      <c r="N94" s="975"/>
      <c r="O94" s="976" t="s">
        <v>844</v>
      </c>
      <c r="P94" s="977"/>
    </row>
    <row r="95" spans="2:16" ht="15.75" thickBot="1" x14ac:dyDescent="0.25">
      <c r="B95" s="229"/>
      <c r="C95" s="191" t="s">
        <v>830</v>
      </c>
      <c r="D95" s="967" t="s">
        <v>845</v>
      </c>
      <c r="E95" s="968"/>
      <c r="F95" s="969"/>
      <c r="G95" s="192" t="s">
        <v>846</v>
      </c>
      <c r="H95" s="192" t="s">
        <v>847</v>
      </c>
      <c r="I95" s="3"/>
      <c r="J95" s="229"/>
      <c r="K95" s="191" t="s">
        <v>830</v>
      </c>
      <c r="L95" s="967" t="s">
        <v>845</v>
      </c>
      <c r="M95" s="968"/>
      <c r="N95" s="969"/>
      <c r="O95" s="192" t="s">
        <v>846</v>
      </c>
      <c r="P95" s="192" t="s">
        <v>847</v>
      </c>
    </row>
    <row r="96" spans="2:16" x14ac:dyDescent="0.2">
      <c r="B96" s="233">
        <f>+VLOOKUP(C96,L.Diario!$B$11:$C$393,2,FALSE)</f>
        <v>45325</v>
      </c>
      <c r="C96" s="193">
        <v>3</v>
      </c>
      <c r="D96" s="978" t="str">
        <f>VLOOKUP(C96,L.Diario!$B$10:$D$393,3,FALSE)</f>
        <v>Por al compra de útiles de limpieza al contado</v>
      </c>
      <c r="E96" s="979"/>
      <c r="F96" s="980"/>
      <c r="G96" s="194"/>
      <c r="H96" s="195">
        <f>+L.Diario!L27</f>
        <v>4130</v>
      </c>
      <c r="I96" s="3"/>
      <c r="J96" s="233">
        <f>+VLOOKUP(K96,L.Diario!$B$11:$C$393,2,FALSE)</f>
        <v>45332</v>
      </c>
      <c r="K96" s="193">
        <v>19</v>
      </c>
      <c r="L96" s="978" t="str">
        <f>VLOOKUP(K96,L.Diario!$B$10:$D$393,3,FALSE)</f>
        <v>Por la compra de mercaderias al crédito</v>
      </c>
      <c r="M96" s="979"/>
      <c r="N96" s="980"/>
      <c r="O96" s="194"/>
      <c r="P96" s="195">
        <f>+L.Diario!L124</f>
        <v>14868</v>
      </c>
    </row>
    <row r="97" spans="2:16" x14ac:dyDescent="0.2">
      <c r="B97" s="234">
        <f>+VLOOKUP(C97,L.Diario!$B$11:$C$393,2,FALSE)</f>
        <v>45325</v>
      </c>
      <c r="C97" s="193">
        <v>5</v>
      </c>
      <c r="D97" s="970" t="str">
        <f>VLOOKUP(C97,L.Diario!$B$10:$D$393,3,FALSE)</f>
        <v>Por el pago con giro de cheque de la compra de utiles de limpieza</v>
      </c>
      <c r="E97" s="971"/>
      <c r="F97" s="972"/>
      <c r="G97" s="195">
        <f>+L.Diario!K35</f>
        <v>4130</v>
      </c>
      <c r="H97" s="195"/>
      <c r="I97" s="3"/>
      <c r="J97" s="234">
        <f>+VLOOKUP(K97,L.Diario!$B$11:$C$393,2,FALSE)</f>
        <v>45333</v>
      </c>
      <c r="K97" s="193">
        <v>20</v>
      </c>
      <c r="L97" s="970" t="str">
        <f>VLOOKUP(K97,L.Diario!$B$10:$D$393,3,FALSE)</f>
        <v>Por la compra de Mercaderias al crédito</v>
      </c>
      <c r="M97" s="971"/>
      <c r="N97" s="972"/>
      <c r="O97" s="195"/>
      <c r="P97" s="195">
        <f>+L.Diario!L131</f>
        <v>3894</v>
      </c>
    </row>
    <row r="98" spans="2:16" x14ac:dyDescent="0.2">
      <c r="B98" s="234">
        <f>+VLOOKUP(C98,L.Diario!$B$11:$C$393,2,FALSE)</f>
        <v>45326</v>
      </c>
      <c r="C98" s="193">
        <v>6</v>
      </c>
      <c r="D98" s="970" t="str">
        <f>VLOOKUP(C98,L.Diario!$B$10:$D$393,3,FALSE)</f>
        <v>Por la compra de mercaderias al crédito</v>
      </c>
      <c r="E98" s="971"/>
      <c r="F98" s="972"/>
      <c r="G98" s="195"/>
      <c r="H98" s="195">
        <f>+L.Diario!L42</f>
        <v>26000</v>
      </c>
      <c r="I98" s="3"/>
      <c r="J98" s="234">
        <f>+VLOOKUP(K98,L.Diario!$B$11:$C$393,2,FALSE)</f>
        <v>45333</v>
      </c>
      <c r="K98" s="193">
        <v>21</v>
      </c>
      <c r="L98" s="970" t="str">
        <f>VLOOKUP(K98,L.Diario!$B$10:$D$393,3,FALSE)</f>
        <v>Por el pago de servicios de transporte según Factura 008-7756891</v>
      </c>
      <c r="M98" s="971"/>
      <c r="N98" s="972"/>
      <c r="O98" s="195">
        <f>+L.Diario!K134</f>
        <v>3894</v>
      </c>
      <c r="P98" s="195"/>
    </row>
    <row r="99" spans="2:16" x14ac:dyDescent="0.2">
      <c r="B99" s="234">
        <f>+VLOOKUP(C99,L.Diario!$B$11:$C$393,2,FALSE)</f>
        <v>45326</v>
      </c>
      <c r="C99" s="193">
        <v>8</v>
      </c>
      <c r="D99" s="970" t="str">
        <f>VLOOKUP(C99,L.Diario!$B$10:$D$393,3,FALSE)</f>
        <v>Por el canje de la Factura 002-126689</v>
      </c>
      <c r="E99" s="971"/>
      <c r="F99" s="972"/>
      <c r="G99" s="195">
        <f>+L.Diario!K50</f>
        <v>26000</v>
      </c>
      <c r="H99" s="195"/>
      <c r="I99" s="3"/>
      <c r="J99" s="234" t="e">
        <f>+VLOOKUP(K99,L.Diario!$B$11:$C$393,2,FALSE)</f>
        <v>#N/A</v>
      </c>
      <c r="K99" s="193"/>
      <c r="L99" s="970" t="e">
        <f>VLOOKUP(K99,L.Diario!$B$10:$D$393,3,FALSE)</f>
        <v>#N/A</v>
      </c>
      <c r="M99" s="971"/>
      <c r="N99" s="972"/>
      <c r="O99" s="195"/>
      <c r="P99" s="195"/>
    </row>
    <row r="100" spans="2:16" x14ac:dyDescent="0.2">
      <c r="B100" s="234">
        <f>+VLOOKUP(C100,L.Diario!$B$11:$C$393,2,FALSE)</f>
        <v>45326</v>
      </c>
      <c r="C100" s="193">
        <v>8</v>
      </c>
      <c r="D100" s="970" t="str">
        <f>VLOOKUP(C100,L.Diario!$B$10:$D$393,3,FALSE)</f>
        <v>Por el canje de la Factura 002-126689</v>
      </c>
      <c r="E100" s="971"/>
      <c r="F100" s="972"/>
      <c r="G100" s="195"/>
      <c r="H100" s="195">
        <f>+L.Diario!L52</f>
        <v>26000</v>
      </c>
      <c r="I100" s="3"/>
      <c r="J100" s="234" t="e">
        <f>+VLOOKUP(K100,L.Diario!$B$11:$C$393,2,FALSE)</f>
        <v>#N/A</v>
      </c>
      <c r="K100" s="193"/>
      <c r="L100" s="970" t="e">
        <f>VLOOKUP(K100,L.Diario!$B$10:$D$393,3,FALSE)</f>
        <v>#N/A</v>
      </c>
      <c r="M100" s="971"/>
      <c r="N100" s="972"/>
      <c r="O100" s="195"/>
      <c r="P100" s="195"/>
    </row>
    <row r="101" spans="2:16" x14ac:dyDescent="0.2">
      <c r="B101" s="234">
        <f>+VLOOKUP(C101,L.Diario!$B$11:$C$393,2,FALSE)</f>
        <v>45328</v>
      </c>
      <c r="C101" s="193">
        <v>12</v>
      </c>
      <c r="D101" s="970" t="str">
        <f>VLOOKUP(C101,L.Diario!$B$10:$D$393,3,FALSE)</f>
        <v>Por el registro de pago de alquileres a la Sra Nacy Talavera</v>
      </c>
      <c r="E101" s="971"/>
      <c r="F101" s="972"/>
      <c r="G101" s="195"/>
      <c r="H101" s="195">
        <f>+L.Diario!L81</f>
        <v>3100</v>
      </c>
      <c r="I101" s="3"/>
      <c r="J101" s="234" t="e">
        <f>+VLOOKUP(K101,L.Diario!$B$11:$C$393,2,FALSE)</f>
        <v>#N/A</v>
      </c>
      <c r="K101" s="193"/>
      <c r="L101" s="970" t="e">
        <f>VLOOKUP(K101,L.Diario!$B$10:$D$393,3,FALSE)</f>
        <v>#N/A</v>
      </c>
      <c r="M101" s="971"/>
      <c r="N101" s="972"/>
      <c r="O101" s="195"/>
      <c r="P101" s="195"/>
    </row>
    <row r="102" spans="2:16" x14ac:dyDescent="0.2">
      <c r="B102" s="234">
        <f>+VLOOKUP(C102,L.Diario!$B$11:$C$393,2,FALSE)</f>
        <v>45328</v>
      </c>
      <c r="C102" s="193">
        <v>14</v>
      </c>
      <c r="D102" s="970" t="str">
        <f>VLOOKUP(C102,L.Diario!$B$10:$D$393,3,FALSE)</f>
        <v>Por el pago de alquileres a la Sra Nacy Talavera</v>
      </c>
      <c r="E102" s="971"/>
      <c r="F102" s="972"/>
      <c r="G102" s="195">
        <f>+L.Diario!K91</f>
        <v>3100</v>
      </c>
      <c r="H102" s="195"/>
      <c r="I102" s="3"/>
      <c r="J102" s="234" t="e">
        <f>+VLOOKUP(K102,L.Diario!$B$11:$C$393,2,FALSE)</f>
        <v>#N/A</v>
      </c>
      <c r="K102" s="193"/>
      <c r="L102" s="970" t="e">
        <f>VLOOKUP(K102,L.Diario!$B$10:$D$393,3,FALSE)</f>
        <v>#N/A</v>
      </c>
      <c r="M102" s="971"/>
      <c r="N102" s="972"/>
      <c r="O102" s="195"/>
      <c r="P102" s="195"/>
    </row>
    <row r="103" spans="2:16" x14ac:dyDescent="0.2">
      <c r="B103" s="234">
        <f>+VLOOKUP(C103,L.Diario!$B$11:$C$393,2,FALSE)</f>
        <v>45330</v>
      </c>
      <c r="C103" s="193">
        <v>17</v>
      </c>
      <c r="D103" s="970" t="str">
        <f>VLOOKUP(C103,L.Diario!$B$10:$D$393,3,FALSE)</f>
        <v>Por la cancelación de la factura 002-126689</v>
      </c>
      <c r="E103" s="971"/>
      <c r="F103" s="972"/>
      <c r="G103" s="195">
        <f>+L.Diario!K108</f>
        <v>26000</v>
      </c>
      <c r="H103" s="195"/>
      <c r="I103" s="3"/>
      <c r="J103" s="234" t="e">
        <f>+VLOOKUP(K103,L.Diario!$B$11:$C$393,2,FALSE)</f>
        <v>#N/A</v>
      </c>
      <c r="K103" s="193"/>
      <c r="L103" s="970" t="e">
        <f>VLOOKUP(K103,L.Diario!$B$10:$D$393,3,FALSE)</f>
        <v>#N/A</v>
      </c>
      <c r="M103" s="971"/>
      <c r="N103" s="972"/>
      <c r="O103" s="195"/>
      <c r="P103" s="195"/>
    </row>
    <row r="104" spans="2:16" x14ac:dyDescent="0.2">
      <c r="B104" s="234" t="e">
        <f>+VLOOKUP(C104,L.Diario!$B$11:$C$393,2,FALSE)</f>
        <v>#N/A</v>
      </c>
      <c r="C104" s="193"/>
      <c r="D104" s="970" t="e">
        <f>VLOOKUP(C104,L.Diario!$B$10:$D$393,3,FALSE)</f>
        <v>#N/A</v>
      </c>
      <c r="E104" s="971"/>
      <c r="F104" s="972"/>
      <c r="G104" s="195"/>
      <c r="H104" s="195"/>
      <c r="I104" s="3"/>
      <c r="J104" s="234" t="e">
        <f>+VLOOKUP(K104,L.Diario!$B$11:$C$393,2,FALSE)</f>
        <v>#N/A</v>
      </c>
      <c r="K104" s="193"/>
      <c r="L104" s="970" t="e">
        <f>VLOOKUP(K104,L.Diario!$B$10:$D$393,3,FALSE)</f>
        <v>#N/A</v>
      </c>
      <c r="M104" s="971"/>
      <c r="N104" s="972"/>
      <c r="O104" s="195"/>
      <c r="P104" s="195"/>
    </row>
    <row r="105" spans="2:16" ht="15.75" thickBot="1" x14ac:dyDescent="0.25">
      <c r="B105" s="235" t="e">
        <f>+VLOOKUP(C105,L.Diario!$B$11:$C$393,2,FALSE)</f>
        <v>#N/A</v>
      </c>
      <c r="C105" s="196"/>
      <c r="D105" s="964" t="e">
        <f>VLOOKUP(C105,L.Diario!$B$10:$D$393,3,FALSE)</f>
        <v>#N/A</v>
      </c>
      <c r="E105" s="965"/>
      <c r="F105" s="966"/>
      <c r="G105" s="197"/>
      <c r="H105" s="197"/>
      <c r="I105" s="3"/>
      <c r="J105" s="235" t="e">
        <f>+VLOOKUP(K105,L.Diario!$B$11:$C$393,2,FALSE)</f>
        <v>#N/A</v>
      </c>
      <c r="K105" s="196"/>
      <c r="L105" s="964" t="e">
        <f>VLOOKUP(K105,L.Diario!$B$10:$D$393,3,FALSE)</f>
        <v>#N/A</v>
      </c>
      <c r="M105" s="965"/>
      <c r="N105" s="966"/>
      <c r="O105" s="197"/>
      <c r="P105" s="197"/>
    </row>
    <row r="106" spans="2:16" ht="15.75" thickBot="1" x14ac:dyDescent="0.25">
      <c r="G106" s="197">
        <f>SUM(G96:G105)</f>
        <v>59230</v>
      </c>
      <c r="H106" s="197">
        <f>SUM(H96:H105)</f>
        <v>59230</v>
      </c>
      <c r="I106" s="3"/>
      <c r="J106" s="3"/>
      <c r="O106" s="197">
        <f>SUM(O96:O105)</f>
        <v>3894</v>
      </c>
      <c r="P106" s="197">
        <f>SUM(P96:P105)</f>
        <v>18762</v>
      </c>
    </row>
    <row r="107" spans="2:16" ht="15.75" thickBot="1" x14ac:dyDescent="0.25">
      <c r="C107" s="198"/>
      <c r="G107" s="199" t="str">
        <f>IF(H106&gt;G106,H106-G106,"")</f>
        <v/>
      </c>
      <c r="H107" s="200" t="str">
        <f>IF(G106&gt;H106,G106-H106,"")</f>
        <v/>
      </c>
      <c r="I107" s="3"/>
      <c r="J107" s="3"/>
      <c r="K107" s="198"/>
      <c r="O107" s="199">
        <f>IF(P106&gt;O106,P106-O106,"")</f>
        <v>14868</v>
      </c>
      <c r="P107" s="200" t="str">
        <f>IF(O106&gt;P106,O106-P106,"")</f>
        <v/>
      </c>
    </row>
    <row r="108" spans="2:16" ht="15.75" thickBot="1" x14ac:dyDescent="0.25">
      <c r="C108" s="4"/>
      <c r="D108" s="237"/>
      <c r="E108" s="4"/>
      <c r="F108" s="4"/>
      <c r="G108" s="201">
        <f>SUM(G106:G107)</f>
        <v>59230</v>
      </c>
      <c r="H108" s="201">
        <f>SUM(H106:H107)</f>
        <v>59230</v>
      </c>
      <c r="I108" s="3"/>
      <c r="J108" s="3"/>
      <c r="K108" s="4"/>
      <c r="L108" s="4"/>
      <c r="M108" s="4"/>
      <c r="N108" s="4"/>
      <c r="O108" s="201">
        <f>SUM(O106:O107)</f>
        <v>18762</v>
      </c>
      <c r="P108" s="201">
        <f>SUM(P106:P107)</f>
        <v>18762</v>
      </c>
    </row>
    <row r="109" spans="2:16" x14ac:dyDescent="0.2">
      <c r="C109" s="3"/>
      <c r="D109" s="23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15.75" thickBot="1" x14ac:dyDescent="0.25">
      <c r="C110" s="3"/>
      <c r="D110" s="23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15.75" thickBot="1" x14ac:dyDescent="0.25">
      <c r="B111" s="962">
        <v>13</v>
      </c>
      <c r="C111" s="963"/>
      <c r="G111" s="962">
        <v>50</v>
      </c>
      <c r="H111" s="963"/>
      <c r="I111" s="3"/>
      <c r="J111" s="962">
        <v>14</v>
      </c>
      <c r="K111" s="963"/>
      <c r="O111" s="962">
        <v>60</v>
      </c>
      <c r="P111" s="963"/>
    </row>
    <row r="112" spans="2:16" ht="15.75" thickBot="1" x14ac:dyDescent="0.25">
      <c r="B112" s="190" t="s">
        <v>831</v>
      </c>
      <c r="C112" s="190" t="s">
        <v>1010</v>
      </c>
      <c r="D112" s="973" t="s">
        <v>843</v>
      </c>
      <c r="E112" s="974"/>
      <c r="F112" s="975"/>
      <c r="G112" s="976" t="s">
        <v>844</v>
      </c>
      <c r="H112" s="977"/>
      <c r="I112" s="3"/>
      <c r="J112" s="190" t="s">
        <v>831</v>
      </c>
      <c r="K112" s="190" t="s">
        <v>1010</v>
      </c>
      <c r="L112" s="973" t="s">
        <v>843</v>
      </c>
      <c r="M112" s="974"/>
      <c r="N112" s="975"/>
      <c r="O112" s="976" t="s">
        <v>844</v>
      </c>
      <c r="P112" s="977"/>
    </row>
    <row r="113" spans="2:16" ht="15.75" thickBot="1" x14ac:dyDescent="0.25">
      <c r="B113" s="229"/>
      <c r="C113" s="191" t="s">
        <v>830</v>
      </c>
      <c r="D113" s="967" t="s">
        <v>845</v>
      </c>
      <c r="E113" s="968"/>
      <c r="F113" s="969"/>
      <c r="G113" s="192" t="s">
        <v>846</v>
      </c>
      <c r="H113" s="192" t="s">
        <v>847</v>
      </c>
      <c r="I113" s="3"/>
      <c r="J113" s="229"/>
      <c r="K113" s="191" t="s">
        <v>830</v>
      </c>
      <c r="L113" s="967" t="s">
        <v>845</v>
      </c>
      <c r="M113" s="968"/>
      <c r="N113" s="969"/>
      <c r="O113" s="192" t="s">
        <v>846</v>
      </c>
      <c r="P113" s="192" t="s">
        <v>847</v>
      </c>
    </row>
    <row r="114" spans="2:16" x14ac:dyDescent="0.2">
      <c r="B114" s="233">
        <f>+VLOOKUP(C114,L.Diario!$B$11:$C$393,2,FALSE)</f>
        <v>45323</v>
      </c>
      <c r="C114" s="193">
        <v>1</v>
      </c>
      <c r="D114" s="978" t="str">
        <f>VLOOKUP(C114,L.Diario!$B$10:$D$393,3,FALSE)</f>
        <v>Por la Suscripción de las acciones de la sociedad</v>
      </c>
      <c r="E114" s="979"/>
      <c r="F114" s="980"/>
      <c r="G114" s="194"/>
      <c r="H114" s="195">
        <f>+L.Diario!L13</f>
        <v>279000</v>
      </c>
      <c r="I114" s="3"/>
      <c r="J114" s="233">
        <f>+VLOOKUP(K114,L.Diario!$B$11:$C$393,2,FALSE)</f>
        <v>45325</v>
      </c>
      <c r="K114" s="193">
        <v>3</v>
      </c>
      <c r="L114" s="978" t="str">
        <f>VLOOKUP(K114,L.Diario!$B$10:$D$393,3,FALSE)</f>
        <v>Por al compra de útiles de limpieza al contado</v>
      </c>
      <c r="M114" s="979"/>
      <c r="N114" s="980"/>
      <c r="O114" s="194">
        <f>+L.Diario!K23</f>
        <v>3500</v>
      </c>
      <c r="P114" s="195"/>
    </row>
    <row r="115" spans="2:16" x14ac:dyDescent="0.2">
      <c r="B115" s="234" t="e">
        <f>+VLOOKUP(C115,L.Diario!$B$11:$C$393,2,FALSE)</f>
        <v>#N/A</v>
      </c>
      <c r="C115" s="193"/>
      <c r="D115" s="970" t="e">
        <f>VLOOKUP(C115,L.Diario!$B$10:$D$393,3,FALSE)</f>
        <v>#N/A</v>
      </c>
      <c r="E115" s="971"/>
      <c r="F115" s="972"/>
      <c r="G115" s="195"/>
      <c r="H115" s="195"/>
      <c r="I115" s="3"/>
      <c r="J115" s="234">
        <f>+VLOOKUP(K115,L.Diario!$B$11:$C$393,2,FALSE)</f>
        <v>45326</v>
      </c>
      <c r="K115" s="193">
        <v>6</v>
      </c>
      <c r="L115" s="970" t="str">
        <f>VLOOKUP(K115,L.Diario!$B$10:$D$393,3,FALSE)</f>
        <v>Por la compra de mercaderias al crédito</v>
      </c>
      <c r="M115" s="971"/>
      <c r="N115" s="972"/>
      <c r="O115" s="195">
        <f>+L.Diario!K40</f>
        <v>26000</v>
      </c>
      <c r="P115" s="195"/>
    </row>
    <row r="116" spans="2:16" x14ac:dyDescent="0.2">
      <c r="B116" s="234" t="e">
        <f>+VLOOKUP(C116,L.Diario!$B$11:$C$393,2,FALSE)</f>
        <v>#N/A</v>
      </c>
      <c r="C116" s="193"/>
      <c r="D116" s="970" t="e">
        <f>VLOOKUP(C116,L.Diario!$B$10:$D$393,3,FALSE)</f>
        <v>#N/A</v>
      </c>
      <c r="E116" s="971"/>
      <c r="F116" s="972"/>
      <c r="G116" s="195"/>
      <c r="H116" s="195"/>
      <c r="I116" s="3"/>
      <c r="J116" s="234" t="e">
        <f>+VLOOKUP(K116,L.Diario!$B$11:$C$393,2,FALSE)</f>
        <v>#N/A</v>
      </c>
      <c r="K116" s="193"/>
      <c r="L116" s="970" t="e">
        <f>VLOOKUP(K116,L.Diario!$B$10:$D$393,3,FALSE)</f>
        <v>#N/A</v>
      </c>
      <c r="M116" s="971"/>
      <c r="N116" s="972"/>
      <c r="O116" s="195"/>
      <c r="P116" s="195"/>
    </row>
    <row r="117" spans="2:16" x14ac:dyDescent="0.2">
      <c r="B117" s="234" t="e">
        <f>+VLOOKUP(C117,L.Diario!$B$11:$C$393,2,FALSE)</f>
        <v>#N/A</v>
      </c>
      <c r="C117" s="193"/>
      <c r="D117" s="970" t="e">
        <f>VLOOKUP(C117,L.Diario!$B$10:$D$393,3,FALSE)</f>
        <v>#N/A</v>
      </c>
      <c r="E117" s="971"/>
      <c r="F117" s="972"/>
      <c r="G117" s="195"/>
      <c r="H117" s="195"/>
      <c r="I117" s="3"/>
      <c r="J117" s="234" t="e">
        <f>+VLOOKUP(K117,L.Diario!$B$11:$C$393,2,FALSE)</f>
        <v>#N/A</v>
      </c>
      <c r="K117" s="193"/>
      <c r="L117" s="970" t="e">
        <f>VLOOKUP(K117,L.Diario!$B$10:$D$393,3,FALSE)</f>
        <v>#N/A</v>
      </c>
      <c r="M117" s="971"/>
      <c r="N117" s="972"/>
      <c r="O117" s="195"/>
      <c r="P117" s="195"/>
    </row>
    <row r="118" spans="2:16" x14ac:dyDescent="0.2">
      <c r="B118" s="234" t="e">
        <f>+VLOOKUP(C118,L.Diario!$B$11:$C$393,2,FALSE)</f>
        <v>#N/A</v>
      </c>
      <c r="C118" s="193"/>
      <c r="D118" s="970" t="e">
        <f>VLOOKUP(C118,L.Diario!$B$10:$D$393,3,FALSE)</f>
        <v>#N/A</v>
      </c>
      <c r="E118" s="971"/>
      <c r="F118" s="972"/>
      <c r="G118" s="195"/>
      <c r="H118" s="195"/>
      <c r="I118" s="3"/>
      <c r="J118" s="234" t="e">
        <f>+VLOOKUP(K118,L.Diario!$B$11:$C$393,2,FALSE)</f>
        <v>#N/A</v>
      </c>
      <c r="K118" s="193"/>
      <c r="L118" s="970" t="e">
        <f>VLOOKUP(K118,L.Diario!$B$10:$D$393,3,FALSE)</f>
        <v>#N/A</v>
      </c>
      <c r="M118" s="971"/>
      <c r="N118" s="972"/>
      <c r="O118" s="195"/>
      <c r="P118" s="195"/>
    </row>
    <row r="119" spans="2:16" x14ac:dyDescent="0.2">
      <c r="B119" s="234" t="e">
        <f>+VLOOKUP(C119,L.Diario!$B$11:$C$393,2,FALSE)</f>
        <v>#N/A</v>
      </c>
      <c r="C119" s="193"/>
      <c r="D119" s="970" t="e">
        <f>VLOOKUP(C119,L.Diario!$B$10:$D$393,3,FALSE)</f>
        <v>#N/A</v>
      </c>
      <c r="E119" s="971"/>
      <c r="F119" s="972"/>
      <c r="G119" s="195"/>
      <c r="H119" s="195"/>
      <c r="I119" s="3"/>
      <c r="J119" s="234" t="e">
        <f>+VLOOKUP(K119,L.Diario!$B$11:$C$393,2,FALSE)</f>
        <v>#N/A</v>
      </c>
      <c r="K119" s="193"/>
      <c r="L119" s="970" t="e">
        <f>VLOOKUP(K119,L.Diario!$B$10:$D$393,3,FALSE)</f>
        <v>#N/A</v>
      </c>
      <c r="M119" s="971"/>
      <c r="N119" s="972"/>
      <c r="O119" s="195"/>
      <c r="P119" s="195"/>
    </row>
    <row r="120" spans="2:16" x14ac:dyDescent="0.2">
      <c r="B120" s="234" t="e">
        <f>+VLOOKUP(C120,L.Diario!$B$11:$C$393,2,FALSE)</f>
        <v>#N/A</v>
      </c>
      <c r="C120" s="193"/>
      <c r="D120" s="970" t="e">
        <f>VLOOKUP(C120,L.Diario!$B$10:$D$393,3,FALSE)</f>
        <v>#N/A</v>
      </c>
      <c r="E120" s="971"/>
      <c r="F120" s="972"/>
      <c r="G120" s="195"/>
      <c r="H120" s="195"/>
      <c r="I120" s="3"/>
      <c r="J120" s="234" t="e">
        <f>+VLOOKUP(K120,L.Diario!$B$11:$C$393,2,FALSE)</f>
        <v>#N/A</v>
      </c>
      <c r="K120" s="193"/>
      <c r="L120" s="970" t="e">
        <f>VLOOKUP(K120,L.Diario!$B$10:$D$393,3,FALSE)</f>
        <v>#N/A</v>
      </c>
      <c r="M120" s="971"/>
      <c r="N120" s="972"/>
      <c r="O120" s="195"/>
      <c r="P120" s="195"/>
    </row>
    <row r="121" spans="2:16" x14ac:dyDescent="0.2">
      <c r="B121" s="234" t="e">
        <f>+VLOOKUP(C121,L.Diario!$B$11:$C$393,2,FALSE)</f>
        <v>#N/A</v>
      </c>
      <c r="C121" s="193"/>
      <c r="D121" s="970" t="e">
        <f>VLOOKUP(C121,L.Diario!$B$10:$D$393,3,FALSE)</f>
        <v>#N/A</v>
      </c>
      <c r="E121" s="971"/>
      <c r="F121" s="972"/>
      <c r="G121" s="195"/>
      <c r="H121" s="195"/>
      <c r="I121" s="3"/>
      <c r="J121" s="234" t="e">
        <f>+VLOOKUP(K121,L.Diario!$B$11:$C$393,2,FALSE)</f>
        <v>#N/A</v>
      </c>
      <c r="K121" s="193"/>
      <c r="L121" s="970" t="e">
        <f>VLOOKUP(K121,L.Diario!$B$10:$D$393,3,FALSE)</f>
        <v>#N/A</v>
      </c>
      <c r="M121" s="971"/>
      <c r="N121" s="972"/>
      <c r="O121" s="195"/>
      <c r="P121" s="195"/>
    </row>
    <row r="122" spans="2:16" x14ac:dyDescent="0.2">
      <c r="B122" s="234" t="e">
        <f>+VLOOKUP(C122,L.Diario!$B$11:$C$393,2,FALSE)</f>
        <v>#N/A</v>
      </c>
      <c r="C122" s="193"/>
      <c r="D122" s="970" t="e">
        <f>VLOOKUP(C122,L.Diario!$B$10:$D$393,3,FALSE)</f>
        <v>#N/A</v>
      </c>
      <c r="E122" s="971"/>
      <c r="F122" s="972"/>
      <c r="G122" s="195"/>
      <c r="H122" s="195"/>
      <c r="I122" s="3"/>
      <c r="J122" s="234" t="e">
        <f>+VLOOKUP(K122,L.Diario!$B$11:$C$393,2,FALSE)</f>
        <v>#N/A</v>
      </c>
      <c r="K122" s="193"/>
      <c r="L122" s="970" t="e">
        <f>VLOOKUP(K122,L.Diario!$B$10:$D$393,3,FALSE)</f>
        <v>#N/A</v>
      </c>
      <c r="M122" s="971"/>
      <c r="N122" s="972"/>
      <c r="O122" s="195"/>
      <c r="P122" s="195"/>
    </row>
    <row r="123" spans="2:16" x14ac:dyDescent="0.2">
      <c r="B123" s="234" t="e">
        <f>+VLOOKUP(C123,L.Diario!$B$11:$C$393,2,FALSE)</f>
        <v>#N/A</v>
      </c>
      <c r="C123" s="193"/>
      <c r="D123" s="970" t="e">
        <f>VLOOKUP(C123,L.Diario!$B$10:$D$393,3,FALSE)</f>
        <v>#N/A</v>
      </c>
      <c r="E123" s="971"/>
      <c r="F123" s="972"/>
      <c r="G123" s="195"/>
      <c r="H123" s="195"/>
      <c r="I123" s="3"/>
      <c r="J123" s="234" t="e">
        <f>+VLOOKUP(K123,L.Diario!$B$11:$C$393,2,FALSE)</f>
        <v>#N/A</v>
      </c>
      <c r="K123" s="193"/>
      <c r="L123" s="970" t="e">
        <f>VLOOKUP(K123,L.Diario!$B$10:$D$393,3,FALSE)</f>
        <v>#N/A</v>
      </c>
      <c r="M123" s="971"/>
      <c r="N123" s="972"/>
      <c r="O123" s="195"/>
      <c r="P123" s="195"/>
    </row>
    <row r="124" spans="2:16" ht="15.75" thickBot="1" x14ac:dyDescent="0.25">
      <c r="B124" s="235" t="e">
        <f>+VLOOKUP(C124,L.Diario!$B$11:$C$393,2,FALSE)</f>
        <v>#N/A</v>
      </c>
      <c r="C124" s="196"/>
      <c r="D124" s="964" t="e">
        <f>VLOOKUP(C124,L.Diario!$B$10:$D$393,3,FALSE)</f>
        <v>#N/A</v>
      </c>
      <c r="E124" s="965"/>
      <c r="F124" s="966"/>
      <c r="G124" s="197"/>
      <c r="H124" s="197"/>
      <c r="I124" s="3"/>
      <c r="J124" s="235" t="e">
        <f>+VLOOKUP(K124,L.Diario!$B$11:$C$393,2,FALSE)</f>
        <v>#N/A</v>
      </c>
      <c r="K124" s="196"/>
      <c r="L124" s="964" t="e">
        <f>VLOOKUP(K124,L.Diario!$B$10:$D$393,3,FALSE)</f>
        <v>#N/A</v>
      </c>
      <c r="M124" s="965"/>
      <c r="N124" s="966"/>
      <c r="O124" s="197"/>
      <c r="P124" s="197"/>
    </row>
    <row r="125" spans="2:16" ht="15.75" thickBot="1" x14ac:dyDescent="0.25">
      <c r="G125" s="197">
        <f>SUM(G114:G124)</f>
        <v>0</v>
      </c>
      <c r="H125" s="197">
        <f>SUM(H114:H124)</f>
        <v>279000</v>
      </c>
      <c r="I125" s="3"/>
      <c r="J125" s="3"/>
      <c r="O125" s="197">
        <f>SUM(O114:O124)</f>
        <v>29500</v>
      </c>
      <c r="P125" s="197">
        <f>SUM(P114:P124)</f>
        <v>0</v>
      </c>
    </row>
    <row r="126" spans="2:16" ht="15.75" thickBot="1" x14ac:dyDescent="0.25">
      <c r="C126" s="198"/>
      <c r="G126" s="199">
        <f>IF(H125&gt;G125,H125-G125,"")</f>
        <v>279000</v>
      </c>
      <c r="H126" s="200" t="str">
        <f>IF(G125&gt;H125,G125-H125,"")</f>
        <v/>
      </c>
      <c r="I126" s="3"/>
      <c r="J126" s="3"/>
      <c r="K126" s="198"/>
      <c r="O126" s="199" t="str">
        <f>IF(P125&gt;O125,P125-O125,"")</f>
        <v/>
      </c>
      <c r="P126" s="200">
        <f>IF(O125&gt;P125,O125-P125,"")</f>
        <v>29500</v>
      </c>
    </row>
    <row r="127" spans="2:16" ht="15.75" thickBot="1" x14ac:dyDescent="0.25">
      <c r="C127" s="4"/>
      <c r="D127" s="237"/>
      <c r="E127" s="4"/>
      <c r="F127" s="4"/>
      <c r="G127" s="201">
        <f>SUM(G125:G126)</f>
        <v>279000</v>
      </c>
      <c r="H127" s="201">
        <f>SUM(H125:H126)</f>
        <v>279000</v>
      </c>
      <c r="I127" s="3"/>
      <c r="J127" s="3"/>
      <c r="K127" s="4"/>
      <c r="L127" s="4"/>
      <c r="M127" s="4"/>
      <c r="N127" s="4"/>
      <c r="O127" s="201">
        <f>SUM(O125:O126)</f>
        <v>29500</v>
      </c>
      <c r="P127" s="201">
        <f>SUM(P125:P126)</f>
        <v>29500</v>
      </c>
    </row>
    <row r="128" spans="2:16" x14ac:dyDescent="0.2">
      <c r="C128" s="3"/>
      <c r="D128" s="23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2:16" ht="15.75" thickBot="1" x14ac:dyDescent="0.25">
      <c r="C129" s="3"/>
      <c r="D129" s="23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2:16" ht="15.75" thickBot="1" x14ac:dyDescent="0.25">
      <c r="B130" s="962">
        <v>15</v>
      </c>
      <c r="C130" s="963"/>
      <c r="G130" s="962">
        <v>61</v>
      </c>
      <c r="H130" s="963"/>
      <c r="I130" s="3"/>
      <c r="J130" s="962">
        <v>16</v>
      </c>
      <c r="K130" s="963"/>
      <c r="O130" s="962">
        <v>62</v>
      </c>
      <c r="P130" s="963"/>
    </row>
    <row r="131" spans="2:16" ht="15.75" thickBot="1" x14ac:dyDescent="0.25">
      <c r="B131" s="190" t="s">
        <v>831</v>
      </c>
      <c r="C131" s="190" t="s">
        <v>1010</v>
      </c>
      <c r="D131" s="973" t="s">
        <v>843</v>
      </c>
      <c r="E131" s="974"/>
      <c r="F131" s="975"/>
      <c r="G131" s="976" t="s">
        <v>844</v>
      </c>
      <c r="H131" s="977"/>
      <c r="I131" s="3"/>
      <c r="J131" s="190" t="s">
        <v>831</v>
      </c>
      <c r="K131" s="190" t="s">
        <v>1010</v>
      </c>
      <c r="L131" s="973" t="s">
        <v>843</v>
      </c>
      <c r="M131" s="974"/>
      <c r="N131" s="975"/>
      <c r="O131" s="976" t="s">
        <v>844</v>
      </c>
      <c r="P131" s="977"/>
    </row>
    <row r="132" spans="2:16" ht="15.75" thickBot="1" x14ac:dyDescent="0.25">
      <c r="B132" s="229"/>
      <c r="C132" s="191" t="s">
        <v>830</v>
      </c>
      <c r="D132" s="967" t="s">
        <v>845</v>
      </c>
      <c r="E132" s="968"/>
      <c r="F132" s="969"/>
      <c r="G132" s="192" t="s">
        <v>846</v>
      </c>
      <c r="H132" s="192" t="s">
        <v>847</v>
      </c>
      <c r="I132" s="3"/>
      <c r="J132" s="229"/>
      <c r="K132" s="191" t="s">
        <v>830</v>
      </c>
      <c r="L132" s="967" t="s">
        <v>845</v>
      </c>
      <c r="M132" s="968"/>
      <c r="N132" s="969"/>
      <c r="O132" s="192" t="s">
        <v>846</v>
      </c>
      <c r="P132" s="192" t="s">
        <v>847</v>
      </c>
    </row>
    <row r="133" spans="2:16" x14ac:dyDescent="0.2">
      <c r="B133" s="233">
        <f>+VLOOKUP(C133,L.Diario!$B$11:$C$393,2,FALSE)</f>
        <v>45325</v>
      </c>
      <c r="C133" s="231">
        <v>4</v>
      </c>
      <c r="D133" s="978" t="str">
        <f>VLOOKUP(C133,L.Diario!$B$10:$D$393,3,FALSE)</f>
        <v>Por el destino de los suministros a los almacenes</v>
      </c>
      <c r="E133" s="979"/>
      <c r="F133" s="980"/>
      <c r="G133" s="194"/>
      <c r="H133" s="195">
        <f>+L.Diario!L32</f>
        <v>3500</v>
      </c>
      <c r="I133" s="3"/>
      <c r="J133" s="233">
        <f>+VLOOKUP(K133,L.Diario!$B$11:$C$393,2,FALSE)</f>
        <v>45327</v>
      </c>
      <c r="K133" s="231">
        <v>9</v>
      </c>
      <c r="L133" s="978" t="str">
        <f>VLOOKUP(K133,L.Diario!$B$10:$D$393,3,FALSE)</f>
        <v>Por el registro de la provisión de planilla de sueldos</v>
      </c>
      <c r="M133" s="979"/>
      <c r="N133" s="980"/>
      <c r="O133" s="194">
        <f>+L.Diario!K55</f>
        <v>9701</v>
      </c>
      <c r="P133" s="195"/>
    </row>
    <row r="134" spans="2:16" x14ac:dyDescent="0.2">
      <c r="B134" s="234">
        <f>+VLOOKUP(C134,L.Diario!$B$11:$C$393,2,FALSE)</f>
        <v>45326</v>
      </c>
      <c r="C134" s="231">
        <v>7</v>
      </c>
      <c r="D134" s="970" t="str">
        <f>VLOOKUP(C134,L.Diario!$B$10:$D$393,3,FALSE)</f>
        <v>Por el destino de la compra de Mercaderias al crédito</v>
      </c>
      <c r="E134" s="971"/>
      <c r="F134" s="972"/>
      <c r="G134" s="195"/>
      <c r="H134" s="195">
        <f>+L.Diario!L47</f>
        <v>26000</v>
      </c>
      <c r="I134" s="3"/>
      <c r="J134" s="797">
        <f>+VLOOKUP(K134,L.Diario!$B$11:$C$393,2,FALSE)</f>
        <v>43847</v>
      </c>
      <c r="K134" s="800">
        <v>27</v>
      </c>
      <c r="L134" s="1009" t="str">
        <f>VLOOKUP(K134,L.Diario!$B$10:$D$393,3,FALSE)</f>
        <v>Por la participación de los trabajadores de acuerdo a la NIC 19</v>
      </c>
      <c r="M134" s="1010"/>
      <c r="N134" s="1011"/>
      <c r="O134" s="799">
        <f>+L.Diario!K169</f>
        <v>1199.92</v>
      </c>
      <c r="P134" s="799"/>
    </row>
    <row r="135" spans="2:16" x14ac:dyDescent="0.2">
      <c r="B135" s="234">
        <f>+VLOOKUP(C135,L.Diario!$B$11:$C$393,2,FALSE)</f>
        <v>45336</v>
      </c>
      <c r="C135" s="231">
        <v>25</v>
      </c>
      <c r="D135" s="970">
        <f>VLOOKUP(C135,L.Diario!$B$10:$D$393,3,FALSE)</f>
        <v>0</v>
      </c>
      <c r="E135" s="971"/>
      <c r="F135" s="972"/>
      <c r="G135" s="195">
        <f>+L.Diario!K156</f>
        <v>1600</v>
      </c>
      <c r="H135" s="195"/>
      <c r="I135" s="3"/>
      <c r="J135" s="234" t="e">
        <f>+VLOOKUP(K135,L.Diario!$B$11:$C$393,2,FALSE)</f>
        <v>#N/A</v>
      </c>
      <c r="K135" s="231"/>
      <c r="L135" s="970" t="e">
        <f>VLOOKUP(K135,L.Diario!$B$10:$D$393,3,FALSE)</f>
        <v>#N/A</v>
      </c>
      <c r="M135" s="971"/>
      <c r="N135" s="972"/>
      <c r="O135" s="195"/>
      <c r="P135" s="195"/>
    </row>
    <row r="136" spans="2:16" x14ac:dyDescent="0.2">
      <c r="B136" s="234" t="e">
        <f>+VLOOKUP(C136,L.Diario!$B$11:$C$393,2,FALSE)</f>
        <v>#N/A</v>
      </c>
      <c r="C136" s="231"/>
      <c r="D136" s="970" t="e">
        <f>VLOOKUP(C136,L.Diario!$B$10:$D$393,3,FALSE)</f>
        <v>#N/A</v>
      </c>
      <c r="E136" s="971"/>
      <c r="F136" s="972"/>
      <c r="G136" s="195"/>
      <c r="H136" s="195"/>
      <c r="I136" s="3"/>
      <c r="J136" s="234" t="e">
        <f>+VLOOKUP(K136,L.Diario!$B$11:$C$393,2,FALSE)</f>
        <v>#N/A</v>
      </c>
      <c r="K136" s="231"/>
      <c r="L136" s="970" t="e">
        <f>VLOOKUP(K136,L.Diario!$B$10:$D$393,3,FALSE)</f>
        <v>#N/A</v>
      </c>
      <c r="M136" s="971"/>
      <c r="N136" s="972"/>
      <c r="O136" s="195"/>
      <c r="P136" s="195"/>
    </row>
    <row r="137" spans="2:16" x14ac:dyDescent="0.2">
      <c r="B137" s="234" t="e">
        <f>+VLOOKUP(C137,L.Diario!$B$11:$C$393,2,FALSE)</f>
        <v>#N/A</v>
      </c>
      <c r="C137" s="231"/>
      <c r="D137" s="970" t="e">
        <f>VLOOKUP(C137,L.Diario!$B$10:$D$393,3,FALSE)</f>
        <v>#N/A</v>
      </c>
      <c r="E137" s="971"/>
      <c r="F137" s="972"/>
      <c r="G137" s="195"/>
      <c r="H137" s="195"/>
      <c r="I137" s="3"/>
      <c r="J137" s="234" t="e">
        <f>+VLOOKUP(K137,L.Diario!$B$11:$C$393,2,FALSE)</f>
        <v>#N/A</v>
      </c>
      <c r="K137" s="231"/>
      <c r="L137" s="970" t="e">
        <f>VLOOKUP(K137,L.Diario!$B$10:$D$393,3,FALSE)</f>
        <v>#N/A</v>
      </c>
      <c r="M137" s="971"/>
      <c r="N137" s="972"/>
      <c r="O137" s="195"/>
      <c r="P137" s="195"/>
    </row>
    <row r="138" spans="2:16" x14ac:dyDescent="0.2">
      <c r="B138" s="234" t="e">
        <f>+VLOOKUP(C138,L.Diario!$B$11:$C$393,2,FALSE)</f>
        <v>#N/A</v>
      </c>
      <c r="C138" s="231"/>
      <c r="D138" s="970" t="e">
        <f>VLOOKUP(C138,L.Diario!$B$10:$D$393,3,FALSE)</f>
        <v>#N/A</v>
      </c>
      <c r="E138" s="971"/>
      <c r="F138" s="972"/>
      <c r="G138" s="195"/>
      <c r="H138" s="195"/>
      <c r="I138" s="3"/>
      <c r="J138" s="234" t="e">
        <f>+VLOOKUP(K138,L.Diario!$B$11:$C$393,2,FALSE)</f>
        <v>#N/A</v>
      </c>
      <c r="K138" s="231"/>
      <c r="L138" s="970" t="e">
        <f>VLOOKUP(K138,L.Diario!$B$10:$D$393,3,FALSE)</f>
        <v>#N/A</v>
      </c>
      <c r="M138" s="971"/>
      <c r="N138" s="972"/>
      <c r="O138" s="195"/>
      <c r="P138" s="195"/>
    </row>
    <row r="139" spans="2:16" ht="15.75" thickBot="1" x14ac:dyDescent="0.25">
      <c r="B139" s="235" t="e">
        <f>+VLOOKUP(C139,L.Diario!$B$11:$C$393,2,FALSE)</f>
        <v>#N/A</v>
      </c>
      <c r="C139" s="232"/>
      <c r="D139" s="964" t="e">
        <f>VLOOKUP(C139,L.Diario!$B$10:$D$393,3,FALSE)</f>
        <v>#N/A</v>
      </c>
      <c r="E139" s="965"/>
      <c r="F139" s="966"/>
      <c r="G139" s="197"/>
      <c r="H139" s="197"/>
      <c r="I139" s="3"/>
      <c r="J139" s="235" t="e">
        <f>+VLOOKUP(K139,L.Diario!$B$11:$C$393,2,FALSE)</f>
        <v>#N/A</v>
      </c>
      <c r="K139" s="232"/>
      <c r="L139" s="964" t="e">
        <f>VLOOKUP(K139,L.Diario!$B$10:$D$393,3,FALSE)</f>
        <v>#N/A</v>
      </c>
      <c r="M139" s="965"/>
      <c r="N139" s="966"/>
      <c r="O139" s="197"/>
      <c r="P139" s="197"/>
    </row>
    <row r="140" spans="2:16" ht="15.75" thickBot="1" x14ac:dyDescent="0.25">
      <c r="G140" s="197">
        <f>SUM(G133:G139)</f>
        <v>1600</v>
      </c>
      <c r="H140" s="197">
        <f>SUM(H133:H139)</f>
        <v>29500</v>
      </c>
      <c r="I140" s="3"/>
      <c r="J140" s="3"/>
      <c r="O140" s="197">
        <f>SUM(O133:O139)</f>
        <v>10900.92</v>
      </c>
      <c r="P140" s="197">
        <f>SUM(P133:P139)</f>
        <v>0</v>
      </c>
    </row>
    <row r="141" spans="2:16" ht="15.75" thickBot="1" x14ac:dyDescent="0.25">
      <c r="C141" s="198"/>
      <c r="G141" s="199">
        <f>IF(H140&gt;G140,H140-G140,"")</f>
        <v>27900</v>
      </c>
      <c r="H141" s="200" t="str">
        <f>IF(G140&gt;H140,G140-H140,"")</f>
        <v/>
      </c>
      <c r="I141" s="3"/>
      <c r="J141" s="3"/>
      <c r="K141" s="198"/>
      <c r="O141" s="199" t="str">
        <f>IF(P140&gt;O140,P140-O140,"")</f>
        <v/>
      </c>
      <c r="P141" s="200">
        <f>IF(O140&gt;P140,O140-P140,"")</f>
        <v>10900.92</v>
      </c>
    </row>
    <row r="142" spans="2:16" ht="15.75" thickBot="1" x14ac:dyDescent="0.25">
      <c r="C142" s="4"/>
      <c r="D142" s="237"/>
      <c r="E142" s="4"/>
      <c r="F142" s="4"/>
      <c r="G142" s="201">
        <f>SUM(G140:G141)</f>
        <v>29500</v>
      </c>
      <c r="H142" s="201">
        <f>SUM(H140:H141)</f>
        <v>29500</v>
      </c>
      <c r="I142" s="3"/>
      <c r="J142" s="3"/>
      <c r="K142" s="4"/>
      <c r="L142" s="4"/>
      <c r="M142" s="4"/>
      <c r="N142" s="4"/>
      <c r="O142" s="201">
        <f>SUM(O140:O141)</f>
        <v>10900.92</v>
      </c>
      <c r="P142" s="201">
        <f>SUM(P140:P141)</f>
        <v>10900.92</v>
      </c>
    </row>
    <row r="143" spans="2:16" x14ac:dyDescent="0.2">
      <c r="C143" s="3"/>
      <c r="D143" s="238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2:16" ht="15.75" thickBot="1" x14ac:dyDescent="0.25">
      <c r="C144" s="3"/>
      <c r="D144" s="238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2:16" ht="15.75" thickBot="1" x14ac:dyDescent="0.25">
      <c r="B145" s="962">
        <v>17</v>
      </c>
      <c r="C145" s="963"/>
      <c r="G145" s="962">
        <v>63</v>
      </c>
      <c r="H145" s="963"/>
      <c r="I145" s="3"/>
      <c r="J145" s="962">
        <v>18</v>
      </c>
      <c r="K145" s="963"/>
      <c r="O145" s="962">
        <v>68</v>
      </c>
      <c r="P145" s="963"/>
    </row>
    <row r="146" spans="2:16" ht="15.75" thickBot="1" x14ac:dyDescent="0.25">
      <c r="B146" s="190" t="s">
        <v>831</v>
      </c>
      <c r="C146" s="190" t="s">
        <v>1010</v>
      </c>
      <c r="D146" s="973" t="s">
        <v>843</v>
      </c>
      <c r="E146" s="974"/>
      <c r="F146" s="975"/>
      <c r="G146" s="976" t="s">
        <v>844</v>
      </c>
      <c r="H146" s="977"/>
      <c r="I146" s="3"/>
      <c r="J146" s="190" t="s">
        <v>831</v>
      </c>
      <c r="K146" s="190" t="s">
        <v>1010</v>
      </c>
      <c r="L146" s="973" t="s">
        <v>843</v>
      </c>
      <c r="M146" s="974"/>
      <c r="N146" s="975"/>
      <c r="O146" s="976" t="s">
        <v>844</v>
      </c>
      <c r="P146" s="977"/>
    </row>
    <row r="147" spans="2:16" ht="15.75" thickBot="1" x14ac:dyDescent="0.25">
      <c r="B147" s="230"/>
      <c r="C147" s="191" t="s">
        <v>830</v>
      </c>
      <c r="D147" s="967" t="s">
        <v>845</v>
      </c>
      <c r="E147" s="968"/>
      <c r="F147" s="969"/>
      <c r="G147" s="192" t="s">
        <v>846</v>
      </c>
      <c r="H147" s="192" t="s">
        <v>847</v>
      </c>
      <c r="I147" s="3"/>
      <c r="J147" s="230"/>
      <c r="K147" s="191" t="s">
        <v>830</v>
      </c>
      <c r="L147" s="967" t="s">
        <v>845</v>
      </c>
      <c r="M147" s="968"/>
      <c r="N147" s="969"/>
      <c r="O147" s="192" t="s">
        <v>846</v>
      </c>
      <c r="P147" s="192" t="s">
        <v>847</v>
      </c>
    </row>
    <row r="148" spans="2:16" x14ac:dyDescent="0.2">
      <c r="B148" s="233">
        <f>+VLOOKUP(C148,L.Diario!$B$11:$C$393,2,FALSE)</f>
        <v>45328</v>
      </c>
      <c r="C148" s="193">
        <v>12</v>
      </c>
      <c r="D148" s="978" t="str">
        <f>VLOOKUP(C148,L.Diario!$B$10:$D$393,3,FALSE)</f>
        <v>Por el registro de pago de alquileres a la Sra Nacy Talavera</v>
      </c>
      <c r="E148" s="979"/>
      <c r="F148" s="980"/>
      <c r="G148" s="194">
        <f>+L.Diario!K79</f>
        <v>3100</v>
      </c>
      <c r="H148" s="195"/>
      <c r="I148" s="3"/>
      <c r="J148" s="233">
        <f>+VLOOKUP(K148,L.Diario!$B$11:$C$393,2,FALSE)</f>
        <v>45334</v>
      </c>
      <c r="K148" s="193">
        <v>22</v>
      </c>
      <c r="L148" s="978" t="str">
        <f>VLOOKUP(K148,L.Diario!$B$10:$D$393,3,FALSE)</f>
        <v>Por el registro de la estimación de depreciación</v>
      </c>
      <c r="M148" s="979"/>
      <c r="N148" s="980"/>
      <c r="O148" s="194">
        <f>+L.Diario!K139</f>
        <v>7800</v>
      </c>
      <c r="P148" s="195"/>
    </row>
    <row r="149" spans="2:16" x14ac:dyDescent="0.2">
      <c r="B149" s="234" t="e">
        <f>+VLOOKUP(C149,L.Diario!$B$11:$C$393,2,FALSE)</f>
        <v>#N/A</v>
      </c>
      <c r="C149" s="193"/>
      <c r="D149" s="970" t="e">
        <f>VLOOKUP(C149,L.Diario!$B$10:$D$393,3,FALSE)</f>
        <v>#N/A</v>
      </c>
      <c r="E149" s="971"/>
      <c r="F149" s="972"/>
      <c r="G149" s="195"/>
      <c r="H149" s="195"/>
      <c r="I149" s="3"/>
      <c r="J149" s="234" t="e">
        <f>+VLOOKUP(K149,L.Diario!$B$11:$C$393,2,FALSE)</f>
        <v>#N/A</v>
      </c>
      <c r="K149" s="193"/>
      <c r="L149" s="970" t="e">
        <f>VLOOKUP(K149,L.Diario!$B$10:$D$393,3,FALSE)</f>
        <v>#N/A</v>
      </c>
      <c r="M149" s="971"/>
      <c r="N149" s="972"/>
      <c r="O149" s="195"/>
      <c r="P149" s="195"/>
    </row>
    <row r="150" spans="2:16" x14ac:dyDescent="0.2">
      <c r="B150" s="234" t="e">
        <f>+VLOOKUP(C150,L.Diario!$B$11:$C$393,2,FALSE)</f>
        <v>#N/A</v>
      </c>
      <c r="C150" s="193"/>
      <c r="D150" s="970" t="e">
        <f>VLOOKUP(C150,L.Diario!$B$10:$D$393,3,FALSE)</f>
        <v>#N/A</v>
      </c>
      <c r="E150" s="971"/>
      <c r="F150" s="972"/>
      <c r="G150" s="195"/>
      <c r="H150" s="195"/>
      <c r="I150" s="3"/>
      <c r="J150" s="234" t="e">
        <f>+VLOOKUP(K150,L.Diario!$B$11:$C$393,2,FALSE)</f>
        <v>#N/A</v>
      </c>
      <c r="K150" s="193"/>
      <c r="L150" s="970" t="e">
        <f>VLOOKUP(K150,L.Diario!$B$10:$D$393,3,FALSE)</f>
        <v>#N/A</v>
      </c>
      <c r="M150" s="971"/>
      <c r="N150" s="972"/>
      <c r="O150" s="195"/>
      <c r="P150" s="195"/>
    </row>
    <row r="151" spans="2:16" x14ac:dyDescent="0.2">
      <c r="B151" s="234" t="e">
        <f>+VLOOKUP(C151,L.Diario!$B$11:$C$393,2,FALSE)</f>
        <v>#N/A</v>
      </c>
      <c r="C151" s="193"/>
      <c r="D151" s="970" t="e">
        <f>VLOOKUP(C151,L.Diario!$B$10:$D$393,3,FALSE)</f>
        <v>#N/A</v>
      </c>
      <c r="E151" s="971"/>
      <c r="F151" s="972"/>
      <c r="G151" s="195"/>
      <c r="H151" s="195"/>
      <c r="I151" s="3"/>
      <c r="J151" s="234" t="e">
        <f>+VLOOKUP(K151,L.Diario!$B$11:$C$393,2,FALSE)</f>
        <v>#N/A</v>
      </c>
      <c r="K151" s="193"/>
      <c r="L151" s="970" t="e">
        <f>VLOOKUP(K151,L.Diario!$B$10:$D$393,3,FALSE)</f>
        <v>#N/A</v>
      </c>
      <c r="M151" s="971"/>
      <c r="N151" s="972"/>
      <c r="O151" s="195"/>
      <c r="P151" s="195"/>
    </row>
    <row r="152" spans="2:16" x14ac:dyDescent="0.2">
      <c r="B152" s="234" t="e">
        <f>+VLOOKUP(C152,L.Diario!$B$11:$C$393,2,FALSE)</f>
        <v>#N/A</v>
      </c>
      <c r="C152" s="193"/>
      <c r="D152" s="970" t="e">
        <f>VLOOKUP(C152,L.Diario!$B$10:$D$393,3,FALSE)</f>
        <v>#N/A</v>
      </c>
      <c r="E152" s="971"/>
      <c r="F152" s="972"/>
      <c r="G152" s="195"/>
      <c r="H152" s="195"/>
      <c r="I152" s="3"/>
      <c r="J152" s="234" t="e">
        <f>+VLOOKUP(K152,L.Diario!$B$11:$C$393,2,FALSE)</f>
        <v>#N/A</v>
      </c>
      <c r="K152" s="193"/>
      <c r="L152" s="970" t="e">
        <f>VLOOKUP(K152,L.Diario!$B$10:$D$393,3,FALSE)</f>
        <v>#N/A</v>
      </c>
      <c r="M152" s="971"/>
      <c r="N152" s="972"/>
      <c r="O152" s="195"/>
      <c r="P152" s="195"/>
    </row>
    <row r="153" spans="2:16" x14ac:dyDescent="0.2">
      <c r="B153" s="234" t="e">
        <f>+VLOOKUP(C153,L.Diario!$B$11:$C$393,2,FALSE)</f>
        <v>#N/A</v>
      </c>
      <c r="C153" s="193"/>
      <c r="D153" s="970" t="e">
        <f>VLOOKUP(C153,L.Diario!$B$10:$D$393,3,FALSE)</f>
        <v>#N/A</v>
      </c>
      <c r="E153" s="971"/>
      <c r="F153" s="972"/>
      <c r="G153" s="195"/>
      <c r="H153" s="195"/>
      <c r="I153" s="3"/>
      <c r="J153" s="234" t="e">
        <f>+VLOOKUP(K153,L.Diario!$B$11:$C$393,2,FALSE)</f>
        <v>#N/A</v>
      </c>
      <c r="K153" s="193"/>
      <c r="L153" s="970" t="e">
        <f>VLOOKUP(K153,L.Diario!$B$10:$D$393,3,FALSE)</f>
        <v>#N/A</v>
      </c>
      <c r="M153" s="971"/>
      <c r="N153" s="972"/>
      <c r="O153" s="195"/>
      <c r="P153" s="195"/>
    </row>
    <row r="154" spans="2:16" ht="15.75" thickBot="1" x14ac:dyDescent="0.25">
      <c r="B154" s="235" t="e">
        <f>+VLOOKUP(C154,L.Diario!$B$11:$C$393,2,FALSE)</f>
        <v>#N/A</v>
      </c>
      <c r="C154" s="196"/>
      <c r="D154" s="964" t="e">
        <f>VLOOKUP(C154,L.Diario!$B$10:$D$393,3,FALSE)</f>
        <v>#N/A</v>
      </c>
      <c r="E154" s="965"/>
      <c r="F154" s="966"/>
      <c r="G154" s="197"/>
      <c r="H154" s="197"/>
      <c r="I154" s="3"/>
      <c r="J154" s="235" t="e">
        <f>+VLOOKUP(K154,L.Diario!$B$11:$C$393,2,FALSE)</f>
        <v>#N/A</v>
      </c>
      <c r="K154" s="196"/>
      <c r="L154" s="964" t="e">
        <f>VLOOKUP(K154,L.Diario!$B$10:$D$393,3,FALSE)</f>
        <v>#N/A</v>
      </c>
      <c r="M154" s="965"/>
      <c r="N154" s="966"/>
      <c r="O154" s="197"/>
      <c r="P154" s="197"/>
    </row>
    <row r="155" spans="2:16" ht="15.75" thickBot="1" x14ac:dyDescent="0.25">
      <c r="G155" s="197">
        <f>SUM(G148:G154)</f>
        <v>3100</v>
      </c>
      <c r="H155" s="197">
        <f>SUM(H148:H154)</f>
        <v>0</v>
      </c>
      <c r="I155" s="3"/>
      <c r="J155" s="3"/>
      <c r="O155" s="197">
        <f>SUM(O148:O154)</f>
        <v>7800</v>
      </c>
      <c r="P155" s="197">
        <f>SUM(P148:P154)</f>
        <v>0</v>
      </c>
    </row>
    <row r="156" spans="2:16" ht="15.75" thickBot="1" x14ac:dyDescent="0.25">
      <c r="C156" s="198"/>
      <c r="G156" s="199" t="str">
        <f>IF(H155&gt;G155,H155-G155,"")</f>
        <v/>
      </c>
      <c r="H156" s="200">
        <f>IF(G155&gt;H155,G155-H155,"")</f>
        <v>3100</v>
      </c>
      <c r="I156" s="3"/>
      <c r="J156" s="3"/>
      <c r="K156" s="198"/>
      <c r="O156" s="199" t="str">
        <f>IF(P155&gt;O155,P155-O155,"")</f>
        <v/>
      </c>
      <c r="P156" s="200">
        <f>IF(O155&gt;P155,O155-P155,"")</f>
        <v>7800</v>
      </c>
    </row>
    <row r="157" spans="2:16" ht="15.75" thickBot="1" x14ac:dyDescent="0.25">
      <c r="C157" s="4"/>
      <c r="D157" s="237"/>
      <c r="E157" s="4"/>
      <c r="F157" s="4"/>
      <c r="G157" s="201">
        <f>SUM(G155:G156)</f>
        <v>3100</v>
      </c>
      <c r="H157" s="201">
        <f>SUM(H155:H156)</f>
        <v>3100</v>
      </c>
      <c r="I157" s="3"/>
      <c r="J157" s="3"/>
      <c r="K157" s="4"/>
      <c r="L157" s="4"/>
      <c r="M157" s="4"/>
      <c r="N157" s="4"/>
      <c r="O157" s="201">
        <f>SUM(O155:O156)</f>
        <v>7800</v>
      </c>
      <c r="P157" s="201">
        <f>SUM(P155:P156)</f>
        <v>7800</v>
      </c>
    </row>
    <row r="158" spans="2:16" x14ac:dyDescent="0.2">
      <c r="C158" s="3"/>
      <c r="D158" s="238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2:16" ht="15.75" thickBot="1" x14ac:dyDescent="0.25">
      <c r="C159" s="3"/>
      <c r="D159" s="238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2:16" ht="15.75" thickBot="1" x14ac:dyDescent="0.25">
      <c r="B160" s="962">
        <v>19</v>
      </c>
      <c r="C160" s="963"/>
      <c r="G160" s="962">
        <v>69</v>
      </c>
      <c r="H160" s="963"/>
      <c r="I160" s="3"/>
      <c r="J160" s="962">
        <v>20</v>
      </c>
      <c r="K160" s="963"/>
      <c r="O160" s="962">
        <v>70</v>
      </c>
      <c r="P160" s="963"/>
    </row>
    <row r="161" spans="2:16" ht="15.75" thickBot="1" x14ac:dyDescent="0.25">
      <c r="B161" s="190" t="s">
        <v>831</v>
      </c>
      <c r="C161" s="190" t="s">
        <v>1010</v>
      </c>
      <c r="D161" s="973" t="s">
        <v>843</v>
      </c>
      <c r="E161" s="974"/>
      <c r="F161" s="975"/>
      <c r="G161" s="976" t="s">
        <v>844</v>
      </c>
      <c r="H161" s="977"/>
      <c r="I161" s="3"/>
      <c r="J161" s="190" t="s">
        <v>831</v>
      </c>
      <c r="K161" s="190" t="s">
        <v>1010</v>
      </c>
      <c r="L161" s="973" t="s">
        <v>843</v>
      </c>
      <c r="M161" s="974"/>
      <c r="N161" s="975"/>
      <c r="O161" s="976" t="s">
        <v>844</v>
      </c>
      <c r="P161" s="977"/>
    </row>
    <row r="162" spans="2:16" ht="15.75" thickBot="1" x14ac:dyDescent="0.25">
      <c r="B162" s="230"/>
      <c r="C162" s="191" t="s">
        <v>830</v>
      </c>
      <c r="D162" s="967" t="s">
        <v>845</v>
      </c>
      <c r="E162" s="968"/>
      <c r="F162" s="969"/>
      <c r="G162" s="192" t="s">
        <v>846</v>
      </c>
      <c r="H162" s="192" t="s">
        <v>847</v>
      </c>
      <c r="I162" s="3"/>
      <c r="J162" s="230"/>
      <c r="K162" s="191" t="s">
        <v>830</v>
      </c>
      <c r="L162" s="967" t="s">
        <v>845</v>
      </c>
      <c r="M162" s="968"/>
      <c r="N162" s="969"/>
      <c r="O162" s="192" t="s">
        <v>846</v>
      </c>
      <c r="P162" s="192" t="s">
        <v>847</v>
      </c>
    </row>
    <row r="163" spans="2:16" x14ac:dyDescent="0.2">
      <c r="B163" s="233">
        <f>+VLOOKUP(C163,L.Diario!$B$11:$C$393,2,FALSE)</f>
        <v>45335</v>
      </c>
      <c r="C163" s="193">
        <v>24</v>
      </c>
      <c r="D163" s="978" t="str">
        <f>VLOOKUP(C163,L.Diario!$B$10:$D$393,3,FALSE)</f>
        <v>Por el costo de ventas de las mercaderias vendidas</v>
      </c>
      <c r="E163" s="979"/>
      <c r="F163" s="980"/>
      <c r="G163" s="194">
        <f>+L.Diario!K151</f>
        <v>15400</v>
      </c>
      <c r="H163" s="195"/>
      <c r="I163" s="3"/>
      <c r="J163" s="233">
        <f>+VLOOKUP(K163,L.Diario!$B$11:$C$393,2,FALSE)</f>
        <v>45329</v>
      </c>
      <c r="K163" s="193">
        <v>15</v>
      </c>
      <c r="L163" s="978" t="str">
        <f>VLOOKUP(K163,L.Diario!$B$10:$D$393,3,FALSE)</f>
        <v>Por la venta de Mercaderias al crédito mas IGV</v>
      </c>
      <c r="M163" s="979"/>
      <c r="N163" s="980"/>
      <c r="O163" s="194"/>
      <c r="P163" s="195">
        <f>+L.Diario!L100</f>
        <v>50000</v>
      </c>
    </row>
    <row r="164" spans="2:16" x14ac:dyDescent="0.2">
      <c r="B164" s="234" t="e">
        <f>+VLOOKUP(C164,L.Diario!$B$11:$C$393,2,FALSE)</f>
        <v>#N/A</v>
      </c>
      <c r="C164" s="193"/>
      <c r="D164" s="970" t="e">
        <f>VLOOKUP(C164,L.Diario!$B$10:$D$393,3,FALSE)</f>
        <v>#N/A</v>
      </c>
      <c r="E164" s="971"/>
      <c r="F164" s="972"/>
      <c r="G164" s="195"/>
      <c r="H164" s="195"/>
      <c r="J164" s="234" t="e">
        <f>+VLOOKUP(K164,L.Diario!$B$11:$C$393,2,FALSE)</f>
        <v>#N/A</v>
      </c>
      <c r="K164" s="193"/>
      <c r="L164" s="970" t="e">
        <f>VLOOKUP(K164,L.Diario!$B$10:$D$393,3,FALSE)</f>
        <v>#N/A</v>
      </c>
      <c r="M164" s="971"/>
      <c r="N164" s="972"/>
      <c r="O164" s="195"/>
      <c r="P164" s="195"/>
    </row>
    <row r="165" spans="2:16" x14ac:dyDescent="0.2">
      <c r="B165" s="234" t="e">
        <f>+VLOOKUP(C165,L.Diario!$B$11:$C$393,2,FALSE)</f>
        <v>#N/A</v>
      </c>
      <c r="C165" s="193"/>
      <c r="D165" s="970" t="e">
        <f>VLOOKUP(C165,L.Diario!$B$10:$D$393,3,FALSE)</f>
        <v>#N/A</v>
      </c>
      <c r="E165" s="971"/>
      <c r="F165" s="972"/>
      <c r="G165" s="195"/>
      <c r="H165" s="195"/>
      <c r="J165" s="234" t="e">
        <f>+VLOOKUP(K165,L.Diario!$B$11:$C$393,2,FALSE)</f>
        <v>#N/A</v>
      </c>
      <c r="K165" s="193"/>
      <c r="L165" s="970" t="e">
        <f>VLOOKUP(K165,L.Diario!$B$10:$D$393,3,FALSE)</f>
        <v>#N/A</v>
      </c>
      <c r="M165" s="971"/>
      <c r="N165" s="972"/>
      <c r="O165" s="195"/>
      <c r="P165" s="195"/>
    </row>
    <row r="166" spans="2:16" x14ac:dyDescent="0.2">
      <c r="B166" s="234" t="e">
        <f>+VLOOKUP(C166,L.Diario!$B$11:$C$393,2,FALSE)</f>
        <v>#N/A</v>
      </c>
      <c r="C166" s="193"/>
      <c r="D166" s="970" t="e">
        <f>VLOOKUP(C166,L.Diario!$B$10:$D$393,3,FALSE)</f>
        <v>#N/A</v>
      </c>
      <c r="E166" s="971"/>
      <c r="F166" s="972"/>
      <c r="G166" s="195"/>
      <c r="H166" s="195"/>
      <c r="J166" s="234" t="e">
        <f>+VLOOKUP(K166,L.Diario!$B$11:$C$393,2,FALSE)</f>
        <v>#N/A</v>
      </c>
      <c r="K166" s="193"/>
      <c r="L166" s="970" t="e">
        <f>VLOOKUP(K166,L.Diario!$B$10:$D$393,3,FALSE)</f>
        <v>#N/A</v>
      </c>
      <c r="M166" s="971"/>
      <c r="N166" s="972"/>
      <c r="O166" s="195"/>
      <c r="P166" s="195"/>
    </row>
    <row r="167" spans="2:16" x14ac:dyDescent="0.2">
      <c r="B167" s="234" t="e">
        <f>+VLOOKUP(C167,L.Diario!$B$11:$C$393,2,FALSE)</f>
        <v>#N/A</v>
      </c>
      <c r="C167" s="193"/>
      <c r="D167" s="970" t="e">
        <f>VLOOKUP(C167,L.Diario!$B$10:$D$393,3,FALSE)</f>
        <v>#N/A</v>
      </c>
      <c r="E167" s="971"/>
      <c r="F167" s="972"/>
      <c r="G167" s="195"/>
      <c r="H167" s="195"/>
      <c r="J167" s="234" t="e">
        <f>+VLOOKUP(K167,L.Diario!$B$11:$C$393,2,FALSE)</f>
        <v>#N/A</v>
      </c>
      <c r="K167" s="193"/>
      <c r="L167" s="970" t="e">
        <f>VLOOKUP(K167,L.Diario!$B$10:$D$393,3,FALSE)</f>
        <v>#N/A</v>
      </c>
      <c r="M167" s="971"/>
      <c r="N167" s="972"/>
      <c r="O167" s="195"/>
      <c r="P167" s="195"/>
    </row>
    <row r="168" spans="2:16" x14ac:dyDescent="0.2">
      <c r="B168" s="234" t="e">
        <f>+VLOOKUP(C168,L.Diario!$B$11:$C$393,2,FALSE)</f>
        <v>#N/A</v>
      </c>
      <c r="C168" s="193"/>
      <c r="D168" s="970" t="e">
        <f>VLOOKUP(C168,L.Diario!$B$10:$D$393,3,FALSE)</f>
        <v>#N/A</v>
      </c>
      <c r="E168" s="971"/>
      <c r="F168" s="972"/>
      <c r="G168" s="195"/>
      <c r="H168" s="195"/>
      <c r="J168" s="234" t="e">
        <f>+VLOOKUP(K168,L.Diario!$B$11:$C$393,2,FALSE)</f>
        <v>#N/A</v>
      </c>
      <c r="K168" s="193"/>
      <c r="L168" s="970" t="e">
        <f>VLOOKUP(K168,L.Diario!$B$10:$D$393,3,FALSE)</f>
        <v>#N/A</v>
      </c>
      <c r="M168" s="971"/>
      <c r="N168" s="972"/>
      <c r="O168" s="195"/>
      <c r="P168" s="195"/>
    </row>
    <row r="169" spans="2:16" ht="15.75" thickBot="1" x14ac:dyDescent="0.25">
      <c r="B169" s="235" t="e">
        <f>+VLOOKUP(C169,L.Diario!$B$11:$C$393,2,FALSE)</f>
        <v>#N/A</v>
      </c>
      <c r="C169" s="196"/>
      <c r="D169" s="964" t="e">
        <f>VLOOKUP(C169,L.Diario!$B$10:$D$393,3,FALSE)</f>
        <v>#N/A</v>
      </c>
      <c r="E169" s="965"/>
      <c r="F169" s="966"/>
      <c r="G169" s="197"/>
      <c r="H169" s="197"/>
      <c r="J169" s="235" t="e">
        <f>+VLOOKUP(K169,L.Diario!$B$11:$C$393,2,FALSE)</f>
        <v>#N/A</v>
      </c>
      <c r="K169" s="196"/>
      <c r="L169" s="964" t="e">
        <f>VLOOKUP(K169,L.Diario!$B$10:$D$393,3,FALSE)</f>
        <v>#N/A</v>
      </c>
      <c r="M169" s="965"/>
      <c r="N169" s="966"/>
      <c r="O169" s="197"/>
      <c r="P169" s="197"/>
    </row>
    <row r="170" spans="2:16" ht="15.75" thickBot="1" x14ac:dyDescent="0.25">
      <c r="G170" s="197">
        <f>SUM(G163:G169)</f>
        <v>15400</v>
      </c>
      <c r="H170" s="197">
        <f>SUM(H163:H169)</f>
        <v>0</v>
      </c>
      <c r="O170" s="197">
        <f>SUM(O163:O169)</f>
        <v>0</v>
      </c>
      <c r="P170" s="197">
        <f>SUM(P163:P169)</f>
        <v>50000</v>
      </c>
    </row>
    <row r="171" spans="2:16" ht="15.75" thickBot="1" x14ac:dyDescent="0.25">
      <c r="C171" s="198"/>
      <c r="G171" s="199" t="str">
        <f>IF(H170&gt;G170,H170-G170,"")</f>
        <v/>
      </c>
      <c r="H171" s="200">
        <f>IF(G170&gt;H170,G170-H170,"")</f>
        <v>15400</v>
      </c>
      <c r="K171" s="198"/>
      <c r="O171" s="199">
        <f>IF(P170&gt;O170,P170-O170,"")</f>
        <v>50000</v>
      </c>
      <c r="P171" s="200" t="str">
        <f>IF(O170&gt;P170,O170-P170,"")</f>
        <v/>
      </c>
    </row>
    <row r="172" spans="2:16" ht="15.75" thickBot="1" x14ac:dyDescent="0.25">
      <c r="C172" s="4"/>
      <c r="D172" s="237"/>
      <c r="E172" s="4"/>
      <c r="F172" s="4"/>
      <c r="G172" s="201">
        <f>SUM(G170:G171)</f>
        <v>15400</v>
      </c>
      <c r="H172" s="201">
        <f>SUM(H170:H171)</f>
        <v>15400</v>
      </c>
      <c r="K172" s="4"/>
      <c r="L172" s="4"/>
      <c r="M172" s="4"/>
      <c r="N172" s="4"/>
      <c r="O172" s="201">
        <f>SUM(O170:O171)</f>
        <v>50000</v>
      </c>
      <c r="P172" s="201">
        <f>SUM(P170:P171)</f>
        <v>50000</v>
      </c>
    </row>
    <row r="173" spans="2:16" x14ac:dyDescent="0.2">
      <c r="G173" s="202"/>
      <c r="H173" s="202"/>
      <c r="O173" s="202"/>
      <c r="P173" s="202"/>
    </row>
    <row r="174" spans="2:16" ht="15.75" thickBot="1" x14ac:dyDescent="0.25"/>
    <row r="175" spans="2:16" ht="15.75" thickBot="1" x14ac:dyDescent="0.25">
      <c r="B175" s="962">
        <v>21</v>
      </c>
      <c r="C175" s="963"/>
      <c r="G175" s="962">
        <v>77</v>
      </c>
      <c r="H175" s="963"/>
      <c r="J175" s="962">
        <v>22</v>
      </c>
      <c r="K175" s="963"/>
      <c r="O175" s="962">
        <v>79</v>
      </c>
      <c r="P175" s="963"/>
    </row>
    <row r="176" spans="2:16" ht="15.75" thickBot="1" x14ac:dyDescent="0.25">
      <c r="B176" s="190" t="s">
        <v>831</v>
      </c>
      <c r="C176" s="190" t="s">
        <v>1010</v>
      </c>
      <c r="D176" s="973" t="s">
        <v>843</v>
      </c>
      <c r="E176" s="974"/>
      <c r="F176" s="975"/>
      <c r="G176" s="976" t="s">
        <v>844</v>
      </c>
      <c r="H176" s="977"/>
      <c r="J176" s="190" t="s">
        <v>831</v>
      </c>
      <c r="K176" s="190" t="s">
        <v>1010</v>
      </c>
      <c r="L176" s="973" t="s">
        <v>843</v>
      </c>
      <c r="M176" s="974"/>
      <c r="N176" s="975"/>
      <c r="O176" s="976" t="s">
        <v>844</v>
      </c>
      <c r="P176" s="977"/>
    </row>
    <row r="177" spans="2:16" ht="15.75" thickBot="1" x14ac:dyDescent="0.25">
      <c r="B177" s="230"/>
      <c r="C177" s="191" t="s">
        <v>830</v>
      </c>
      <c r="D177" s="967" t="s">
        <v>845</v>
      </c>
      <c r="E177" s="968"/>
      <c r="F177" s="969"/>
      <c r="G177" s="192" t="s">
        <v>846</v>
      </c>
      <c r="H177" s="192" t="s">
        <v>847</v>
      </c>
      <c r="J177" s="230"/>
      <c r="K177" s="191" t="s">
        <v>830</v>
      </c>
      <c r="L177" s="967" t="s">
        <v>845</v>
      </c>
      <c r="M177" s="968"/>
      <c r="N177" s="969"/>
      <c r="O177" s="192" t="s">
        <v>846</v>
      </c>
      <c r="P177" s="192" t="s">
        <v>847</v>
      </c>
    </row>
    <row r="178" spans="2:16" x14ac:dyDescent="0.2">
      <c r="B178" s="233">
        <f>+VLOOKUP(C178,L.Diario!$B$11:$C$393,2,FALSE)</f>
        <v>45330</v>
      </c>
      <c r="C178" s="193">
        <v>17</v>
      </c>
      <c r="D178" s="978" t="str">
        <f>VLOOKUP(C178,L.Diario!$B$10:$D$393,3,FALSE)</f>
        <v>Por la cancelación de la factura 002-126689</v>
      </c>
      <c r="E178" s="979"/>
      <c r="F178" s="980"/>
      <c r="G178" s="194"/>
      <c r="H178" s="195">
        <f>+L.Diario!L110</f>
        <v>2600</v>
      </c>
      <c r="J178" s="233">
        <f>+VLOOKUP(K178,L.Diario!$B$11:$C$393,2,FALSE)</f>
        <v>45327</v>
      </c>
      <c r="K178" s="193">
        <v>10</v>
      </c>
      <c r="L178" s="978" t="str">
        <f>VLOOKUP(K178,L.Diario!$B$10:$D$393,3,FALSE)</f>
        <v>Por el destino del gasto de planilla de Sueldos</v>
      </c>
      <c r="M178" s="979"/>
      <c r="N178" s="980"/>
      <c r="O178" s="194"/>
      <c r="P178" s="195">
        <f>+L.Diario!L68</f>
        <v>9701</v>
      </c>
    </row>
    <row r="179" spans="2:16" x14ac:dyDescent="0.2">
      <c r="B179" s="234" t="e">
        <f>+VLOOKUP(C179,L.Diario!$B$11:$C$393,2,FALSE)</f>
        <v>#N/A</v>
      </c>
      <c r="C179" s="193"/>
      <c r="D179" s="970" t="e">
        <f>VLOOKUP(C179,L.Diario!$B$10:$D$393,3,FALSE)</f>
        <v>#N/A</v>
      </c>
      <c r="E179" s="971"/>
      <c r="F179" s="972"/>
      <c r="G179" s="195"/>
      <c r="H179" s="195"/>
      <c r="J179" s="234">
        <f>+VLOOKUP(K179,L.Diario!$B$11:$C$393,2,FALSE)</f>
        <v>45328</v>
      </c>
      <c r="K179" s="193">
        <v>13</v>
      </c>
      <c r="L179" s="970" t="str">
        <f>VLOOKUP(K179,L.Diario!$B$10:$D$393,3,FALSE)</f>
        <v>Por el destino del pago de alquileres</v>
      </c>
      <c r="M179" s="971"/>
      <c r="N179" s="972"/>
      <c r="O179" s="195"/>
      <c r="P179" s="195">
        <f>+L.Diario!L88</f>
        <v>3100</v>
      </c>
    </row>
    <row r="180" spans="2:16" x14ac:dyDescent="0.2">
      <c r="B180" s="234" t="e">
        <f>+VLOOKUP(C180,L.Diario!$B$11:$C$393,2,FALSE)</f>
        <v>#N/A</v>
      </c>
      <c r="C180" s="193"/>
      <c r="D180" s="970" t="e">
        <f>VLOOKUP(C180,L.Diario!$B$10:$D$393,3,FALSE)</f>
        <v>#N/A</v>
      </c>
      <c r="E180" s="971"/>
      <c r="F180" s="972"/>
      <c r="G180" s="195"/>
      <c r="H180" s="195"/>
      <c r="J180" s="234">
        <f>+VLOOKUP(K180,L.Diario!$B$11:$C$393,2,FALSE)</f>
        <v>45334</v>
      </c>
      <c r="K180" s="193">
        <v>23</v>
      </c>
      <c r="L180" s="970" t="str">
        <f>VLOOKUP(K180,L.Diario!$B$10:$D$393,3,FALSE)</f>
        <v>Por el destino de la depreciación</v>
      </c>
      <c r="M180" s="971"/>
      <c r="N180" s="972"/>
      <c r="O180" s="195"/>
      <c r="P180" s="195">
        <f>+L.Diario!L148</f>
        <v>7800</v>
      </c>
    </row>
    <row r="181" spans="2:16" x14ac:dyDescent="0.2">
      <c r="B181" s="234" t="e">
        <f>+VLOOKUP(C181,L.Diario!$B$11:$C$393,2,FALSE)</f>
        <v>#N/A</v>
      </c>
      <c r="C181" s="193"/>
      <c r="D181" s="970" t="e">
        <f>VLOOKUP(C181,L.Diario!$B$10:$D$393,3,FALSE)</f>
        <v>#N/A</v>
      </c>
      <c r="E181" s="971"/>
      <c r="F181" s="972"/>
      <c r="G181" s="195"/>
      <c r="H181" s="195"/>
      <c r="J181" s="234">
        <f>+VLOOKUP(K181,L.Diario!$B$11:$C$393,2,FALSE)</f>
        <v>45336</v>
      </c>
      <c r="K181" s="193">
        <v>26</v>
      </c>
      <c r="L181" s="970">
        <f>VLOOKUP(K181,L.Diario!$B$10:$D$393,3,FALSE)</f>
        <v>0</v>
      </c>
      <c r="M181" s="971"/>
      <c r="N181" s="972"/>
      <c r="O181" s="195"/>
      <c r="P181" s="195">
        <f>+L.Diario!L165</f>
        <v>1600</v>
      </c>
    </row>
    <row r="182" spans="2:16" x14ac:dyDescent="0.2">
      <c r="B182" s="234" t="e">
        <f>+VLOOKUP(C182,L.Diario!$B$11:$C$393,2,FALSE)</f>
        <v>#N/A</v>
      </c>
      <c r="C182" s="193"/>
      <c r="D182" s="970" t="e">
        <f>VLOOKUP(C182,L.Diario!$B$10:$D$393,3,FALSE)</f>
        <v>#N/A</v>
      </c>
      <c r="E182" s="971"/>
      <c r="F182" s="972"/>
      <c r="G182" s="195"/>
      <c r="H182" s="195"/>
      <c r="J182" s="797">
        <f>+VLOOKUP(K182,L.Diario!$B$11:$C$393,2,FALSE)</f>
        <v>43847</v>
      </c>
      <c r="K182" s="798">
        <v>28</v>
      </c>
      <c r="L182" s="1009" t="str">
        <f>VLOOKUP(K182,L.Diario!$B$10:$D$393,3,FALSE)</f>
        <v>Por el destino de los gastos de las participaciones de los trabajadores</v>
      </c>
      <c r="M182" s="1010"/>
      <c r="N182" s="1011"/>
      <c r="O182" s="799"/>
      <c r="P182" s="799">
        <f>+L.Diario!L176</f>
        <v>1199.92</v>
      </c>
    </row>
    <row r="183" spans="2:16" x14ac:dyDescent="0.2">
      <c r="B183" s="234" t="e">
        <f>+VLOOKUP(C183,L.Diario!$B$11:$C$393,2,FALSE)</f>
        <v>#N/A</v>
      </c>
      <c r="C183" s="193"/>
      <c r="D183" s="970" t="e">
        <f>VLOOKUP(C183,L.Diario!$B$10:$D$393,3,FALSE)</f>
        <v>#N/A</v>
      </c>
      <c r="E183" s="971"/>
      <c r="F183" s="972"/>
      <c r="G183" s="195"/>
      <c r="H183" s="195"/>
      <c r="J183" s="234" t="e">
        <f>+VLOOKUP(K183,L.Diario!$B$11:$C$393,2,FALSE)</f>
        <v>#N/A</v>
      </c>
      <c r="K183" s="193"/>
      <c r="L183" s="970" t="e">
        <f>VLOOKUP(K183,L.Diario!$B$10:$D$393,3,FALSE)</f>
        <v>#N/A</v>
      </c>
      <c r="M183" s="971"/>
      <c r="N183" s="972"/>
      <c r="O183" s="195"/>
      <c r="P183" s="195"/>
    </row>
    <row r="184" spans="2:16" ht="15.75" thickBot="1" x14ac:dyDescent="0.25">
      <c r="B184" s="235" t="e">
        <f>+VLOOKUP(C184,L.Diario!$B$11:$C$393,2,FALSE)</f>
        <v>#N/A</v>
      </c>
      <c r="C184" s="196"/>
      <c r="D184" s="964" t="e">
        <f>VLOOKUP(C184,L.Diario!$B$10:$D$393,3,FALSE)</f>
        <v>#N/A</v>
      </c>
      <c r="E184" s="965"/>
      <c r="F184" s="966"/>
      <c r="G184" s="197"/>
      <c r="H184" s="197"/>
      <c r="J184" s="235" t="e">
        <f>+VLOOKUP(K184,L.Diario!$B$11:$C$393,2,FALSE)</f>
        <v>#N/A</v>
      </c>
      <c r="K184" s="196"/>
      <c r="L184" s="964" t="e">
        <f>VLOOKUP(K184,L.Diario!$B$10:$D$393,3,FALSE)</f>
        <v>#N/A</v>
      </c>
      <c r="M184" s="965"/>
      <c r="N184" s="966"/>
      <c r="O184" s="197"/>
      <c r="P184" s="197"/>
    </row>
    <row r="185" spans="2:16" ht="15.75" thickBot="1" x14ac:dyDescent="0.25">
      <c r="G185" s="197">
        <f>SUM(G178:G184)</f>
        <v>0</v>
      </c>
      <c r="H185" s="197">
        <f>SUM(H178:H184)</f>
        <v>2600</v>
      </c>
      <c r="O185" s="197">
        <f>SUM(O178:O184)</f>
        <v>0</v>
      </c>
      <c r="P185" s="197">
        <f>SUM(P178:P184)</f>
        <v>23400.92</v>
      </c>
    </row>
    <row r="186" spans="2:16" ht="15.75" thickBot="1" x14ac:dyDescent="0.25">
      <c r="C186" s="198"/>
      <c r="G186" s="199">
        <f>IF(H185&gt;G185,H185-G185,"")</f>
        <v>2600</v>
      </c>
      <c r="H186" s="200" t="str">
        <f>IF(G185&gt;H185,G185-H185,"")</f>
        <v/>
      </c>
      <c r="K186" s="198"/>
      <c r="O186" s="199">
        <f>IF(P185&gt;O185,P185-O185,"")</f>
        <v>23400.92</v>
      </c>
      <c r="P186" s="200" t="str">
        <f>IF(O185&gt;P185,O185-P185,"")</f>
        <v/>
      </c>
    </row>
    <row r="187" spans="2:16" ht="15.75" thickBot="1" x14ac:dyDescent="0.25">
      <c r="C187" s="4"/>
      <c r="D187" s="237"/>
      <c r="E187" s="4"/>
      <c r="F187" s="4"/>
      <c r="G187" s="201">
        <f>SUM(G185:G186)</f>
        <v>2600</v>
      </c>
      <c r="H187" s="201">
        <f>SUM(H185:H186)</f>
        <v>2600</v>
      </c>
      <c r="K187" s="4"/>
      <c r="L187" s="4"/>
      <c r="M187" s="4"/>
      <c r="N187" s="4"/>
      <c r="O187" s="201">
        <f>SUM(O185:O186)</f>
        <v>23400.92</v>
      </c>
      <c r="P187" s="201">
        <f>SUM(P185:P186)</f>
        <v>23400.92</v>
      </c>
    </row>
    <row r="189" spans="2:16" ht="15.75" thickBot="1" x14ac:dyDescent="0.25"/>
    <row r="190" spans="2:16" ht="15.75" thickBot="1" x14ac:dyDescent="0.25">
      <c r="B190" s="962">
        <v>23</v>
      </c>
      <c r="C190" s="963"/>
      <c r="G190" s="962">
        <v>94</v>
      </c>
      <c r="H190" s="963"/>
      <c r="J190" s="962">
        <v>24</v>
      </c>
      <c r="K190" s="963"/>
      <c r="O190" s="962">
        <v>95</v>
      </c>
      <c r="P190" s="963"/>
    </row>
    <row r="191" spans="2:16" ht="15.75" thickBot="1" x14ac:dyDescent="0.25">
      <c r="B191" s="190" t="s">
        <v>831</v>
      </c>
      <c r="C191" s="190" t="s">
        <v>1010</v>
      </c>
      <c r="D191" s="973" t="s">
        <v>843</v>
      </c>
      <c r="E191" s="974"/>
      <c r="F191" s="975"/>
      <c r="G191" s="976" t="s">
        <v>844</v>
      </c>
      <c r="H191" s="977"/>
      <c r="J191" s="190" t="s">
        <v>831</v>
      </c>
      <c r="K191" s="190" t="s">
        <v>1010</v>
      </c>
      <c r="L191" s="973" t="s">
        <v>843</v>
      </c>
      <c r="M191" s="974"/>
      <c r="N191" s="975"/>
      <c r="O191" s="976" t="s">
        <v>844</v>
      </c>
      <c r="P191" s="977"/>
    </row>
    <row r="192" spans="2:16" ht="15.75" thickBot="1" x14ac:dyDescent="0.25">
      <c r="B192" s="230"/>
      <c r="C192" s="191" t="s">
        <v>830</v>
      </c>
      <c r="D192" s="967" t="s">
        <v>845</v>
      </c>
      <c r="E192" s="968"/>
      <c r="F192" s="969"/>
      <c r="G192" s="192" t="s">
        <v>846</v>
      </c>
      <c r="H192" s="192" t="s">
        <v>847</v>
      </c>
      <c r="J192" s="230"/>
      <c r="K192" s="191" t="s">
        <v>830</v>
      </c>
      <c r="L192" s="967" t="s">
        <v>845</v>
      </c>
      <c r="M192" s="968"/>
      <c r="N192" s="969"/>
      <c r="O192" s="192" t="s">
        <v>846</v>
      </c>
      <c r="P192" s="192" t="s">
        <v>847</v>
      </c>
    </row>
    <row r="193" spans="2:16" x14ac:dyDescent="0.2">
      <c r="B193" s="233">
        <f>+VLOOKUP(C193,L.Diario!$B$11:$C$393,2,FALSE)</f>
        <v>45327</v>
      </c>
      <c r="C193" s="193">
        <v>10</v>
      </c>
      <c r="D193" s="978" t="str">
        <f>VLOOKUP(C193,L.Diario!$B$10:$D$393,3,FALSE)</f>
        <v>Por el destino del gasto de planilla de Sueldos</v>
      </c>
      <c r="E193" s="979"/>
      <c r="F193" s="980"/>
      <c r="G193" s="194">
        <f>+L.Diario!K64</f>
        <v>7760.8</v>
      </c>
      <c r="H193" s="195"/>
      <c r="J193" s="233">
        <f>+VLOOKUP(K193,L.Diario!$B$11:$C$393,2,FALSE)</f>
        <v>45327</v>
      </c>
      <c r="K193" s="193">
        <v>10</v>
      </c>
      <c r="L193" s="978" t="str">
        <f>VLOOKUP(K193,L.Diario!$B$10:$D$393,3,FALSE)</f>
        <v>Por el destino del gasto de planilla de Sueldos</v>
      </c>
      <c r="M193" s="979"/>
      <c r="N193" s="980"/>
      <c r="O193" s="194">
        <f>+L.Diario!K66</f>
        <v>1940.2</v>
      </c>
      <c r="P193" s="195"/>
    </row>
    <row r="194" spans="2:16" x14ac:dyDescent="0.2">
      <c r="B194" s="234">
        <f>+VLOOKUP(C194,L.Diario!$B$11:$C$393,2,FALSE)</f>
        <v>45328</v>
      </c>
      <c r="C194" s="193">
        <v>13</v>
      </c>
      <c r="D194" s="970" t="str">
        <f>VLOOKUP(C194,L.Diario!$B$10:$D$393,3,FALSE)</f>
        <v>Por el destino del pago de alquileres</v>
      </c>
      <c r="E194" s="971"/>
      <c r="F194" s="972"/>
      <c r="G194" s="195">
        <f>+L.Diario!K84</f>
        <v>2170</v>
      </c>
      <c r="H194" s="195"/>
      <c r="J194" s="234">
        <f>+VLOOKUP(K194,L.Diario!$B$11:$C$393,2,FALSE)</f>
        <v>45328</v>
      </c>
      <c r="K194" s="193">
        <v>13</v>
      </c>
      <c r="L194" s="970" t="str">
        <f>VLOOKUP(K194,L.Diario!$B$10:$D$393,3,FALSE)</f>
        <v>Por el destino del pago de alquileres</v>
      </c>
      <c r="M194" s="971"/>
      <c r="N194" s="972"/>
      <c r="O194" s="195">
        <f>+L.Diario!K86</f>
        <v>930</v>
      </c>
      <c r="P194" s="195"/>
    </row>
    <row r="195" spans="2:16" x14ac:dyDescent="0.2">
      <c r="B195" s="234">
        <f>+VLOOKUP(C195,L.Diario!$B$11:$C$393,2,FALSE)</f>
        <v>45334</v>
      </c>
      <c r="C195" s="193">
        <v>23</v>
      </c>
      <c r="D195" s="970" t="str">
        <f>VLOOKUP(C195,L.Diario!$B$10:$D$393,3,FALSE)</f>
        <v>Por el destino de la depreciación</v>
      </c>
      <c r="E195" s="971"/>
      <c r="F195" s="972"/>
      <c r="G195" s="195">
        <f>+L.Diario!K144</f>
        <v>4680</v>
      </c>
      <c r="H195" s="195"/>
      <c r="J195" s="234">
        <f>+VLOOKUP(K195,L.Diario!$B$11:$C$393,2,FALSE)</f>
        <v>45334</v>
      </c>
      <c r="K195" s="193">
        <v>23</v>
      </c>
      <c r="L195" s="970" t="str">
        <f>VLOOKUP(K195,L.Diario!$B$10:$D$393,3,FALSE)</f>
        <v>Por el destino de la depreciación</v>
      </c>
      <c r="M195" s="971"/>
      <c r="N195" s="972"/>
      <c r="O195" s="195">
        <f>+L.Diario!K146</f>
        <v>3120</v>
      </c>
      <c r="P195" s="195"/>
    </row>
    <row r="196" spans="2:16" x14ac:dyDescent="0.2">
      <c r="B196" s="234">
        <f>+VLOOKUP(C196,L.Diario!$B$11:$C$393,2,FALSE)</f>
        <v>45336</v>
      </c>
      <c r="C196" s="193">
        <v>26</v>
      </c>
      <c r="D196" s="970">
        <f>VLOOKUP(C196,L.Diario!$B$10:$D$393,3,FALSE)</f>
        <v>0</v>
      </c>
      <c r="E196" s="971"/>
      <c r="F196" s="972"/>
      <c r="G196" s="195">
        <f>+L.Diario!K161</f>
        <v>640</v>
      </c>
      <c r="H196" s="195"/>
      <c r="J196" s="234">
        <f>+VLOOKUP(K196,L.Diario!$B$11:$C$393,2,FALSE)</f>
        <v>45336</v>
      </c>
      <c r="K196" s="193">
        <v>26</v>
      </c>
      <c r="L196" s="970">
        <f>VLOOKUP(K196,L.Diario!$B$10:$D$393,3,FALSE)</f>
        <v>0</v>
      </c>
      <c r="M196" s="971"/>
      <c r="N196" s="972"/>
      <c r="O196" s="195">
        <f>+L.Diario!K163</f>
        <v>960</v>
      </c>
      <c r="P196" s="195"/>
    </row>
    <row r="197" spans="2:16" x14ac:dyDescent="0.2">
      <c r="B197" s="797">
        <f>+VLOOKUP(C197,L.Diario!$B$11:$C$393,2,FALSE)</f>
        <v>43847</v>
      </c>
      <c r="C197" s="798">
        <v>28</v>
      </c>
      <c r="D197" s="1009" t="str">
        <f>VLOOKUP(C197,L.Diario!$B$10:$D$393,3,FALSE)</f>
        <v>Por el destino de los gastos de las participaciones de los trabajadores</v>
      </c>
      <c r="E197" s="1010"/>
      <c r="F197" s="1011"/>
      <c r="G197" s="799">
        <f>+L.Diario!K174</f>
        <v>1199.92</v>
      </c>
      <c r="H197" s="799"/>
      <c r="J197" s="234" t="e">
        <f>+VLOOKUP(K197,L.Diario!$B$11:$C$393,2,FALSE)</f>
        <v>#N/A</v>
      </c>
      <c r="K197" s="193"/>
      <c r="L197" s="970" t="e">
        <f>VLOOKUP(K197,L.Diario!$B$10:$D$393,3,FALSE)</f>
        <v>#N/A</v>
      </c>
      <c r="M197" s="971"/>
      <c r="N197" s="972"/>
      <c r="O197" s="195"/>
      <c r="P197" s="195"/>
    </row>
    <row r="198" spans="2:16" x14ac:dyDescent="0.2">
      <c r="B198" s="234" t="e">
        <f>+VLOOKUP(C198,L.Diario!$B$11:$C$393,2,FALSE)</f>
        <v>#N/A</v>
      </c>
      <c r="C198" s="193"/>
      <c r="D198" s="970" t="e">
        <f>VLOOKUP(C198,L.Diario!$B$10:$D$393,3,FALSE)</f>
        <v>#N/A</v>
      </c>
      <c r="E198" s="971"/>
      <c r="F198" s="972"/>
      <c r="G198" s="195"/>
      <c r="H198" s="195"/>
      <c r="J198" s="234" t="e">
        <f>+VLOOKUP(K198,L.Diario!$B$11:$C$393,2,FALSE)</f>
        <v>#N/A</v>
      </c>
      <c r="K198" s="193"/>
      <c r="L198" s="970" t="e">
        <f>VLOOKUP(K198,L.Diario!$B$10:$D$393,3,FALSE)</f>
        <v>#N/A</v>
      </c>
      <c r="M198" s="971"/>
      <c r="N198" s="972"/>
      <c r="O198" s="195"/>
      <c r="P198" s="195"/>
    </row>
    <row r="199" spans="2:16" ht="15.75" thickBot="1" x14ac:dyDescent="0.25">
      <c r="B199" s="235" t="e">
        <f>+VLOOKUP(C199,L.Diario!$B$11:$C$393,2,FALSE)</f>
        <v>#N/A</v>
      </c>
      <c r="C199" s="196"/>
      <c r="D199" s="964" t="e">
        <f>VLOOKUP(C199,L.Diario!$B$10:$D$393,3,FALSE)</f>
        <v>#N/A</v>
      </c>
      <c r="E199" s="965"/>
      <c r="F199" s="966"/>
      <c r="G199" s="197"/>
      <c r="H199" s="197"/>
      <c r="J199" s="235" t="e">
        <f>+VLOOKUP(K199,L.Diario!$B$11:$C$393,2,FALSE)</f>
        <v>#N/A</v>
      </c>
      <c r="K199" s="196"/>
      <c r="L199" s="964" t="e">
        <f>VLOOKUP(K199,L.Diario!$B$10:$D$393,3,FALSE)</f>
        <v>#N/A</v>
      </c>
      <c r="M199" s="965"/>
      <c r="N199" s="966"/>
      <c r="O199" s="197"/>
      <c r="P199" s="197"/>
    </row>
    <row r="200" spans="2:16" ht="15.75" thickBot="1" x14ac:dyDescent="0.25">
      <c r="G200" s="197">
        <f>SUM(G193:G199)</f>
        <v>16450.72</v>
      </c>
      <c r="H200" s="197">
        <f>SUM(H193:H199)</f>
        <v>0</v>
      </c>
      <c r="O200" s="197">
        <f>SUM(O193:O199)</f>
        <v>6950.2</v>
      </c>
      <c r="P200" s="197">
        <f>SUM(P193:P199)</f>
        <v>0</v>
      </c>
    </row>
    <row r="201" spans="2:16" ht="15.75" thickBot="1" x14ac:dyDescent="0.25">
      <c r="C201" s="198"/>
      <c r="G201" s="199" t="str">
        <f>IF(H200&gt;G200,H200-G200,"")</f>
        <v/>
      </c>
      <c r="H201" s="200">
        <f>IF(G200&gt;H200,G200-H200,"")</f>
        <v>16450.72</v>
      </c>
      <c r="K201" s="198"/>
      <c r="O201" s="199" t="str">
        <f>IF(P200&gt;O200,P200-O200,"")</f>
        <v/>
      </c>
      <c r="P201" s="200">
        <f>IF(O200&gt;P200,O200-P200,"")</f>
        <v>6950.2</v>
      </c>
    </row>
    <row r="202" spans="2:16" ht="15.75" thickBot="1" x14ac:dyDescent="0.25">
      <c r="C202" s="4"/>
      <c r="D202" s="237"/>
      <c r="E202" s="4"/>
      <c r="F202" s="4"/>
      <c r="G202" s="201">
        <f>SUM(G200:G201)</f>
        <v>16450.72</v>
      </c>
      <c r="H202" s="201">
        <f>SUM(H200:H201)</f>
        <v>16450.72</v>
      </c>
      <c r="K202" s="4"/>
      <c r="L202" s="4"/>
      <c r="M202" s="4"/>
      <c r="N202" s="4"/>
      <c r="O202" s="201">
        <f>SUM(O200:O201)</f>
        <v>6950.2</v>
      </c>
      <c r="P202" s="201">
        <f>SUM(P200:P201)</f>
        <v>6950.2</v>
      </c>
    </row>
    <row r="204" spans="2:16" ht="15.75" thickBot="1" x14ac:dyDescent="0.25"/>
    <row r="205" spans="2:16" ht="15.75" thickBot="1" x14ac:dyDescent="0.25">
      <c r="B205" s="962">
        <v>25</v>
      </c>
      <c r="C205" s="963"/>
      <c r="G205" s="962"/>
      <c r="H205" s="963"/>
      <c r="J205" s="962">
        <v>26</v>
      </c>
      <c r="K205" s="963"/>
      <c r="O205" s="962"/>
      <c r="P205" s="963"/>
    </row>
    <row r="206" spans="2:16" ht="15.75" thickBot="1" x14ac:dyDescent="0.25">
      <c r="B206" s="190" t="s">
        <v>831</v>
      </c>
      <c r="C206" s="190" t="s">
        <v>1010</v>
      </c>
      <c r="D206" s="973" t="s">
        <v>843</v>
      </c>
      <c r="E206" s="974"/>
      <c r="F206" s="975"/>
      <c r="G206" s="976" t="s">
        <v>844</v>
      </c>
      <c r="H206" s="977"/>
      <c r="J206" s="190" t="s">
        <v>831</v>
      </c>
      <c r="K206" s="190" t="s">
        <v>1010</v>
      </c>
      <c r="L206" s="973" t="s">
        <v>843</v>
      </c>
      <c r="M206" s="974"/>
      <c r="N206" s="975"/>
      <c r="O206" s="976" t="s">
        <v>844</v>
      </c>
      <c r="P206" s="977"/>
    </row>
    <row r="207" spans="2:16" ht="15.75" thickBot="1" x14ac:dyDescent="0.25">
      <c r="B207" s="230"/>
      <c r="C207" s="191" t="s">
        <v>830</v>
      </c>
      <c r="D207" s="967" t="s">
        <v>845</v>
      </c>
      <c r="E207" s="968"/>
      <c r="F207" s="969"/>
      <c r="G207" s="192" t="s">
        <v>846</v>
      </c>
      <c r="H207" s="192" t="s">
        <v>847</v>
      </c>
      <c r="J207" s="230"/>
      <c r="K207" s="191" t="s">
        <v>830</v>
      </c>
      <c r="L207" s="967" t="s">
        <v>845</v>
      </c>
      <c r="M207" s="968"/>
      <c r="N207" s="969"/>
      <c r="O207" s="192" t="s">
        <v>846</v>
      </c>
      <c r="P207" s="192" t="s">
        <v>847</v>
      </c>
    </row>
    <row r="208" spans="2:16" x14ac:dyDescent="0.2">
      <c r="B208" s="233" t="e">
        <f>+VLOOKUP(C208,L.Diario!$B$11:$C$393,2,FALSE)</f>
        <v>#N/A</v>
      </c>
      <c r="C208" s="193"/>
      <c r="D208" s="978" t="e">
        <f>VLOOKUP(C208,L.Diario!$B$10:$D$393,3,FALSE)</f>
        <v>#N/A</v>
      </c>
      <c r="E208" s="979"/>
      <c r="F208" s="980"/>
      <c r="G208" s="194"/>
      <c r="H208" s="195"/>
      <c r="J208" s="233" t="e">
        <f>+VLOOKUP(K208,L.Diario!$B$11:$C$393,2,FALSE)</f>
        <v>#N/A</v>
      </c>
      <c r="K208" s="193"/>
      <c r="L208" s="978" t="e">
        <f>VLOOKUP(K208,L.Diario!$B$10:$D$393,3,FALSE)</f>
        <v>#N/A</v>
      </c>
      <c r="M208" s="979"/>
      <c r="N208" s="980"/>
      <c r="O208" s="194"/>
      <c r="P208" s="195"/>
    </row>
    <row r="209" spans="2:16" x14ac:dyDescent="0.2">
      <c r="B209" s="234" t="e">
        <f>+VLOOKUP(C209,L.Diario!$B$11:$C$393,2,FALSE)</f>
        <v>#N/A</v>
      </c>
      <c r="C209" s="193"/>
      <c r="D209" s="970" t="e">
        <f>VLOOKUP(C209,L.Diario!$B$10:$D$393,3,FALSE)</f>
        <v>#N/A</v>
      </c>
      <c r="E209" s="971"/>
      <c r="F209" s="972"/>
      <c r="G209" s="195"/>
      <c r="H209" s="195"/>
      <c r="J209" s="234" t="e">
        <f>+VLOOKUP(K209,L.Diario!$B$11:$C$393,2,FALSE)</f>
        <v>#N/A</v>
      </c>
      <c r="K209" s="193"/>
      <c r="L209" s="970" t="e">
        <f>VLOOKUP(K209,L.Diario!$B$10:$D$393,3,FALSE)</f>
        <v>#N/A</v>
      </c>
      <c r="M209" s="971"/>
      <c r="N209" s="972"/>
      <c r="O209" s="195"/>
      <c r="P209" s="195"/>
    </row>
    <row r="210" spans="2:16" x14ac:dyDescent="0.2">
      <c r="B210" s="234" t="e">
        <f>+VLOOKUP(C210,L.Diario!$B$11:$C$393,2,FALSE)</f>
        <v>#N/A</v>
      </c>
      <c r="C210" s="193"/>
      <c r="D210" s="970" t="e">
        <f>VLOOKUP(C210,L.Diario!$B$10:$D$393,3,FALSE)</f>
        <v>#N/A</v>
      </c>
      <c r="E210" s="971"/>
      <c r="F210" s="972"/>
      <c r="G210" s="195"/>
      <c r="H210" s="195"/>
      <c r="J210" s="234" t="e">
        <f>+VLOOKUP(K210,L.Diario!$B$11:$C$393,2,FALSE)</f>
        <v>#N/A</v>
      </c>
      <c r="K210" s="193"/>
      <c r="L210" s="970" t="e">
        <f>VLOOKUP(K210,L.Diario!$B$10:$D$393,3,FALSE)</f>
        <v>#N/A</v>
      </c>
      <c r="M210" s="971"/>
      <c r="N210" s="972"/>
      <c r="O210" s="195"/>
      <c r="P210" s="195"/>
    </row>
    <row r="211" spans="2:16" x14ac:dyDescent="0.2">
      <c r="B211" s="234" t="e">
        <f>+VLOOKUP(C211,L.Diario!$B$11:$C$393,2,FALSE)</f>
        <v>#N/A</v>
      </c>
      <c r="C211" s="193"/>
      <c r="D211" s="970" t="e">
        <f>VLOOKUP(C211,L.Diario!$B$10:$D$393,3,FALSE)</f>
        <v>#N/A</v>
      </c>
      <c r="E211" s="971"/>
      <c r="F211" s="972"/>
      <c r="G211" s="195"/>
      <c r="H211" s="195"/>
      <c r="J211" s="234" t="e">
        <f>+VLOOKUP(K211,L.Diario!$B$11:$C$393,2,FALSE)</f>
        <v>#N/A</v>
      </c>
      <c r="K211" s="193"/>
      <c r="L211" s="970" t="e">
        <f>VLOOKUP(K211,L.Diario!$B$10:$D$393,3,FALSE)</f>
        <v>#N/A</v>
      </c>
      <c r="M211" s="971"/>
      <c r="N211" s="972"/>
      <c r="O211" s="195"/>
      <c r="P211" s="195"/>
    </row>
    <row r="212" spans="2:16" x14ac:dyDescent="0.2">
      <c r="B212" s="234" t="e">
        <f>+VLOOKUP(C212,L.Diario!$B$11:$C$393,2,FALSE)</f>
        <v>#N/A</v>
      </c>
      <c r="C212" s="193"/>
      <c r="D212" s="970" t="e">
        <f>VLOOKUP(C212,L.Diario!$B$10:$D$393,3,FALSE)</f>
        <v>#N/A</v>
      </c>
      <c r="E212" s="971"/>
      <c r="F212" s="972"/>
      <c r="G212" s="195"/>
      <c r="H212" s="195"/>
      <c r="J212" s="234" t="e">
        <f>+VLOOKUP(K212,L.Diario!$B$11:$C$393,2,FALSE)</f>
        <v>#N/A</v>
      </c>
      <c r="K212" s="193"/>
      <c r="L212" s="970" t="e">
        <f>VLOOKUP(K212,L.Diario!$B$10:$D$393,3,FALSE)</f>
        <v>#N/A</v>
      </c>
      <c r="M212" s="971"/>
      <c r="N212" s="972"/>
      <c r="O212" s="195"/>
      <c r="P212" s="195"/>
    </row>
    <row r="213" spans="2:16" x14ac:dyDescent="0.2">
      <c r="B213" s="234" t="e">
        <f>+VLOOKUP(C213,L.Diario!$B$11:$C$393,2,FALSE)</f>
        <v>#N/A</v>
      </c>
      <c r="C213" s="193"/>
      <c r="D213" s="970" t="e">
        <f>VLOOKUP(C213,L.Diario!$B$10:$D$393,3,FALSE)</f>
        <v>#N/A</v>
      </c>
      <c r="E213" s="971"/>
      <c r="F213" s="972"/>
      <c r="G213" s="195"/>
      <c r="H213" s="195"/>
      <c r="J213" s="234" t="e">
        <f>+VLOOKUP(K213,L.Diario!$B$11:$C$393,2,FALSE)</f>
        <v>#N/A</v>
      </c>
      <c r="K213" s="193"/>
      <c r="L213" s="970" t="e">
        <f>VLOOKUP(K213,L.Diario!$B$10:$D$393,3,FALSE)</f>
        <v>#N/A</v>
      </c>
      <c r="M213" s="971"/>
      <c r="N213" s="972"/>
      <c r="O213" s="195"/>
      <c r="P213" s="195"/>
    </row>
    <row r="214" spans="2:16" ht="15.75" thickBot="1" x14ac:dyDescent="0.25">
      <c r="B214" s="235" t="e">
        <f>+VLOOKUP(C214,L.Diario!$B$11:$C$393,2,FALSE)</f>
        <v>#N/A</v>
      </c>
      <c r="C214" s="196"/>
      <c r="D214" s="964" t="e">
        <f>VLOOKUP(C214,L.Diario!$B$10:$D$393,3,FALSE)</f>
        <v>#N/A</v>
      </c>
      <c r="E214" s="965"/>
      <c r="F214" s="966"/>
      <c r="G214" s="197"/>
      <c r="H214" s="197"/>
      <c r="J214" s="235" t="e">
        <f>+VLOOKUP(K214,L.Diario!$B$11:$C$393,2,FALSE)</f>
        <v>#N/A</v>
      </c>
      <c r="K214" s="196"/>
      <c r="L214" s="964" t="e">
        <f>VLOOKUP(K214,L.Diario!$B$10:$D$393,3,FALSE)</f>
        <v>#N/A</v>
      </c>
      <c r="M214" s="965"/>
      <c r="N214" s="966"/>
      <c r="O214" s="197"/>
      <c r="P214" s="197"/>
    </row>
    <row r="215" spans="2:16" ht="15.75" thickBot="1" x14ac:dyDescent="0.25">
      <c r="G215" s="197">
        <f>SUM(G208:G214)</f>
        <v>0</v>
      </c>
      <c r="H215" s="197">
        <f>SUM(H208:H214)</f>
        <v>0</v>
      </c>
      <c r="O215" s="197">
        <f>SUM(O208:O214)</f>
        <v>0</v>
      </c>
      <c r="P215" s="197">
        <f>SUM(P208:P214)</f>
        <v>0</v>
      </c>
    </row>
    <row r="216" spans="2:16" ht="15.75" thickBot="1" x14ac:dyDescent="0.25">
      <c r="C216" s="198"/>
      <c r="G216" s="199" t="str">
        <f>IF(H215&gt;G215,H215-G215,"")</f>
        <v/>
      </c>
      <c r="H216" s="200" t="str">
        <f>IF(G215&gt;H215,G215-H215,"")</f>
        <v/>
      </c>
      <c r="K216" s="198"/>
      <c r="O216" s="199" t="str">
        <f>IF(P215&gt;O215,P215-O215,"")</f>
        <v/>
      </c>
      <c r="P216" s="200" t="str">
        <f>IF(O215&gt;P215,O215-P215,"")</f>
        <v/>
      </c>
    </row>
    <row r="217" spans="2:16" ht="15.75" thickBot="1" x14ac:dyDescent="0.25">
      <c r="C217" s="4"/>
      <c r="D217" s="237"/>
      <c r="E217" s="4"/>
      <c r="F217" s="4"/>
      <c r="G217" s="201">
        <f>SUM(G215:G216)</f>
        <v>0</v>
      </c>
      <c r="H217" s="201">
        <f>SUM(H215:H216)</f>
        <v>0</v>
      </c>
      <c r="K217" s="4"/>
      <c r="L217" s="4"/>
      <c r="M217" s="4"/>
      <c r="N217" s="4"/>
      <c r="O217" s="201">
        <f>SUM(O215:O216)</f>
        <v>0</v>
      </c>
      <c r="P217" s="201">
        <f>SUM(P215:P216)</f>
        <v>0</v>
      </c>
    </row>
    <row r="219" spans="2:16" ht="15.75" thickBot="1" x14ac:dyDescent="0.25"/>
    <row r="220" spans="2:16" ht="15.75" thickBot="1" x14ac:dyDescent="0.25">
      <c r="B220" s="962">
        <v>27</v>
      </c>
      <c r="C220" s="963"/>
      <c r="G220" s="962"/>
      <c r="H220" s="963"/>
      <c r="J220" s="962">
        <v>28</v>
      </c>
      <c r="K220" s="963"/>
      <c r="O220" s="962"/>
      <c r="P220" s="963"/>
    </row>
    <row r="221" spans="2:16" ht="15.75" thickBot="1" x14ac:dyDescent="0.25">
      <c r="B221" s="190" t="s">
        <v>831</v>
      </c>
      <c r="C221" s="190" t="s">
        <v>1010</v>
      </c>
      <c r="D221" s="973" t="s">
        <v>843</v>
      </c>
      <c r="E221" s="974"/>
      <c r="F221" s="975"/>
      <c r="G221" s="976" t="s">
        <v>844</v>
      </c>
      <c r="H221" s="977"/>
      <c r="J221" s="190" t="s">
        <v>831</v>
      </c>
      <c r="K221" s="190" t="s">
        <v>1010</v>
      </c>
      <c r="L221" s="973" t="s">
        <v>843</v>
      </c>
      <c r="M221" s="974"/>
      <c r="N221" s="975"/>
      <c r="O221" s="976" t="s">
        <v>844</v>
      </c>
      <c r="P221" s="977"/>
    </row>
    <row r="222" spans="2:16" ht="15.75" thickBot="1" x14ac:dyDescent="0.25">
      <c r="B222" s="229"/>
      <c r="C222" s="191" t="s">
        <v>830</v>
      </c>
      <c r="D222" s="967" t="s">
        <v>845</v>
      </c>
      <c r="E222" s="968"/>
      <c r="F222" s="969"/>
      <c r="G222" s="192" t="s">
        <v>846</v>
      </c>
      <c r="H222" s="192" t="s">
        <v>847</v>
      </c>
      <c r="J222" s="229"/>
      <c r="K222" s="191" t="s">
        <v>830</v>
      </c>
      <c r="L222" s="967" t="s">
        <v>845</v>
      </c>
      <c r="M222" s="968"/>
      <c r="N222" s="969"/>
      <c r="O222" s="192" t="s">
        <v>846</v>
      </c>
      <c r="P222" s="192" t="s">
        <v>847</v>
      </c>
    </row>
    <row r="223" spans="2:16" x14ac:dyDescent="0.2">
      <c r="B223" s="233" t="e">
        <f>+VLOOKUP(C223,L.Diario!$B$11:$C$393,2,FALSE)</f>
        <v>#N/A</v>
      </c>
      <c r="C223" s="193"/>
      <c r="D223" s="978" t="e">
        <f>VLOOKUP(C223,L.Diario!$B$10:$D$393,3,FALSE)</f>
        <v>#N/A</v>
      </c>
      <c r="E223" s="979"/>
      <c r="F223" s="980"/>
      <c r="G223" s="194"/>
      <c r="H223" s="195"/>
      <c r="J223" s="233" t="e">
        <f>+VLOOKUP(K223,L.Diario!$B$11:$C$393,2,FALSE)</f>
        <v>#N/A</v>
      </c>
      <c r="K223" s="193"/>
      <c r="L223" s="978" t="e">
        <f>VLOOKUP(K223,L.Diario!$B$10:$D$393,3,FALSE)</f>
        <v>#N/A</v>
      </c>
      <c r="M223" s="979"/>
      <c r="N223" s="980"/>
      <c r="O223" s="194"/>
      <c r="P223" s="195"/>
    </row>
    <row r="224" spans="2:16" x14ac:dyDescent="0.2">
      <c r="B224" s="234" t="e">
        <f>+VLOOKUP(C224,L.Diario!$B$11:$C$393,2,FALSE)</f>
        <v>#N/A</v>
      </c>
      <c r="C224" s="193"/>
      <c r="D224" s="970" t="e">
        <f>VLOOKUP(C224,L.Diario!$B$10:$D$393,3,FALSE)</f>
        <v>#N/A</v>
      </c>
      <c r="E224" s="971"/>
      <c r="F224" s="972"/>
      <c r="G224" s="195"/>
      <c r="H224" s="195"/>
      <c r="J224" s="234" t="e">
        <f>+VLOOKUP(K224,L.Diario!$B$11:$C$393,2,FALSE)</f>
        <v>#N/A</v>
      </c>
      <c r="K224" s="193"/>
      <c r="L224" s="970" t="e">
        <f>VLOOKUP(K224,L.Diario!$B$10:$D$393,3,FALSE)</f>
        <v>#N/A</v>
      </c>
      <c r="M224" s="971"/>
      <c r="N224" s="972"/>
      <c r="O224" s="195"/>
      <c r="P224" s="195"/>
    </row>
    <row r="225" spans="2:16" x14ac:dyDescent="0.2">
      <c r="B225" s="234" t="e">
        <f>+VLOOKUP(C225,L.Diario!$B$11:$C$393,2,FALSE)</f>
        <v>#N/A</v>
      </c>
      <c r="C225" s="193"/>
      <c r="D225" s="970" t="e">
        <f>VLOOKUP(C225,L.Diario!$B$10:$D$393,3,FALSE)</f>
        <v>#N/A</v>
      </c>
      <c r="E225" s="971"/>
      <c r="F225" s="972"/>
      <c r="G225" s="195"/>
      <c r="H225" s="195"/>
      <c r="J225" s="234" t="e">
        <f>+VLOOKUP(K225,L.Diario!$B$11:$C$393,2,FALSE)</f>
        <v>#N/A</v>
      </c>
      <c r="K225" s="193"/>
      <c r="L225" s="970" t="e">
        <f>VLOOKUP(K225,L.Diario!$B$10:$D$393,3,FALSE)</f>
        <v>#N/A</v>
      </c>
      <c r="M225" s="971"/>
      <c r="N225" s="972"/>
      <c r="O225" s="195"/>
      <c r="P225" s="195"/>
    </row>
    <row r="226" spans="2:16" x14ac:dyDescent="0.2">
      <c r="B226" s="234" t="e">
        <f>+VLOOKUP(C226,L.Diario!$B$11:$C$393,2,FALSE)</f>
        <v>#N/A</v>
      </c>
      <c r="C226" s="193"/>
      <c r="D226" s="970" t="e">
        <f>VLOOKUP(C226,L.Diario!$B$10:$D$393,3,FALSE)</f>
        <v>#N/A</v>
      </c>
      <c r="E226" s="971"/>
      <c r="F226" s="972"/>
      <c r="G226" s="195"/>
      <c r="H226" s="195"/>
      <c r="J226" s="234" t="e">
        <f>+VLOOKUP(K226,L.Diario!$B$11:$C$393,2,FALSE)</f>
        <v>#N/A</v>
      </c>
      <c r="K226" s="193"/>
      <c r="L226" s="970" t="e">
        <f>VLOOKUP(K226,L.Diario!$B$10:$D$393,3,FALSE)</f>
        <v>#N/A</v>
      </c>
      <c r="M226" s="971"/>
      <c r="N226" s="972"/>
      <c r="O226" s="195"/>
      <c r="P226" s="195"/>
    </row>
    <row r="227" spans="2:16" x14ac:dyDescent="0.2">
      <c r="B227" s="234" t="e">
        <f>+VLOOKUP(C227,L.Diario!$B$11:$C$393,2,FALSE)</f>
        <v>#N/A</v>
      </c>
      <c r="C227" s="193"/>
      <c r="D227" s="970" t="e">
        <f>VLOOKUP(C227,L.Diario!$B$10:$D$393,3,FALSE)</f>
        <v>#N/A</v>
      </c>
      <c r="E227" s="971"/>
      <c r="F227" s="972"/>
      <c r="G227" s="195"/>
      <c r="H227" s="195"/>
      <c r="J227" s="234" t="e">
        <f>+VLOOKUP(K227,L.Diario!$B$11:$C$393,2,FALSE)</f>
        <v>#N/A</v>
      </c>
      <c r="K227" s="193"/>
      <c r="L227" s="970" t="e">
        <f>VLOOKUP(K227,L.Diario!$B$10:$D$393,3,FALSE)</f>
        <v>#N/A</v>
      </c>
      <c r="M227" s="971"/>
      <c r="N227" s="972"/>
      <c r="O227" s="195"/>
      <c r="P227" s="195"/>
    </row>
    <row r="228" spans="2:16" x14ac:dyDescent="0.2">
      <c r="B228" s="234" t="e">
        <f>+VLOOKUP(C228,L.Diario!$B$11:$C$393,2,FALSE)</f>
        <v>#N/A</v>
      </c>
      <c r="C228" s="193"/>
      <c r="D228" s="970" t="e">
        <f>VLOOKUP(C228,L.Diario!$B$10:$D$393,3,FALSE)</f>
        <v>#N/A</v>
      </c>
      <c r="E228" s="971"/>
      <c r="F228" s="972"/>
      <c r="G228" s="195"/>
      <c r="H228" s="195"/>
      <c r="J228" s="234" t="e">
        <f>+VLOOKUP(K228,L.Diario!$B$11:$C$393,2,FALSE)</f>
        <v>#N/A</v>
      </c>
      <c r="K228" s="193"/>
      <c r="L228" s="970" t="e">
        <f>VLOOKUP(K228,L.Diario!$B$10:$D$393,3,FALSE)</f>
        <v>#N/A</v>
      </c>
      <c r="M228" s="971"/>
      <c r="N228" s="972"/>
      <c r="O228" s="195"/>
      <c r="P228" s="195"/>
    </row>
    <row r="229" spans="2:16" ht="15.75" thickBot="1" x14ac:dyDescent="0.25">
      <c r="B229" s="235" t="e">
        <f>+VLOOKUP(C229,L.Diario!$B$11:$C$393,2,FALSE)</f>
        <v>#N/A</v>
      </c>
      <c r="C229" s="196"/>
      <c r="D229" s="964" t="e">
        <f>VLOOKUP(C229,L.Diario!$B$10:$D$393,3,FALSE)</f>
        <v>#N/A</v>
      </c>
      <c r="E229" s="965"/>
      <c r="F229" s="966"/>
      <c r="G229" s="197"/>
      <c r="H229" s="197"/>
      <c r="J229" s="235" t="e">
        <f>+VLOOKUP(K229,L.Diario!$B$11:$C$393,2,FALSE)</f>
        <v>#N/A</v>
      </c>
      <c r="K229" s="196"/>
      <c r="L229" s="964" t="e">
        <f>VLOOKUP(K229,L.Diario!$B$10:$D$393,3,FALSE)</f>
        <v>#N/A</v>
      </c>
      <c r="M229" s="965"/>
      <c r="N229" s="966"/>
      <c r="O229" s="197"/>
      <c r="P229" s="197"/>
    </row>
    <row r="230" spans="2:16" ht="15.75" thickBot="1" x14ac:dyDescent="0.25">
      <c r="G230" s="197">
        <f>SUM(G223:G229)</f>
        <v>0</v>
      </c>
      <c r="H230" s="197">
        <f>SUM(H223:H229)</f>
        <v>0</v>
      </c>
      <c r="O230" s="197">
        <f>SUM(O223:O229)</f>
        <v>0</v>
      </c>
      <c r="P230" s="197">
        <f>SUM(P223:P229)</f>
        <v>0</v>
      </c>
    </row>
    <row r="231" spans="2:16" ht="15.75" thickBot="1" x14ac:dyDescent="0.25">
      <c r="C231" s="198"/>
      <c r="G231" s="199" t="str">
        <f>IF(H230&gt;G230,H230-G230,"")</f>
        <v/>
      </c>
      <c r="H231" s="200" t="str">
        <f>IF(G230&gt;H230,G230-H230,"")</f>
        <v/>
      </c>
      <c r="K231" s="198"/>
      <c r="O231" s="199" t="str">
        <f>IF(P230&gt;O230,P230-O230,"")</f>
        <v/>
      </c>
      <c r="P231" s="200" t="str">
        <f>IF(O230&gt;P230,O230-P230,"")</f>
        <v/>
      </c>
    </row>
    <row r="232" spans="2:16" ht="15.75" thickBot="1" x14ac:dyDescent="0.25">
      <c r="C232" s="4"/>
      <c r="D232" s="237"/>
      <c r="E232" s="4"/>
      <c r="F232" s="4"/>
      <c r="G232" s="201">
        <f>SUM(G230:G231)</f>
        <v>0</v>
      </c>
      <c r="H232" s="201">
        <f>SUM(H230:H231)</f>
        <v>0</v>
      </c>
      <c r="K232" s="4"/>
      <c r="L232" s="4"/>
      <c r="M232" s="4"/>
      <c r="N232" s="4"/>
      <c r="O232" s="201">
        <f>SUM(O230:O231)</f>
        <v>0</v>
      </c>
      <c r="P232" s="201">
        <f>SUM(P230:P231)</f>
        <v>0</v>
      </c>
    </row>
    <row r="234" spans="2:16" ht="15.75" thickBot="1" x14ac:dyDescent="0.25"/>
    <row r="235" spans="2:16" ht="15.75" thickBot="1" x14ac:dyDescent="0.25">
      <c r="B235" s="962">
        <v>29</v>
      </c>
      <c r="C235" s="963"/>
      <c r="G235" s="962"/>
      <c r="H235" s="963"/>
      <c r="J235" s="962">
        <v>30</v>
      </c>
      <c r="K235" s="963"/>
      <c r="O235" s="962"/>
      <c r="P235" s="963"/>
    </row>
    <row r="236" spans="2:16" ht="15.75" thickBot="1" x14ac:dyDescent="0.25">
      <c r="B236" s="190" t="s">
        <v>831</v>
      </c>
      <c r="C236" s="190" t="s">
        <v>1010</v>
      </c>
      <c r="D236" s="973" t="s">
        <v>843</v>
      </c>
      <c r="E236" s="974"/>
      <c r="F236" s="975"/>
      <c r="G236" s="976" t="s">
        <v>844</v>
      </c>
      <c r="H236" s="977"/>
      <c r="J236" s="190" t="s">
        <v>831</v>
      </c>
      <c r="K236" s="190" t="s">
        <v>1010</v>
      </c>
      <c r="L236" s="973" t="s">
        <v>843</v>
      </c>
      <c r="M236" s="974"/>
      <c r="N236" s="975"/>
      <c r="O236" s="976" t="s">
        <v>844</v>
      </c>
      <c r="P236" s="977"/>
    </row>
    <row r="237" spans="2:16" ht="15.75" thickBot="1" x14ac:dyDescent="0.25">
      <c r="B237" s="229"/>
      <c r="C237" s="191" t="s">
        <v>830</v>
      </c>
      <c r="D237" s="967" t="s">
        <v>845</v>
      </c>
      <c r="E237" s="968"/>
      <c r="F237" s="969"/>
      <c r="G237" s="192" t="s">
        <v>846</v>
      </c>
      <c r="H237" s="192" t="s">
        <v>847</v>
      </c>
      <c r="J237" s="229"/>
      <c r="K237" s="191" t="s">
        <v>830</v>
      </c>
      <c r="L237" s="967" t="s">
        <v>845</v>
      </c>
      <c r="M237" s="968"/>
      <c r="N237" s="969"/>
      <c r="O237" s="192" t="s">
        <v>846</v>
      </c>
      <c r="P237" s="192" t="s">
        <v>847</v>
      </c>
    </row>
    <row r="238" spans="2:16" x14ac:dyDescent="0.2">
      <c r="B238" s="233" t="e">
        <f>+VLOOKUP(C238,L.Diario!$B$11:$C$393,2,FALSE)</f>
        <v>#N/A</v>
      </c>
      <c r="C238" s="193"/>
      <c r="D238" s="978" t="e">
        <f>VLOOKUP(C238,L.Diario!$B$10:$D$393,3,FALSE)</f>
        <v>#N/A</v>
      </c>
      <c r="E238" s="979"/>
      <c r="F238" s="980"/>
      <c r="G238" s="194"/>
      <c r="H238" s="195"/>
      <c r="J238" s="233" t="e">
        <f>+VLOOKUP(K238,L.Diario!$B$11:$C$393,2,FALSE)</f>
        <v>#N/A</v>
      </c>
      <c r="K238" s="193"/>
      <c r="L238" s="978" t="e">
        <f>VLOOKUP(K238,L.Diario!$B$10:$D$393,3,FALSE)</f>
        <v>#N/A</v>
      </c>
      <c r="M238" s="979"/>
      <c r="N238" s="980"/>
      <c r="O238" s="194"/>
      <c r="P238" s="195"/>
    </row>
    <row r="239" spans="2:16" x14ac:dyDescent="0.2">
      <c r="B239" s="234" t="e">
        <f>+VLOOKUP(C239,L.Diario!$B$11:$C$393,2,FALSE)</f>
        <v>#N/A</v>
      </c>
      <c r="C239" s="193"/>
      <c r="D239" s="970" t="e">
        <f>VLOOKUP(C239,L.Diario!$B$10:$D$393,3,FALSE)</f>
        <v>#N/A</v>
      </c>
      <c r="E239" s="971"/>
      <c r="F239" s="972"/>
      <c r="G239" s="195"/>
      <c r="H239" s="195"/>
      <c r="J239" s="234" t="e">
        <f>+VLOOKUP(K239,L.Diario!$B$11:$C$393,2,FALSE)</f>
        <v>#N/A</v>
      </c>
      <c r="K239" s="193"/>
      <c r="L239" s="970" t="e">
        <f>VLOOKUP(K239,L.Diario!$B$10:$D$393,3,FALSE)</f>
        <v>#N/A</v>
      </c>
      <c r="M239" s="971"/>
      <c r="N239" s="972"/>
      <c r="O239" s="195"/>
      <c r="P239" s="195"/>
    </row>
    <row r="240" spans="2:16" x14ac:dyDescent="0.2">
      <c r="B240" s="234" t="e">
        <f>+VLOOKUP(C240,L.Diario!$B$11:$C$393,2,FALSE)</f>
        <v>#N/A</v>
      </c>
      <c r="C240" s="193"/>
      <c r="D240" s="970" t="e">
        <f>VLOOKUP(C240,L.Diario!$B$10:$D$393,3,FALSE)</f>
        <v>#N/A</v>
      </c>
      <c r="E240" s="971"/>
      <c r="F240" s="972"/>
      <c r="G240" s="195"/>
      <c r="H240" s="195"/>
      <c r="J240" s="234" t="e">
        <f>+VLOOKUP(K240,L.Diario!$B$11:$C$393,2,FALSE)</f>
        <v>#N/A</v>
      </c>
      <c r="K240" s="193"/>
      <c r="L240" s="970" t="e">
        <f>VLOOKUP(K240,L.Diario!$B$10:$D$393,3,FALSE)</f>
        <v>#N/A</v>
      </c>
      <c r="M240" s="971"/>
      <c r="N240" s="972"/>
      <c r="O240" s="195"/>
      <c r="P240" s="195"/>
    </row>
    <row r="241" spans="2:16" x14ac:dyDescent="0.2">
      <c r="B241" s="234" t="e">
        <f>+VLOOKUP(C241,L.Diario!$B$11:$C$393,2,FALSE)</f>
        <v>#N/A</v>
      </c>
      <c r="C241" s="193"/>
      <c r="D241" s="970" t="e">
        <f>VLOOKUP(C241,L.Diario!$B$10:$D$393,3,FALSE)</f>
        <v>#N/A</v>
      </c>
      <c r="E241" s="971"/>
      <c r="F241" s="972"/>
      <c r="G241" s="195"/>
      <c r="H241" s="195"/>
      <c r="J241" s="234" t="e">
        <f>+VLOOKUP(K241,L.Diario!$B$11:$C$393,2,FALSE)</f>
        <v>#N/A</v>
      </c>
      <c r="K241" s="193"/>
      <c r="L241" s="970" t="e">
        <f>VLOOKUP(K241,L.Diario!$B$10:$D$393,3,FALSE)</f>
        <v>#N/A</v>
      </c>
      <c r="M241" s="971"/>
      <c r="N241" s="972"/>
      <c r="O241" s="195"/>
      <c r="P241" s="195"/>
    </row>
    <row r="242" spans="2:16" x14ac:dyDescent="0.2">
      <c r="B242" s="234" t="e">
        <f>+VLOOKUP(C242,L.Diario!$B$11:$C$393,2,FALSE)</f>
        <v>#N/A</v>
      </c>
      <c r="C242" s="193"/>
      <c r="D242" s="970" t="e">
        <f>VLOOKUP(C242,L.Diario!$B$10:$D$393,3,FALSE)</f>
        <v>#N/A</v>
      </c>
      <c r="E242" s="971"/>
      <c r="F242" s="972"/>
      <c r="G242" s="195"/>
      <c r="H242" s="195"/>
      <c r="J242" s="234" t="e">
        <f>+VLOOKUP(K242,L.Diario!$B$11:$C$393,2,FALSE)</f>
        <v>#N/A</v>
      </c>
      <c r="K242" s="193"/>
      <c r="L242" s="970" t="e">
        <f>VLOOKUP(K242,L.Diario!$B$10:$D$393,3,FALSE)</f>
        <v>#N/A</v>
      </c>
      <c r="M242" s="971"/>
      <c r="N242" s="972"/>
      <c r="O242" s="195"/>
      <c r="P242" s="195"/>
    </row>
    <row r="243" spans="2:16" x14ac:dyDescent="0.2">
      <c r="B243" s="234" t="e">
        <f>+VLOOKUP(C243,L.Diario!$B$11:$C$393,2,FALSE)</f>
        <v>#N/A</v>
      </c>
      <c r="C243" s="193"/>
      <c r="D243" s="970" t="e">
        <f>VLOOKUP(C243,L.Diario!$B$10:$D$393,3,FALSE)</f>
        <v>#N/A</v>
      </c>
      <c r="E243" s="971"/>
      <c r="F243" s="972"/>
      <c r="G243" s="195"/>
      <c r="H243" s="195"/>
      <c r="J243" s="234" t="e">
        <f>+VLOOKUP(K243,L.Diario!$B$11:$C$393,2,FALSE)</f>
        <v>#N/A</v>
      </c>
      <c r="K243" s="193"/>
      <c r="L243" s="970" t="e">
        <f>VLOOKUP(K243,L.Diario!$B$10:$D$393,3,FALSE)</f>
        <v>#N/A</v>
      </c>
      <c r="M243" s="971"/>
      <c r="N243" s="972"/>
      <c r="O243" s="195"/>
      <c r="P243" s="195"/>
    </row>
    <row r="244" spans="2:16" x14ac:dyDescent="0.2">
      <c r="B244" s="234" t="e">
        <f>+VLOOKUP(C244,L.Diario!$B$11:$C$393,2,FALSE)</f>
        <v>#N/A</v>
      </c>
      <c r="C244" s="193"/>
      <c r="D244" s="970" t="e">
        <f>VLOOKUP(C244,L.Diario!$B$10:$D$393,3,FALSE)</f>
        <v>#N/A</v>
      </c>
      <c r="E244" s="971"/>
      <c r="F244" s="972"/>
      <c r="G244" s="195"/>
      <c r="H244" s="195"/>
      <c r="J244" s="234" t="e">
        <f>+VLOOKUP(K244,L.Diario!$B$11:$C$393,2,FALSE)</f>
        <v>#N/A</v>
      </c>
      <c r="K244" s="193"/>
      <c r="L244" s="970" t="e">
        <f>VLOOKUP(K244,L.Diario!$B$10:$D$393,3,FALSE)</f>
        <v>#N/A</v>
      </c>
      <c r="M244" s="971"/>
      <c r="N244" s="972"/>
      <c r="O244" s="195"/>
      <c r="P244" s="195"/>
    </row>
    <row r="245" spans="2:16" ht="15.75" thickBot="1" x14ac:dyDescent="0.25">
      <c r="B245" s="235" t="e">
        <f>+VLOOKUP(C245,L.Diario!$B$11:$C$393,2,FALSE)</f>
        <v>#N/A</v>
      </c>
      <c r="C245" s="196"/>
      <c r="D245" s="964" t="e">
        <f>VLOOKUP(C245,L.Diario!$B$10:$D$393,3,FALSE)</f>
        <v>#N/A</v>
      </c>
      <c r="E245" s="965"/>
      <c r="F245" s="966"/>
      <c r="G245" s="197"/>
      <c r="H245" s="197"/>
      <c r="J245" s="235" t="e">
        <f>+VLOOKUP(K245,L.Diario!$B$11:$C$393,2,FALSE)</f>
        <v>#N/A</v>
      </c>
      <c r="K245" s="196"/>
      <c r="L245" s="964" t="e">
        <f>VLOOKUP(K245,L.Diario!$B$10:$D$393,3,FALSE)</f>
        <v>#N/A</v>
      </c>
      <c r="M245" s="965"/>
      <c r="N245" s="966"/>
      <c r="O245" s="197"/>
      <c r="P245" s="197"/>
    </row>
    <row r="246" spans="2:16" ht="15.75" thickBot="1" x14ac:dyDescent="0.25">
      <c r="G246" s="197">
        <f>SUM(G238:G245)</f>
        <v>0</v>
      </c>
      <c r="H246" s="197">
        <f>SUM(H238:H245)</f>
        <v>0</v>
      </c>
      <c r="O246" s="197">
        <f>SUM(O238:O245)</f>
        <v>0</v>
      </c>
      <c r="P246" s="197">
        <f>SUM(P238:P245)</f>
        <v>0</v>
      </c>
    </row>
    <row r="247" spans="2:16" ht="15.75" thickBot="1" x14ac:dyDescent="0.25">
      <c r="C247" s="198"/>
      <c r="G247" s="199" t="str">
        <f>IF(H246&gt;G246,H246-G246,"")</f>
        <v/>
      </c>
      <c r="H247" s="200" t="str">
        <f>IF(G246&gt;H246,G246-H246,"")</f>
        <v/>
      </c>
      <c r="K247" s="198"/>
      <c r="O247" s="199" t="str">
        <f>IF(P246&gt;O246,P246-O246,"")</f>
        <v/>
      </c>
      <c r="P247" s="200" t="str">
        <f>IF(O246&gt;P246,O246-P246,"")</f>
        <v/>
      </c>
    </row>
    <row r="248" spans="2:16" ht="15.75" thickBot="1" x14ac:dyDescent="0.25">
      <c r="C248" s="4"/>
      <c r="D248" s="237"/>
      <c r="E248" s="4"/>
      <c r="F248" s="4"/>
      <c r="G248" s="201">
        <f>SUM(G246:G247)</f>
        <v>0</v>
      </c>
      <c r="H248" s="201">
        <f>SUM(H246:H247)</f>
        <v>0</v>
      </c>
      <c r="K248" s="4"/>
      <c r="L248" s="4"/>
      <c r="M248" s="4"/>
      <c r="N248" s="4"/>
      <c r="O248" s="201">
        <f>SUM(O246:O247)</f>
        <v>0</v>
      </c>
      <c r="P248" s="201">
        <f>SUM(P246:P247)</f>
        <v>0</v>
      </c>
    </row>
    <row r="250" spans="2:16" ht="15.75" thickBot="1" x14ac:dyDescent="0.25"/>
    <row r="251" spans="2:16" ht="15.75" thickBot="1" x14ac:dyDescent="0.25">
      <c r="B251" s="962">
        <v>31</v>
      </c>
      <c r="C251" s="963"/>
      <c r="G251" s="962"/>
      <c r="H251" s="963"/>
      <c r="J251" s="962">
        <v>32</v>
      </c>
      <c r="K251" s="963"/>
      <c r="O251" s="962"/>
      <c r="P251" s="963"/>
    </row>
    <row r="252" spans="2:16" ht="15.75" thickBot="1" x14ac:dyDescent="0.25">
      <c r="B252" s="190" t="s">
        <v>831</v>
      </c>
      <c r="C252" s="190" t="s">
        <v>1010</v>
      </c>
      <c r="D252" s="973" t="s">
        <v>843</v>
      </c>
      <c r="E252" s="974"/>
      <c r="F252" s="975"/>
      <c r="G252" s="976" t="s">
        <v>844</v>
      </c>
      <c r="H252" s="977"/>
      <c r="J252" s="190" t="s">
        <v>831</v>
      </c>
      <c r="K252" s="190" t="s">
        <v>1010</v>
      </c>
      <c r="L252" s="973" t="s">
        <v>843</v>
      </c>
      <c r="M252" s="974"/>
      <c r="N252" s="975"/>
      <c r="O252" s="976" t="s">
        <v>844</v>
      </c>
      <c r="P252" s="977"/>
    </row>
    <row r="253" spans="2:16" ht="15.75" thickBot="1" x14ac:dyDescent="0.25">
      <c r="B253" s="229"/>
      <c r="C253" s="191" t="s">
        <v>830</v>
      </c>
      <c r="D253" s="967" t="s">
        <v>845</v>
      </c>
      <c r="E253" s="968"/>
      <c r="F253" s="969"/>
      <c r="G253" s="192" t="s">
        <v>846</v>
      </c>
      <c r="H253" s="192" t="s">
        <v>847</v>
      </c>
      <c r="J253" s="229"/>
      <c r="K253" s="191" t="s">
        <v>830</v>
      </c>
      <c r="L253" s="967" t="s">
        <v>845</v>
      </c>
      <c r="M253" s="968"/>
      <c r="N253" s="969"/>
      <c r="O253" s="192" t="s">
        <v>846</v>
      </c>
      <c r="P253" s="192" t="s">
        <v>847</v>
      </c>
    </row>
    <row r="254" spans="2:16" x14ac:dyDescent="0.2">
      <c r="B254" s="233" t="e">
        <f>+VLOOKUP(C254,L.Diario!$B$11:$C$393,2,FALSE)</f>
        <v>#N/A</v>
      </c>
      <c r="C254" s="193"/>
      <c r="D254" s="978" t="e">
        <f>VLOOKUP(C254,L.Diario!$B$10:$D$393,3,FALSE)</f>
        <v>#N/A</v>
      </c>
      <c r="E254" s="979"/>
      <c r="F254" s="980"/>
      <c r="G254" s="194"/>
      <c r="H254" s="195"/>
      <c r="J254" s="233" t="e">
        <f>+VLOOKUP(K254,L.Diario!$B$11:$C$393,2,FALSE)</f>
        <v>#N/A</v>
      </c>
      <c r="K254" s="193"/>
      <c r="L254" s="978" t="e">
        <f>VLOOKUP(K254,L.Diario!$B$10:$D$393,3,FALSE)</f>
        <v>#N/A</v>
      </c>
      <c r="M254" s="979"/>
      <c r="N254" s="980"/>
      <c r="O254" s="194"/>
      <c r="P254" s="195"/>
    </row>
    <row r="255" spans="2:16" x14ac:dyDescent="0.2">
      <c r="B255" s="234" t="e">
        <f>+VLOOKUP(C255,L.Diario!$B$11:$C$393,2,FALSE)</f>
        <v>#N/A</v>
      </c>
      <c r="C255" s="193"/>
      <c r="D255" s="970" t="e">
        <f>VLOOKUP(C255,L.Diario!$B$10:$D$393,3,FALSE)</f>
        <v>#N/A</v>
      </c>
      <c r="E255" s="971"/>
      <c r="F255" s="972"/>
      <c r="G255" s="195"/>
      <c r="H255" s="195"/>
      <c r="J255" s="234" t="e">
        <f>+VLOOKUP(K255,L.Diario!$B$11:$C$393,2,FALSE)</f>
        <v>#N/A</v>
      </c>
      <c r="K255" s="193"/>
      <c r="L255" s="970" t="e">
        <f>VLOOKUP(K255,L.Diario!$B$10:$D$393,3,FALSE)</f>
        <v>#N/A</v>
      </c>
      <c r="M255" s="971"/>
      <c r="N255" s="972"/>
      <c r="O255" s="195"/>
      <c r="P255" s="195"/>
    </row>
    <row r="256" spans="2:16" x14ac:dyDescent="0.2">
      <c r="B256" s="234" t="e">
        <f>+VLOOKUP(C256,L.Diario!$B$11:$C$393,2,FALSE)</f>
        <v>#N/A</v>
      </c>
      <c r="C256" s="193"/>
      <c r="D256" s="970" t="e">
        <f>VLOOKUP(C256,L.Diario!$B$10:$D$393,3,FALSE)</f>
        <v>#N/A</v>
      </c>
      <c r="E256" s="971"/>
      <c r="F256" s="972"/>
      <c r="G256" s="195"/>
      <c r="H256" s="195"/>
      <c r="J256" s="234" t="e">
        <f>+VLOOKUP(K256,L.Diario!$B$11:$C$393,2,FALSE)</f>
        <v>#N/A</v>
      </c>
      <c r="K256" s="193"/>
      <c r="L256" s="970" t="e">
        <f>VLOOKUP(K256,L.Diario!$B$10:$D$393,3,FALSE)</f>
        <v>#N/A</v>
      </c>
      <c r="M256" s="971"/>
      <c r="N256" s="972"/>
      <c r="O256" s="195"/>
      <c r="P256" s="195"/>
    </row>
    <row r="257" spans="2:16" x14ac:dyDescent="0.2">
      <c r="B257" s="234" t="e">
        <f>+VLOOKUP(C257,L.Diario!$B$11:$C$393,2,FALSE)</f>
        <v>#N/A</v>
      </c>
      <c r="C257" s="193"/>
      <c r="D257" s="970" t="e">
        <f>VLOOKUP(C257,L.Diario!$B$10:$D$393,3,FALSE)</f>
        <v>#N/A</v>
      </c>
      <c r="E257" s="971"/>
      <c r="F257" s="972"/>
      <c r="G257" s="195"/>
      <c r="H257" s="195"/>
      <c r="J257" s="234" t="e">
        <f>+VLOOKUP(K257,L.Diario!$B$11:$C$393,2,FALSE)</f>
        <v>#N/A</v>
      </c>
      <c r="K257" s="193"/>
      <c r="L257" s="970" t="e">
        <f>VLOOKUP(K257,L.Diario!$B$10:$D$393,3,FALSE)</f>
        <v>#N/A</v>
      </c>
      <c r="M257" s="971"/>
      <c r="N257" s="972"/>
      <c r="O257" s="195"/>
      <c r="P257" s="195"/>
    </row>
    <row r="258" spans="2:16" x14ac:dyDescent="0.2">
      <c r="B258" s="234" t="e">
        <f>+VLOOKUP(C258,L.Diario!$B$11:$C$393,2,FALSE)</f>
        <v>#N/A</v>
      </c>
      <c r="C258" s="193"/>
      <c r="D258" s="970" t="e">
        <f>VLOOKUP(C258,L.Diario!$B$10:$D$393,3,FALSE)</f>
        <v>#N/A</v>
      </c>
      <c r="E258" s="971"/>
      <c r="F258" s="972"/>
      <c r="G258" s="195"/>
      <c r="H258" s="195"/>
      <c r="J258" s="234" t="e">
        <f>+VLOOKUP(K258,L.Diario!$B$11:$C$393,2,FALSE)</f>
        <v>#N/A</v>
      </c>
      <c r="K258" s="193"/>
      <c r="L258" s="970" t="e">
        <f>VLOOKUP(K258,L.Diario!$B$10:$D$393,3,FALSE)</f>
        <v>#N/A</v>
      </c>
      <c r="M258" s="971"/>
      <c r="N258" s="972"/>
      <c r="O258" s="195"/>
      <c r="P258" s="195"/>
    </row>
    <row r="259" spans="2:16" x14ac:dyDescent="0.2">
      <c r="B259" s="234" t="e">
        <f>+VLOOKUP(C259,L.Diario!$B$11:$C$393,2,FALSE)</f>
        <v>#N/A</v>
      </c>
      <c r="C259" s="193"/>
      <c r="D259" s="970" t="e">
        <f>VLOOKUP(C259,L.Diario!$B$10:$D$393,3,FALSE)</f>
        <v>#N/A</v>
      </c>
      <c r="E259" s="971"/>
      <c r="F259" s="972"/>
      <c r="G259" s="195"/>
      <c r="H259" s="195"/>
      <c r="J259" s="234" t="e">
        <f>+VLOOKUP(K259,L.Diario!$B$11:$C$393,2,FALSE)</f>
        <v>#N/A</v>
      </c>
      <c r="K259" s="193"/>
      <c r="L259" s="970" t="e">
        <f>VLOOKUP(K259,L.Diario!$B$10:$D$393,3,FALSE)</f>
        <v>#N/A</v>
      </c>
      <c r="M259" s="971"/>
      <c r="N259" s="972"/>
      <c r="O259" s="195"/>
      <c r="P259" s="195"/>
    </row>
    <row r="260" spans="2:16" ht="15.75" thickBot="1" x14ac:dyDescent="0.25">
      <c r="B260" s="235" t="e">
        <f>+VLOOKUP(C260,L.Diario!$B$11:$C$393,2,FALSE)</f>
        <v>#N/A</v>
      </c>
      <c r="C260" s="196"/>
      <c r="D260" s="964" t="e">
        <f>VLOOKUP(C260,L.Diario!$B$10:$D$393,3,FALSE)</f>
        <v>#N/A</v>
      </c>
      <c r="E260" s="965"/>
      <c r="F260" s="966"/>
      <c r="G260" s="197"/>
      <c r="H260" s="197"/>
      <c r="J260" s="235" t="e">
        <f>+VLOOKUP(K260,L.Diario!$B$11:$C$393,2,FALSE)</f>
        <v>#N/A</v>
      </c>
      <c r="K260" s="196"/>
      <c r="L260" s="964" t="e">
        <f>VLOOKUP(K260,L.Diario!$B$10:$D$393,3,FALSE)</f>
        <v>#N/A</v>
      </c>
      <c r="M260" s="965"/>
      <c r="N260" s="966"/>
      <c r="O260" s="197"/>
      <c r="P260" s="197"/>
    </row>
    <row r="261" spans="2:16" ht="15.75" thickBot="1" x14ac:dyDescent="0.25">
      <c r="G261" s="197">
        <f>SUM(G254:G260)</f>
        <v>0</v>
      </c>
      <c r="H261" s="197">
        <f>SUM(H254:H260)</f>
        <v>0</v>
      </c>
      <c r="O261" s="197">
        <f>SUM(O254:O260)</f>
        <v>0</v>
      </c>
      <c r="P261" s="197">
        <f>SUM(P254:P260)</f>
        <v>0</v>
      </c>
    </row>
    <row r="262" spans="2:16" ht="15.75" thickBot="1" x14ac:dyDescent="0.25">
      <c r="C262" s="198"/>
      <c r="G262" s="199" t="str">
        <f>IF(H261&gt;G261,H261-G261,"")</f>
        <v/>
      </c>
      <c r="H262" s="200" t="str">
        <f>IF(G261&gt;H261,G261-H261,"")</f>
        <v/>
      </c>
      <c r="K262" s="198"/>
      <c r="O262" s="199" t="str">
        <f>IF(P261&gt;O261,P261-O261,"")</f>
        <v/>
      </c>
      <c r="P262" s="200" t="str">
        <f>IF(O261&gt;P261,O261-P261,"")</f>
        <v/>
      </c>
    </row>
    <row r="263" spans="2:16" ht="15.75" thickBot="1" x14ac:dyDescent="0.25">
      <c r="C263" s="4"/>
      <c r="D263" s="237"/>
      <c r="E263" s="4"/>
      <c r="F263" s="4"/>
      <c r="G263" s="201">
        <f>SUM(G261:G262)</f>
        <v>0</v>
      </c>
      <c r="H263" s="201">
        <f>SUM(H261:H262)</f>
        <v>0</v>
      </c>
      <c r="K263" s="4"/>
      <c r="L263" s="4"/>
      <c r="M263" s="4"/>
      <c r="N263" s="4"/>
      <c r="O263" s="201">
        <f>SUM(O261:O262)</f>
        <v>0</v>
      </c>
      <c r="P263" s="201">
        <f>SUM(P261:P262)</f>
        <v>0</v>
      </c>
    </row>
    <row r="266" spans="2:16" x14ac:dyDescent="0.2">
      <c r="G266" s="906" t="s">
        <v>848</v>
      </c>
      <c r="H266" s="906"/>
    </row>
    <row r="267" spans="2:16" x14ac:dyDescent="0.2">
      <c r="G267" s="203" t="s">
        <v>0</v>
      </c>
      <c r="H267" s="203" t="s">
        <v>1</v>
      </c>
    </row>
    <row r="268" spans="2:16" x14ac:dyDescent="0.2">
      <c r="G268" s="204">
        <f>+G27+O27+G43+O43+G58+O58+G73+O73+G88+O88+G106+O106+G125+O125+G140+O140+G155+O155+G170+O170+G185+O185+G200+O200+G215+O215+G230+O230+G246+O246+G261+O261</f>
        <v>892918.84</v>
      </c>
      <c r="H268" s="204">
        <f>+H246+H230+P230+H215+P215+H200+P200+H185+P185+H170+P170+H155+P155+H140+P140+H125+P125+H106+P106+H88+P88+H73+P73+H58+P58+H43+P43+H27+P27+P246+H261+P261</f>
        <v>892918.84</v>
      </c>
    </row>
    <row r="269" spans="2:16" x14ac:dyDescent="0.2">
      <c r="G269" s="202"/>
      <c r="H269" s="202"/>
    </row>
    <row r="270" spans="2:16" x14ac:dyDescent="0.2">
      <c r="G270" s="981" t="s">
        <v>849</v>
      </c>
      <c r="H270" s="981"/>
    </row>
    <row r="271" spans="2:16" x14ac:dyDescent="0.2">
      <c r="G271" s="205" t="s">
        <v>850</v>
      </c>
      <c r="H271" s="205" t="s">
        <v>851</v>
      </c>
    </row>
    <row r="272" spans="2:16" x14ac:dyDescent="0.2">
      <c r="G272" s="204">
        <f>+G248+G232+O232+G217+O217+G202+O202+G187+O187+G172+O172+G157+O157+G142+O142+G127+O127+G108+O108+G90+O90+G75+O75+G60+O60+G45+O45+G29+O29+O248+G263+O263</f>
        <v>1305187.6800000002</v>
      </c>
      <c r="H272" s="204">
        <f>+H248+H232+P232+H217+P217+H202+P202+H187+P187+H172+P172+H157+P157+H142+P142+H127+P127+H108+P108+H90+P90+H75+P75+H60+P60+H45+P45+H29+P29+P248+H263+P263</f>
        <v>1305187.6800000002</v>
      </c>
    </row>
  </sheetData>
  <mergeCells count="426">
    <mergeCell ref="D8:F8"/>
    <mergeCell ref="G8:H8"/>
    <mergeCell ref="L8:N8"/>
    <mergeCell ref="O8:P8"/>
    <mergeCell ref="D9:F9"/>
    <mergeCell ref="L9:N9"/>
    <mergeCell ref="A1:D1"/>
    <mergeCell ref="A5:E5"/>
    <mergeCell ref="B7:C7"/>
    <mergeCell ref="G7:H7"/>
    <mergeCell ref="J7:K7"/>
    <mergeCell ref="O7:P7"/>
    <mergeCell ref="D13:F13"/>
    <mergeCell ref="L13:N13"/>
    <mergeCell ref="D14:F14"/>
    <mergeCell ref="L14:N14"/>
    <mergeCell ref="D15:F15"/>
    <mergeCell ref="L15:N15"/>
    <mergeCell ref="D10:F10"/>
    <mergeCell ref="L10:N10"/>
    <mergeCell ref="D11:F11"/>
    <mergeCell ref="L11:N11"/>
    <mergeCell ref="D12:F12"/>
    <mergeCell ref="L12:N12"/>
    <mergeCell ref="D19:F19"/>
    <mergeCell ref="L19:N19"/>
    <mergeCell ref="D20:F20"/>
    <mergeCell ref="L20:N20"/>
    <mergeCell ref="D21:F21"/>
    <mergeCell ref="L21:N21"/>
    <mergeCell ref="D16:F16"/>
    <mergeCell ref="L16:N16"/>
    <mergeCell ref="D17:F17"/>
    <mergeCell ref="L17:N17"/>
    <mergeCell ref="D18:F18"/>
    <mergeCell ref="L18:N18"/>
    <mergeCell ref="D25:F25"/>
    <mergeCell ref="L25:N25"/>
    <mergeCell ref="D26:F26"/>
    <mergeCell ref="L26:N26"/>
    <mergeCell ref="B32:C32"/>
    <mergeCell ref="G32:H32"/>
    <mergeCell ref="J32:K32"/>
    <mergeCell ref="D22:F22"/>
    <mergeCell ref="L22:N22"/>
    <mergeCell ref="D23:F23"/>
    <mergeCell ref="L23:N23"/>
    <mergeCell ref="D24:F24"/>
    <mergeCell ref="L24:N24"/>
    <mergeCell ref="D35:F35"/>
    <mergeCell ref="L35:N35"/>
    <mergeCell ref="D36:F36"/>
    <mergeCell ref="L36:N36"/>
    <mergeCell ref="D37:F37"/>
    <mergeCell ref="L37:N37"/>
    <mergeCell ref="O32:P32"/>
    <mergeCell ref="D33:F33"/>
    <mergeCell ref="G33:H33"/>
    <mergeCell ref="L33:N33"/>
    <mergeCell ref="O33:P33"/>
    <mergeCell ref="D34:F34"/>
    <mergeCell ref="L34:N34"/>
    <mergeCell ref="B48:C48"/>
    <mergeCell ref="G48:H48"/>
    <mergeCell ref="J48:K48"/>
    <mergeCell ref="D38:F38"/>
    <mergeCell ref="L38:N38"/>
    <mergeCell ref="D39:F39"/>
    <mergeCell ref="L39:N39"/>
    <mergeCell ref="D40:F40"/>
    <mergeCell ref="L40:N40"/>
    <mergeCell ref="O48:P48"/>
    <mergeCell ref="D49:F49"/>
    <mergeCell ref="G49:H49"/>
    <mergeCell ref="L49:N49"/>
    <mergeCell ref="O49:P49"/>
    <mergeCell ref="D50:F50"/>
    <mergeCell ref="L50:N50"/>
    <mergeCell ref="D41:F41"/>
    <mergeCell ref="L41:N41"/>
    <mergeCell ref="D42:F42"/>
    <mergeCell ref="L42:N42"/>
    <mergeCell ref="D54:F54"/>
    <mergeCell ref="L54:N54"/>
    <mergeCell ref="D55:F55"/>
    <mergeCell ref="L55:N55"/>
    <mergeCell ref="D56:F56"/>
    <mergeCell ref="L56:N56"/>
    <mergeCell ref="D51:F51"/>
    <mergeCell ref="L51:N51"/>
    <mergeCell ref="D52:F52"/>
    <mergeCell ref="L52:N52"/>
    <mergeCell ref="D53:F53"/>
    <mergeCell ref="L53:N53"/>
    <mergeCell ref="D64:F64"/>
    <mergeCell ref="G64:H64"/>
    <mergeCell ref="L64:N64"/>
    <mergeCell ref="O64:P64"/>
    <mergeCell ref="D65:F65"/>
    <mergeCell ref="L65:N65"/>
    <mergeCell ref="D57:F57"/>
    <mergeCell ref="L57:N57"/>
    <mergeCell ref="B63:C63"/>
    <mergeCell ref="G63:H63"/>
    <mergeCell ref="J63:K63"/>
    <mergeCell ref="O63:P63"/>
    <mergeCell ref="D69:F69"/>
    <mergeCell ref="L69:N69"/>
    <mergeCell ref="D70:F70"/>
    <mergeCell ref="L70:N70"/>
    <mergeCell ref="D71:F71"/>
    <mergeCell ref="L71:N71"/>
    <mergeCell ref="D66:F66"/>
    <mergeCell ref="L66:N66"/>
    <mergeCell ref="D67:F67"/>
    <mergeCell ref="L67:N67"/>
    <mergeCell ref="D68:F68"/>
    <mergeCell ref="L68:N68"/>
    <mergeCell ref="D79:F79"/>
    <mergeCell ref="G79:H79"/>
    <mergeCell ref="L79:N79"/>
    <mergeCell ref="O79:P79"/>
    <mergeCell ref="D80:F80"/>
    <mergeCell ref="L80:N80"/>
    <mergeCell ref="D72:F72"/>
    <mergeCell ref="L72:N72"/>
    <mergeCell ref="B78:C78"/>
    <mergeCell ref="G78:H78"/>
    <mergeCell ref="J78:K78"/>
    <mergeCell ref="O78:P78"/>
    <mergeCell ref="D84:F84"/>
    <mergeCell ref="L84:N84"/>
    <mergeCell ref="D85:F85"/>
    <mergeCell ref="L85:N85"/>
    <mergeCell ref="D86:F86"/>
    <mergeCell ref="L86:N86"/>
    <mergeCell ref="D81:F81"/>
    <mergeCell ref="L81:N81"/>
    <mergeCell ref="D82:F82"/>
    <mergeCell ref="L82:N82"/>
    <mergeCell ref="D83:F83"/>
    <mergeCell ref="L83:N83"/>
    <mergeCell ref="O94:P94"/>
    <mergeCell ref="D95:F95"/>
    <mergeCell ref="L95:N95"/>
    <mergeCell ref="D87:F87"/>
    <mergeCell ref="L87:N87"/>
    <mergeCell ref="B93:C93"/>
    <mergeCell ref="G93:H93"/>
    <mergeCell ref="J93:K93"/>
    <mergeCell ref="O93:P93"/>
    <mergeCell ref="D96:F96"/>
    <mergeCell ref="L96:N96"/>
    <mergeCell ref="D97:F97"/>
    <mergeCell ref="L97:N97"/>
    <mergeCell ref="D98:F98"/>
    <mergeCell ref="L98:N98"/>
    <mergeCell ref="D94:F94"/>
    <mergeCell ref="G94:H94"/>
    <mergeCell ref="L94:N94"/>
    <mergeCell ref="D102:F102"/>
    <mergeCell ref="L102:N102"/>
    <mergeCell ref="D103:F103"/>
    <mergeCell ref="L103:N103"/>
    <mergeCell ref="D104:F104"/>
    <mergeCell ref="L104:N104"/>
    <mergeCell ref="D99:F99"/>
    <mergeCell ref="L99:N99"/>
    <mergeCell ref="D100:F100"/>
    <mergeCell ref="L100:N100"/>
    <mergeCell ref="D101:F101"/>
    <mergeCell ref="L101:N101"/>
    <mergeCell ref="D112:F112"/>
    <mergeCell ref="G112:H112"/>
    <mergeCell ref="L112:N112"/>
    <mergeCell ref="O112:P112"/>
    <mergeCell ref="D113:F113"/>
    <mergeCell ref="L113:N113"/>
    <mergeCell ref="D105:F105"/>
    <mergeCell ref="L105:N105"/>
    <mergeCell ref="B111:C111"/>
    <mergeCell ref="G111:H111"/>
    <mergeCell ref="J111:K111"/>
    <mergeCell ref="O111:P111"/>
    <mergeCell ref="D117:F117"/>
    <mergeCell ref="L117:N117"/>
    <mergeCell ref="D118:F118"/>
    <mergeCell ref="L118:N118"/>
    <mergeCell ref="D119:F119"/>
    <mergeCell ref="L119:N119"/>
    <mergeCell ref="D114:F114"/>
    <mergeCell ref="L114:N114"/>
    <mergeCell ref="D115:F115"/>
    <mergeCell ref="L115:N115"/>
    <mergeCell ref="D116:F116"/>
    <mergeCell ref="L116:N116"/>
    <mergeCell ref="B130:C130"/>
    <mergeCell ref="G130:H130"/>
    <mergeCell ref="J130:K130"/>
    <mergeCell ref="D120:F120"/>
    <mergeCell ref="L120:N120"/>
    <mergeCell ref="D121:F121"/>
    <mergeCell ref="L121:N121"/>
    <mergeCell ref="D122:F122"/>
    <mergeCell ref="L122:N122"/>
    <mergeCell ref="O130:P130"/>
    <mergeCell ref="D131:F131"/>
    <mergeCell ref="G131:H131"/>
    <mergeCell ref="L131:N131"/>
    <mergeCell ref="O131:P131"/>
    <mergeCell ref="D132:F132"/>
    <mergeCell ref="L132:N132"/>
    <mergeCell ref="D123:F123"/>
    <mergeCell ref="L123:N123"/>
    <mergeCell ref="D124:F124"/>
    <mergeCell ref="L124:N124"/>
    <mergeCell ref="D136:F136"/>
    <mergeCell ref="L136:N136"/>
    <mergeCell ref="D137:F137"/>
    <mergeCell ref="L137:N137"/>
    <mergeCell ref="D138:F138"/>
    <mergeCell ref="L138:N138"/>
    <mergeCell ref="D133:F133"/>
    <mergeCell ref="L133:N133"/>
    <mergeCell ref="D134:F134"/>
    <mergeCell ref="L134:N134"/>
    <mergeCell ref="D135:F135"/>
    <mergeCell ref="L135:N135"/>
    <mergeCell ref="D146:F146"/>
    <mergeCell ref="G146:H146"/>
    <mergeCell ref="L146:N146"/>
    <mergeCell ref="O146:P146"/>
    <mergeCell ref="D147:F147"/>
    <mergeCell ref="L147:N147"/>
    <mergeCell ref="D139:F139"/>
    <mergeCell ref="L139:N139"/>
    <mergeCell ref="B145:C145"/>
    <mergeCell ref="G145:H145"/>
    <mergeCell ref="J145:K145"/>
    <mergeCell ref="O145:P145"/>
    <mergeCell ref="D151:F151"/>
    <mergeCell ref="L151:N151"/>
    <mergeCell ref="D152:F152"/>
    <mergeCell ref="L152:N152"/>
    <mergeCell ref="D153:F153"/>
    <mergeCell ref="L153:N153"/>
    <mergeCell ref="D148:F148"/>
    <mergeCell ref="L148:N148"/>
    <mergeCell ref="D149:F149"/>
    <mergeCell ref="L149:N149"/>
    <mergeCell ref="D150:F150"/>
    <mergeCell ref="L150:N150"/>
    <mergeCell ref="D161:F161"/>
    <mergeCell ref="G161:H161"/>
    <mergeCell ref="L161:N161"/>
    <mergeCell ref="O161:P161"/>
    <mergeCell ref="D162:F162"/>
    <mergeCell ref="L162:N162"/>
    <mergeCell ref="D154:F154"/>
    <mergeCell ref="L154:N154"/>
    <mergeCell ref="B160:C160"/>
    <mergeCell ref="G160:H160"/>
    <mergeCell ref="J160:K160"/>
    <mergeCell ref="O160:P160"/>
    <mergeCell ref="D166:F166"/>
    <mergeCell ref="L166:N166"/>
    <mergeCell ref="D167:F167"/>
    <mergeCell ref="L167:N167"/>
    <mergeCell ref="D168:F168"/>
    <mergeCell ref="L168:N168"/>
    <mergeCell ref="D163:F163"/>
    <mergeCell ref="L163:N163"/>
    <mergeCell ref="D164:F164"/>
    <mergeCell ref="L164:N164"/>
    <mergeCell ref="D165:F165"/>
    <mergeCell ref="L165:N165"/>
    <mergeCell ref="D176:F176"/>
    <mergeCell ref="G176:H176"/>
    <mergeCell ref="L176:N176"/>
    <mergeCell ref="O176:P176"/>
    <mergeCell ref="D177:F177"/>
    <mergeCell ref="L177:N177"/>
    <mergeCell ref="D169:F169"/>
    <mergeCell ref="L169:N169"/>
    <mergeCell ref="B175:C175"/>
    <mergeCell ref="G175:H175"/>
    <mergeCell ref="J175:K175"/>
    <mergeCell ref="O175:P175"/>
    <mergeCell ref="D181:F181"/>
    <mergeCell ref="L181:N181"/>
    <mergeCell ref="D182:F182"/>
    <mergeCell ref="L182:N182"/>
    <mergeCell ref="D183:F183"/>
    <mergeCell ref="L183:N183"/>
    <mergeCell ref="D178:F178"/>
    <mergeCell ref="L178:N178"/>
    <mergeCell ref="D179:F179"/>
    <mergeCell ref="L179:N179"/>
    <mergeCell ref="D180:F180"/>
    <mergeCell ref="L180:N180"/>
    <mergeCell ref="D191:F191"/>
    <mergeCell ref="G191:H191"/>
    <mergeCell ref="L191:N191"/>
    <mergeCell ref="O191:P191"/>
    <mergeCell ref="D192:F192"/>
    <mergeCell ref="L192:N192"/>
    <mergeCell ref="D184:F184"/>
    <mergeCell ref="L184:N184"/>
    <mergeCell ref="B190:C190"/>
    <mergeCell ref="G190:H190"/>
    <mergeCell ref="J190:K190"/>
    <mergeCell ref="O190:P190"/>
    <mergeCell ref="D196:F196"/>
    <mergeCell ref="L196:N196"/>
    <mergeCell ref="D197:F197"/>
    <mergeCell ref="L197:N197"/>
    <mergeCell ref="D198:F198"/>
    <mergeCell ref="L198:N198"/>
    <mergeCell ref="D193:F193"/>
    <mergeCell ref="L193:N193"/>
    <mergeCell ref="D194:F194"/>
    <mergeCell ref="L194:N194"/>
    <mergeCell ref="D195:F195"/>
    <mergeCell ref="L195:N195"/>
    <mergeCell ref="D206:F206"/>
    <mergeCell ref="G206:H206"/>
    <mergeCell ref="L206:N206"/>
    <mergeCell ref="O206:P206"/>
    <mergeCell ref="D207:F207"/>
    <mergeCell ref="L207:N207"/>
    <mergeCell ref="D199:F199"/>
    <mergeCell ref="L199:N199"/>
    <mergeCell ref="B205:C205"/>
    <mergeCell ref="G205:H205"/>
    <mergeCell ref="J205:K205"/>
    <mergeCell ref="O205:P205"/>
    <mergeCell ref="D211:F211"/>
    <mergeCell ref="L211:N211"/>
    <mergeCell ref="D212:F212"/>
    <mergeCell ref="L212:N212"/>
    <mergeCell ref="D213:F213"/>
    <mergeCell ref="L213:N213"/>
    <mergeCell ref="D208:F208"/>
    <mergeCell ref="L208:N208"/>
    <mergeCell ref="D209:F209"/>
    <mergeCell ref="L209:N209"/>
    <mergeCell ref="D210:F210"/>
    <mergeCell ref="L210:N210"/>
    <mergeCell ref="D221:F221"/>
    <mergeCell ref="G221:H221"/>
    <mergeCell ref="L221:N221"/>
    <mergeCell ref="O221:P221"/>
    <mergeCell ref="D222:F222"/>
    <mergeCell ref="L222:N222"/>
    <mergeCell ref="D214:F214"/>
    <mergeCell ref="L214:N214"/>
    <mergeCell ref="B220:C220"/>
    <mergeCell ref="G220:H220"/>
    <mergeCell ref="J220:K220"/>
    <mergeCell ref="O220:P220"/>
    <mergeCell ref="D226:F226"/>
    <mergeCell ref="L226:N226"/>
    <mergeCell ref="D227:F227"/>
    <mergeCell ref="L227:N227"/>
    <mergeCell ref="D228:F228"/>
    <mergeCell ref="L228:N228"/>
    <mergeCell ref="D223:F223"/>
    <mergeCell ref="L223:N223"/>
    <mergeCell ref="D224:F224"/>
    <mergeCell ref="L224:N224"/>
    <mergeCell ref="D225:F225"/>
    <mergeCell ref="L225:N225"/>
    <mergeCell ref="O236:P236"/>
    <mergeCell ref="D237:F237"/>
    <mergeCell ref="L237:N237"/>
    <mergeCell ref="D229:F229"/>
    <mergeCell ref="L229:N229"/>
    <mergeCell ref="B235:C235"/>
    <mergeCell ref="G235:H235"/>
    <mergeCell ref="J235:K235"/>
    <mergeCell ref="O235:P235"/>
    <mergeCell ref="D238:F238"/>
    <mergeCell ref="L238:N238"/>
    <mergeCell ref="D239:F239"/>
    <mergeCell ref="L239:N239"/>
    <mergeCell ref="D240:F240"/>
    <mergeCell ref="L240:N240"/>
    <mergeCell ref="D236:F236"/>
    <mergeCell ref="G236:H236"/>
    <mergeCell ref="L236:N236"/>
    <mergeCell ref="D244:F244"/>
    <mergeCell ref="L244:N244"/>
    <mergeCell ref="D245:F245"/>
    <mergeCell ref="L245:N245"/>
    <mergeCell ref="B251:C251"/>
    <mergeCell ref="G251:H251"/>
    <mergeCell ref="J251:K251"/>
    <mergeCell ref="D241:F241"/>
    <mergeCell ref="L241:N241"/>
    <mergeCell ref="D242:F242"/>
    <mergeCell ref="L242:N242"/>
    <mergeCell ref="D243:F243"/>
    <mergeCell ref="L243:N243"/>
    <mergeCell ref="D254:F254"/>
    <mergeCell ref="L254:N254"/>
    <mergeCell ref="D255:F255"/>
    <mergeCell ref="L255:N255"/>
    <mergeCell ref="D256:F256"/>
    <mergeCell ref="L256:N256"/>
    <mergeCell ref="O251:P251"/>
    <mergeCell ref="D252:F252"/>
    <mergeCell ref="G252:H252"/>
    <mergeCell ref="L252:N252"/>
    <mergeCell ref="O252:P252"/>
    <mergeCell ref="D253:F253"/>
    <mergeCell ref="L253:N253"/>
    <mergeCell ref="D260:F260"/>
    <mergeCell ref="L260:N260"/>
    <mergeCell ref="G266:H266"/>
    <mergeCell ref="G270:H270"/>
    <mergeCell ref="D257:F257"/>
    <mergeCell ref="L257:N257"/>
    <mergeCell ref="D258:F258"/>
    <mergeCell ref="L258:N258"/>
    <mergeCell ref="D259:F259"/>
    <mergeCell ref="L259:N25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A327-FB6E-4F41-AFB5-3FD48FDC3829}">
  <sheetPr>
    <tabColor rgb="FF92D050"/>
  </sheetPr>
  <dimension ref="A1:O44"/>
  <sheetViews>
    <sheetView zoomScaleNormal="100" workbookViewId="0">
      <selection activeCell="J13" sqref="J13"/>
    </sheetView>
  </sheetViews>
  <sheetFormatPr defaultColWidth="7.93359375" defaultRowHeight="13.5" x14ac:dyDescent="0.2"/>
  <cols>
    <col min="1" max="1" width="6.72265625" style="206" customWidth="1"/>
    <col min="2" max="2" width="39.27734375" style="206" customWidth="1"/>
    <col min="3" max="3" width="10.76171875" style="206" customWidth="1"/>
    <col min="4" max="4" width="11.02734375" style="206" customWidth="1"/>
    <col min="5" max="5" width="10.22265625" style="206" customWidth="1"/>
    <col min="6" max="6" width="11.296875" style="206" customWidth="1"/>
    <col min="7" max="9" width="11.43359375" style="206" customWidth="1"/>
    <col min="10" max="10" width="10.22265625" style="206" customWidth="1"/>
    <col min="11" max="11" width="11.02734375" style="206" customWidth="1"/>
    <col min="12" max="12" width="10.22265625" style="206" customWidth="1"/>
    <col min="13" max="13" width="11.56640625" style="206" customWidth="1"/>
    <col min="14" max="14" width="10.22265625" style="206" customWidth="1"/>
    <col min="15" max="15" width="4.03515625" style="206" customWidth="1"/>
    <col min="16" max="16384" width="7.93359375" style="206"/>
  </cols>
  <sheetData>
    <row r="1" spans="1:15" ht="43.7" customHeight="1" x14ac:dyDescent="0.2">
      <c r="A1" s="984" t="s">
        <v>852</v>
      </c>
      <c r="B1" s="984"/>
      <c r="C1" s="984"/>
      <c r="D1" s="984"/>
      <c r="E1" s="984"/>
      <c r="F1" s="984"/>
      <c r="G1" s="984"/>
      <c r="H1" s="984"/>
      <c r="I1" s="984"/>
      <c r="J1" s="984"/>
      <c r="K1" s="984"/>
      <c r="L1" s="984"/>
      <c r="M1" s="984"/>
      <c r="N1" s="984"/>
    </row>
    <row r="2" spans="1:15" ht="12" customHeight="1" x14ac:dyDescent="0.2">
      <c r="A2" s="985" t="s">
        <v>853</v>
      </c>
      <c r="B2" s="986" t="s">
        <v>854</v>
      </c>
      <c r="C2" s="987" t="s">
        <v>855</v>
      </c>
      <c r="D2" s="987"/>
      <c r="E2" s="988" t="s">
        <v>856</v>
      </c>
      <c r="F2" s="988"/>
      <c r="G2" s="988" t="s">
        <v>857</v>
      </c>
      <c r="H2" s="988"/>
      <c r="I2" s="989" t="s">
        <v>858</v>
      </c>
      <c r="J2" s="989"/>
      <c r="K2" s="990" t="s">
        <v>859</v>
      </c>
      <c r="L2" s="990"/>
      <c r="M2" s="991" t="s">
        <v>860</v>
      </c>
      <c r="N2" s="991"/>
    </row>
    <row r="3" spans="1:15" ht="24.75" customHeight="1" x14ac:dyDescent="0.2">
      <c r="A3" s="985"/>
      <c r="B3" s="986"/>
      <c r="C3" s="207" t="s">
        <v>861</v>
      </c>
      <c r="D3" s="207" t="s">
        <v>862</v>
      </c>
      <c r="E3" s="208" t="s">
        <v>863</v>
      </c>
      <c r="F3" s="208" t="s">
        <v>864</v>
      </c>
      <c r="G3" s="208" t="s">
        <v>865</v>
      </c>
      <c r="H3" s="208" t="s">
        <v>866</v>
      </c>
      <c r="I3" s="208" t="s">
        <v>867</v>
      </c>
      <c r="J3" s="208" t="s">
        <v>868</v>
      </c>
      <c r="K3" s="208" t="s">
        <v>869</v>
      </c>
      <c r="L3" s="208" t="s">
        <v>870</v>
      </c>
      <c r="M3" s="208" t="s">
        <v>869</v>
      </c>
      <c r="N3" s="208" t="s">
        <v>870</v>
      </c>
    </row>
    <row r="4" spans="1:15" x14ac:dyDescent="0.2">
      <c r="A4" s="209">
        <v>10</v>
      </c>
      <c r="B4" s="210" t="str">
        <f>VLOOKUP(A4,Tabla_13[],3,)</f>
        <v>EFECTIVO Y EQUIVALENTES DE EFECTIVO</v>
      </c>
      <c r="C4" s="718">
        <f>+'L. Mayor 2'!G27</f>
        <v>207000</v>
      </c>
      <c r="D4" s="719">
        <f>+'L. Mayor 2'!H27</f>
        <v>47725</v>
      </c>
      <c r="E4" s="719">
        <f>IF(C4&gt;D4,C4-D4,"")</f>
        <v>159275</v>
      </c>
      <c r="F4" s="719" t="str">
        <f>IF(D4&gt;C4,D4-C4,"")</f>
        <v/>
      </c>
      <c r="G4" s="719"/>
      <c r="H4" s="719"/>
      <c r="I4" s="719">
        <f>IF(C4&gt;D4,C4-D4,"")</f>
        <v>159275</v>
      </c>
      <c r="J4" s="720" t="str">
        <f>IF(D4&gt;C4,D4-C4,"")</f>
        <v/>
      </c>
      <c r="K4" s="719"/>
      <c r="L4" s="719"/>
      <c r="M4" s="719"/>
      <c r="N4" s="719"/>
      <c r="O4" s="209">
        <v>10</v>
      </c>
    </row>
    <row r="5" spans="1:15" ht="12.75" customHeight="1" x14ac:dyDescent="0.15">
      <c r="A5" s="209">
        <v>12</v>
      </c>
      <c r="B5" s="210" t="str">
        <f>VLOOKUP(A5,Tabla_13[],3,)</f>
        <v>CUENTAS POR COBRAR COMERCIALES – TERCEROS</v>
      </c>
      <c r="C5" s="719">
        <f>+'L. Mayor 2'!O27</f>
        <v>118000</v>
      </c>
      <c r="D5" s="719">
        <f>+'L. Mayor 2'!P27</f>
        <v>59000</v>
      </c>
      <c r="E5" s="719">
        <f t="shared" ref="E5:E35" si="0">IF(C5&gt;D5,C5-D5,"")</f>
        <v>59000</v>
      </c>
      <c r="F5" s="719" t="str">
        <f t="shared" ref="F5:F35" si="1">IF(D5&gt;C5,D5-C5,"")</f>
        <v/>
      </c>
      <c r="G5" s="719"/>
      <c r="H5" s="719"/>
      <c r="I5" s="719">
        <f t="shared" ref="I5:I16" si="2">IF(C5&gt;D5,C5-D5,"")</f>
        <v>59000</v>
      </c>
      <c r="J5" s="720" t="str">
        <f t="shared" ref="J5:J16" si="3">IF(D5&gt;C5,D5-C5,"")</f>
        <v/>
      </c>
      <c r="K5" s="719"/>
      <c r="L5" s="719"/>
      <c r="M5" s="719"/>
      <c r="N5" s="719"/>
      <c r="O5" s="209">
        <v>12</v>
      </c>
    </row>
    <row r="6" spans="1:15" ht="12.75" customHeight="1" x14ac:dyDescent="0.15">
      <c r="A6" s="209">
        <v>14</v>
      </c>
      <c r="B6" s="210" t="str">
        <f>VLOOKUP(A6,Tabla_13[],3,)</f>
        <v>CUENTAS POR COBRAR AL PERSONAL, A LOS ACCIONISTAS (SOCIOS) y DIRECTORES</v>
      </c>
      <c r="C6" s="719">
        <f>+'L. Mayor 2'!G43</f>
        <v>279000</v>
      </c>
      <c r="D6" s="719">
        <f>+'L. Mayor 2'!H43</f>
        <v>279000</v>
      </c>
      <c r="E6" s="719" t="str">
        <f t="shared" si="0"/>
        <v/>
      </c>
      <c r="F6" s="719" t="str">
        <f t="shared" si="1"/>
        <v/>
      </c>
      <c r="G6" s="719"/>
      <c r="H6" s="719"/>
      <c r="I6" s="719" t="str">
        <f t="shared" si="2"/>
        <v/>
      </c>
      <c r="J6" s="720" t="str">
        <f t="shared" si="3"/>
        <v/>
      </c>
      <c r="K6" s="719"/>
      <c r="L6" s="719"/>
      <c r="M6" s="719"/>
      <c r="N6" s="719"/>
      <c r="O6" s="209">
        <v>14</v>
      </c>
    </row>
    <row r="7" spans="1:15" ht="12.75" customHeight="1" x14ac:dyDescent="0.15">
      <c r="A7" s="209">
        <v>16</v>
      </c>
      <c r="B7" s="210" t="str">
        <f>VLOOKUP(A7,Tabla_13[],3,)</f>
        <v>CUENTAS POR COBRAR DIVERSAS – TERCEROS</v>
      </c>
      <c r="C7" s="719">
        <f>+'L. Mayor 2'!O43</f>
        <v>3492</v>
      </c>
      <c r="D7" s="719">
        <f>+'L. Mayor 2'!P43</f>
        <v>0</v>
      </c>
      <c r="E7" s="719">
        <f t="shared" si="0"/>
        <v>3492</v>
      </c>
      <c r="F7" s="719" t="str">
        <f t="shared" si="1"/>
        <v/>
      </c>
      <c r="G7" s="719"/>
      <c r="H7" s="719"/>
      <c r="I7" s="719">
        <f t="shared" si="2"/>
        <v>3492</v>
      </c>
      <c r="J7" s="720" t="str">
        <f t="shared" si="3"/>
        <v/>
      </c>
      <c r="K7" s="719"/>
      <c r="L7" s="719"/>
      <c r="M7" s="719"/>
      <c r="N7" s="719"/>
      <c r="O7" s="209">
        <v>16</v>
      </c>
    </row>
    <row r="8" spans="1:15" ht="12.75" customHeight="1" x14ac:dyDescent="0.15">
      <c r="A8" s="209">
        <v>20</v>
      </c>
      <c r="B8" s="210" t="str">
        <f>VLOOKUP(A8,Tabla_13[],3,)</f>
        <v>MERCADERÍAS</v>
      </c>
      <c r="C8" s="719">
        <f>+'L. Mayor 2'!G58</f>
        <v>26000</v>
      </c>
      <c r="D8" s="719">
        <f>+'L. Mayor 2'!H58</f>
        <v>15400</v>
      </c>
      <c r="E8" s="719">
        <f t="shared" si="0"/>
        <v>10600</v>
      </c>
      <c r="F8" s="719" t="str">
        <f t="shared" si="1"/>
        <v/>
      </c>
      <c r="G8" s="719"/>
      <c r="H8" s="719"/>
      <c r="I8" s="719">
        <f t="shared" si="2"/>
        <v>10600</v>
      </c>
      <c r="J8" s="720" t="str">
        <f t="shared" si="3"/>
        <v/>
      </c>
      <c r="K8" s="719"/>
      <c r="L8" s="719"/>
      <c r="M8" s="719"/>
      <c r="N8" s="719"/>
      <c r="O8" s="209">
        <v>20</v>
      </c>
    </row>
    <row r="9" spans="1:15" ht="12.75" customHeight="1" x14ac:dyDescent="0.15">
      <c r="A9" s="209">
        <v>25</v>
      </c>
      <c r="B9" s="210" t="str">
        <f>VLOOKUP(A9,Tabla_13[],3,)</f>
        <v>MATERIALES AUXILIARES, SUMINISTROS Y REPUESTOS</v>
      </c>
      <c r="C9" s="719">
        <f>+'L. Mayor 2'!O58</f>
        <v>3500</v>
      </c>
      <c r="D9" s="719">
        <f>+'L. Mayor 2'!P58</f>
        <v>1600</v>
      </c>
      <c r="E9" s="719">
        <f t="shared" si="0"/>
        <v>1900</v>
      </c>
      <c r="F9" s="719" t="str">
        <f t="shared" si="1"/>
        <v/>
      </c>
      <c r="G9" s="719"/>
      <c r="H9" s="719"/>
      <c r="I9" s="719">
        <f t="shared" si="2"/>
        <v>1900</v>
      </c>
      <c r="J9" s="720" t="str">
        <f t="shared" si="3"/>
        <v/>
      </c>
      <c r="K9" s="719"/>
      <c r="L9" s="719"/>
      <c r="M9" s="719"/>
      <c r="N9" s="719"/>
      <c r="O9" s="209">
        <v>25</v>
      </c>
    </row>
    <row r="10" spans="1:15" ht="12.75" customHeight="1" x14ac:dyDescent="0.2">
      <c r="A10" s="209">
        <v>33</v>
      </c>
      <c r="B10" s="210" t="str">
        <f>VLOOKUP(A10,Tabla_13[],3,)</f>
        <v>PROPIEDAD, PLANTA Y EQUIPO</v>
      </c>
      <c r="C10" s="719">
        <f>+'L. Mayor 2'!G73</f>
        <v>87900</v>
      </c>
      <c r="D10" s="719">
        <f>+'L. Mayor 2'!H73</f>
        <v>0</v>
      </c>
      <c r="E10" s="719">
        <f t="shared" si="0"/>
        <v>87900</v>
      </c>
      <c r="F10" s="719" t="str">
        <f t="shared" si="1"/>
        <v/>
      </c>
      <c r="G10" s="719"/>
      <c r="H10" s="719"/>
      <c r="I10" s="719">
        <f t="shared" si="2"/>
        <v>87900</v>
      </c>
      <c r="J10" s="720" t="str">
        <f t="shared" si="3"/>
        <v/>
      </c>
      <c r="K10" s="719"/>
      <c r="L10" s="719"/>
      <c r="M10" s="719"/>
      <c r="N10" s="719"/>
      <c r="O10" s="209">
        <v>33</v>
      </c>
    </row>
    <row r="11" spans="1:15" ht="12.75" customHeight="1" x14ac:dyDescent="0.15">
      <c r="A11" s="209">
        <v>39</v>
      </c>
      <c r="B11" s="210" t="str">
        <f>VLOOKUP(A11,Tabla_13[],3,)</f>
        <v>DEPRECIACIÓN y AMORTIZACIÓN ACUMULADOS</v>
      </c>
      <c r="C11" s="719">
        <f>+'L. Mayor 2'!O73</f>
        <v>0</v>
      </c>
      <c r="D11" s="719">
        <f>+'L. Mayor 2'!P73</f>
        <v>7800</v>
      </c>
      <c r="E11" s="719" t="str">
        <f t="shared" si="0"/>
        <v/>
      </c>
      <c r="F11" s="719">
        <f t="shared" si="1"/>
        <v>7800</v>
      </c>
      <c r="G11" s="719"/>
      <c r="H11" s="719"/>
      <c r="I11" s="719" t="str">
        <f t="shared" si="2"/>
        <v/>
      </c>
      <c r="J11" s="720">
        <f t="shared" si="3"/>
        <v>7800</v>
      </c>
      <c r="K11" s="719"/>
      <c r="L11" s="719"/>
      <c r="M11" s="719"/>
      <c r="N11" s="719"/>
      <c r="O11" s="209">
        <v>39</v>
      </c>
    </row>
    <row r="12" spans="1:15" ht="12.75" customHeight="1" x14ac:dyDescent="0.15">
      <c r="A12" s="209">
        <v>40</v>
      </c>
      <c r="B12" s="210" t="str">
        <f>VLOOKUP(A12,Tabla_13[],3,)</f>
        <v>TRIBUTOS, CONTRAPRESTACIONES Y APORTES AL SISTEMA PÚBLICO DE
PENSIONES Y DE SALUD POR PAGAR</v>
      </c>
      <c r="C12" s="719">
        <f>+'L. Mayor 2'!G88</f>
        <v>5458</v>
      </c>
      <c r="D12" s="719">
        <f>+'L. Mayor 2'!H88</f>
        <v>10958</v>
      </c>
      <c r="E12" s="719" t="str">
        <f t="shared" si="0"/>
        <v/>
      </c>
      <c r="F12" s="719">
        <f t="shared" si="1"/>
        <v>5500</v>
      </c>
      <c r="G12" s="719"/>
      <c r="H12" s="719"/>
      <c r="I12" s="719" t="str">
        <f t="shared" si="2"/>
        <v/>
      </c>
      <c r="J12" s="720">
        <f t="shared" si="3"/>
        <v>5500</v>
      </c>
      <c r="K12" s="719"/>
      <c r="L12" s="719"/>
      <c r="M12" s="719"/>
      <c r="N12" s="719"/>
      <c r="O12" s="209">
        <v>40</v>
      </c>
    </row>
    <row r="13" spans="1:15" ht="12.75" customHeight="1" x14ac:dyDescent="0.15">
      <c r="A13" s="790">
        <v>41</v>
      </c>
      <c r="B13" s="791" t="str">
        <f>VLOOKUP(A13,Tabla_13[],3,)</f>
        <v>REMUNERACIONES Y PARTICIPACIONES POR PAGAR</v>
      </c>
      <c r="C13" s="792">
        <f>+'L. Mayor 2'!O88</f>
        <v>7743</v>
      </c>
      <c r="D13" s="792">
        <f>+'L. Mayor 2'!P88</f>
        <v>8942.92</v>
      </c>
      <c r="E13" s="792" t="str">
        <f t="shared" si="0"/>
        <v/>
      </c>
      <c r="F13" s="792">
        <f t="shared" si="1"/>
        <v>1199.92</v>
      </c>
      <c r="G13" s="792"/>
      <c r="H13" s="792"/>
      <c r="I13" s="792" t="str">
        <f t="shared" si="2"/>
        <v/>
      </c>
      <c r="J13" s="793">
        <f t="shared" si="3"/>
        <v>1199.92</v>
      </c>
      <c r="K13" s="792"/>
      <c r="L13" s="792"/>
      <c r="M13" s="792"/>
      <c r="N13" s="792"/>
      <c r="O13" s="790">
        <v>41</v>
      </c>
    </row>
    <row r="14" spans="1:15" ht="12.75" customHeight="1" x14ac:dyDescent="0.15">
      <c r="A14" s="794">
        <v>42</v>
      </c>
      <c r="B14" s="795" t="str">
        <f>VLOOKUP(A14,Tabla_13[],3,)</f>
        <v>CUENTAS POR PAGAR COMERCIALES TERCEROS</v>
      </c>
      <c r="C14" s="724">
        <f>+'L. Mayor 2'!G106</f>
        <v>59230</v>
      </c>
      <c r="D14" s="724">
        <f>+'L. Mayor 2'!H106</f>
        <v>59230</v>
      </c>
      <c r="E14" s="724" t="str">
        <f t="shared" si="0"/>
        <v/>
      </c>
      <c r="F14" s="724" t="str">
        <f t="shared" si="1"/>
        <v/>
      </c>
      <c r="G14" s="724"/>
      <c r="H14" s="724"/>
      <c r="I14" s="724" t="str">
        <f t="shared" si="2"/>
        <v/>
      </c>
      <c r="J14" s="796" t="str">
        <f t="shared" si="3"/>
        <v/>
      </c>
      <c r="K14" s="724"/>
      <c r="L14" s="724"/>
      <c r="M14" s="724"/>
      <c r="N14" s="724"/>
      <c r="O14" s="794">
        <v>42</v>
      </c>
    </row>
    <row r="15" spans="1:15" ht="12.75" customHeight="1" x14ac:dyDescent="0.15">
      <c r="A15" s="209">
        <v>46</v>
      </c>
      <c r="B15" s="210" t="str">
        <f>VLOOKUP(A15,Tabla_13[],3,)</f>
        <v>CUENTAS POR PAGAR DIVERSAS – TERCEROS</v>
      </c>
      <c r="C15" s="719">
        <f>+'L. Mayor 2'!O106</f>
        <v>3894</v>
      </c>
      <c r="D15" s="719">
        <f>+'L. Mayor 2'!P106</f>
        <v>18762</v>
      </c>
      <c r="E15" s="719" t="str">
        <f t="shared" si="0"/>
        <v/>
      </c>
      <c r="F15" s="719">
        <f t="shared" si="1"/>
        <v>14868</v>
      </c>
      <c r="G15" s="719"/>
      <c r="H15" s="719"/>
      <c r="I15" s="719" t="str">
        <f t="shared" si="2"/>
        <v/>
      </c>
      <c r="J15" s="720">
        <f t="shared" si="3"/>
        <v>14868</v>
      </c>
      <c r="K15" s="719"/>
      <c r="L15" s="719"/>
      <c r="M15" s="719"/>
      <c r="N15" s="719"/>
      <c r="O15" s="209">
        <v>46</v>
      </c>
    </row>
    <row r="16" spans="1:15" ht="12.75" customHeight="1" thickBot="1" x14ac:dyDescent="0.25">
      <c r="A16" s="209">
        <v>50</v>
      </c>
      <c r="B16" s="210" t="str">
        <f>VLOOKUP(A16,Tabla_13[],3,)</f>
        <v>CAPITAL</v>
      </c>
      <c r="C16" s="719">
        <f>+'L. Mayor 2'!G125</f>
        <v>0</v>
      </c>
      <c r="D16" s="719">
        <f>+'L. Mayor 2'!H125</f>
        <v>279000</v>
      </c>
      <c r="E16" s="719" t="str">
        <f t="shared" si="0"/>
        <v/>
      </c>
      <c r="F16" s="719">
        <f t="shared" si="1"/>
        <v>279000</v>
      </c>
      <c r="G16" s="719"/>
      <c r="H16" s="719"/>
      <c r="I16" s="721" t="str">
        <f t="shared" si="2"/>
        <v/>
      </c>
      <c r="J16" s="722">
        <f t="shared" si="3"/>
        <v>279000</v>
      </c>
      <c r="K16" s="719"/>
      <c r="L16" s="719"/>
      <c r="M16" s="719"/>
      <c r="N16" s="719"/>
      <c r="O16" s="209">
        <v>50</v>
      </c>
    </row>
    <row r="17" spans="1:15" ht="12.75" customHeight="1" x14ac:dyDescent="0.2">
      <c r="A17" s="209">
        <v>60</v>
      </c>
      <c r="B17" s="210" t="str">
        <f>VLOOKUP(A17,Tabla_13[],3,)</f>
        <v>COMPRAS</v>
      </c>
      <c r="C17" s="719">
        <f>+'L. Mayor 2'!O125</f>
        <v>29500</v>
      </c>
      <c r="D17" s="719">
        <f>+'L. Mayor 2'!P125</f>
        <v>0</v>
      </c>
      <c r="E17" s="719">
        <f t="shared" si="0"/>
        <v>29500</v>
      </c>
      <c r="F17" s="719" t="str">
        <f t="shared" si="1"/>
        <v/>
      </c>
      <c r="G17" s="719"/>
      <c r="H17" s="719"/>
      <c r="I17" s="723"/>
      <c r="J17" s="723"/>
      <c r="K17" s="719">
        <f>+C17</f>
        <v>29500</v>
      </c>
      <c r="L17" s="719"/>
      <c r="M17" s="719"/>
      <c r="N17" s="719"/>
      <c r="O17" s="209">
        <v>60</v>
      </c>
    </row>
    <row r="18" spans="1:15" ht="12.75" customHeight="1" x14ac:dyDescent="0.15">
      <c r="A18" s="209">
        <v>61</v>
      </c>
      <c r="B18" s="210" t="str">
        <f>VLOOKUP(A18,Tabla_13[],3,)</f>
        <v>VARIACIÓN DE INVENTARIOS</v>
      </c>
      <c r="C18" s="719">
        <f>+'L. Mayor 2'!G140</f>
        <v>1600</v>
      </c>
      <c r="D18" s="719">
        <f>+'L. Mayor 2'!H140</f>
        <v>29500</v>
      </c>
      <c r="E18" s="719" t="str">
        <f t="shared" si="0"/>
        <v/>
      </c>
      <c r="F18" s="719">
        <f t="shared" si="1"/>
        <v>27900</v>
      </c>
      <c r="G18" s="719">
        <f>+E22</f>
        <v>15400</v>
      </c>
      <c r="H18" s="719"/>
      <c r="I18" s="719"/>
      <c r="J18" s="719"/>
      <c r="K18" s="719"/>
      <c r="L18" s="719">
        <f>+F18-G18</f>
        <v>12500</v>
      </c>
      <c r="M18" s="719"/>
      <c r="N18" s="719"/>
      <c r="O18" s="209">
        <v>61</v>
      </c>
    </row>
    <row r="19" spans="1:15" x14ac:dyDescent="0.2">
      <c r="A19" s="790">
        <v>62</v>
      </c>
      <c r="B19" s="791" t="str">
        <f>VLOOKUP(A19,Tabla_13[],3,)</f>
        <v>GASTOS DE PERSONAL Y DIRECTORES</v>
      </c>
      <c r="C19" s="792">
        <f>+'L. Mayor 2'!O140</f>
        <v>10900.92</v>
      </c>
      <c r="D19" s="792">
        <f>+'L. Mayor 2'!P140</f>
        <v>0</v>
      </c>
      <c r="E19" s="792">
        <f t="shared" si="0"/>
        <v>10900.92</v>
      </c>
      <c r="F19" s="792" t="str">
        <f t="shared" si="1"/>
        <v/>
      </c>
      <c r="G19" s="792"/>
      <c r="H19" s="792"/>
      <c r="I19" s="792"/>
      <c r="J19" s="792"/>
      <c r="K19" s="792">
        <f>+E19</f>
        <v>10900.92</v>
      </c>
      <c r="L19" s="792"/>
      <c r="M19" s="792"/>
      <c r="N19" s="792"/>
      <c r="O19" s="790">
        <v>62</v>
      </c>
    </row>
    <row r="20" spans="1:15" ht="12.75" customHeight="1" x14ac:dyDescent="0.15">
      <c r="A20" s="209">
        <v>63</v>
      </c>
      <c r="B20" s="210" t="str">
        <f>VLOOKUP(A20,Tabla_13[],3,)</f>
        <v>GASTOS DE SERVICIOS PRESTADOS POR TERCEROS</v>
      </c>
      <c r="C20" s="719">
        <f>+'L. Mayor 2'!G155</f>
        <v>3100</v>
      </c>
      <c r="D20" s="719">
        <f>+'L. Mayor 2'!H155</f>
        <v>0</v>
      </c>
      <c r="E20" s="719">
        <f t="shared" si="0"/>
        <v>3100</v>
      </c>
      <c r="F20" s="719" t="str">
        <f t="shared" si="1"/>
        <v/>
      </c>
      <c r="G20" s="719"/>
      <c r="H20" s="719"/>
      <c r="I20" s="719"/>
      <c r="J20" s="719"/>
      <c r="K20" s="719">
        <f>+E20</f>
        <v>3100</v>
      </c>
      <c r="L20" s="719"/>
      <c r="M20" s="719"/>
      <c r="N20" s="719"/>
      <c r="O20" s="209">
        <v>63</v>
      </c>
    </row>
    <row r="21" spans="1:15" ht="12.75" customHeight="1" x14ac:dyDescent="0.15">
      <c r="A21" s="209">
        <v>68</v>
      </c>
      <c r="B21" s="210" t="str">
        <f>VLOOKUP(A21,Tabla_13[],3,)</f>
        <v>VALUACIÓN Y DETERIORO DE ACTIVOS Y PROVISIONES</v>
      </c>
      <c r="C21" s="719">
        <f>+'L. Mayor 2'!O155</f>
        <v>7800</v>
      </c>
      <c r="D21" s="719">
        <f>+'L. Mayor 2'!P155</f>
        <v>0</v>
      </c>
      <c r="E21" s="719">
        <f t="shared" si="0"/>
        <v>7800</v>
      </c>
      <c r="F21" s="719" t="str">
        <f t="shared" si="1"/>
        <v/>
      </c>
      <c r="G21" s="719"/>
      <c r="H21" s="719"/>
      <c r="I21" s="719"/>
      <c r="J21" s="719"/>
      <c r="K21" s="719">
        <f>+E21</f>
        <v>7800</v>
      </c>
      <c r="L21" s="719"/>
      <c r="M21" s="719"/>
      <c r="N21" s="719"/>
      <c r="O21" s="209">
        <v>68</v>
      </c>
    </row>
    <row r="22" spans="1:15" x14ac:dyDescent="0.2">
      <c r="A22" s="209">
        <v>69</v>
      </c>
      <c r="B22" s="210" t="str">
        <f>VLOOKUP(A22,Tabla_13[],3,)</f>
        <v>COSTO DE VENTAS</v>
      </c>
      <c r="C22" s="719">
        <f>+'L. Mayor 2'!G170</f>
        <v>15400</v>
      </c>
      <c r="D22" s="719">
        <f>+'L. Mayor 2'!H170</f>
        <v>0</v>
      </c>
      <c r="E22" s="719">
        <f t="shared" si="0"/>
        <v>15400</v>
      </c>
      <c r="F22" s="719" t="str">
        <f t="shared" si="1"/>
        <v/>
      </c>
      <c r="G22" s="719"/>
      <c r="H22" s="719">
        <f>+E22</f>
        <v>15400</v>
      </c>
      <c r="I22" s="719"/>
      <c r="J22" s="719"/>
      <c r="K22" s="719"/>
      <c r="L22" s="719"/>
      <c r="M22" s="719">
        <f>+E22</f>
        <v>15400</v>
      </c>
      <c r="N22" s="719"/>
      <c r="O22" s="209">
        <v>69</v>
      </c>
    </row>
    <row r="23" spans="1:15" x14ac:dyDescent="0.2">
      <c r="A23" s="209">
        <v>70</v>
      </c>
      <c r="B23" s="210" t="str">
        <f>VLOOKUP(A23,Tabla_13[],3,)</f>
        <v>VENTAS</v>
      </c>
      <c r="C23" s="719">
        <f>+'L. Mayor 2'!O170</f>
        <v>0</v>
      </c>
      <c r="D23" s="719">
        <f>+'L. Mayor 2'!P170</f>
        <v>50000</v>
      </c>
      <c r="E23" s="719" t="str">
        <f t="shared" si="0"/>
        <v/>
      </c>
      <c r="F23" s="719">
        <f t="shared" si="1"/>
        <v>50000</v>
      </c>
      <c r="G23" s="719"/>
      <c r="H23" s="719"/>
      <c r="I23" s="719"/>
      <c r="J23" s="719"/>
      <c r="K23" s="719"/>
      <c r="L23" s="719">
        <f>+F23</f>
        <v>50000</v>
      </c>
      <c r="M23" s="719"/>
      <c r="N23" s="719">
        <f>+F23</f>
        <v>50000</v>
      </c>
      <c r="O23" s="209">
        <v>70</v>
      </c>
    </row>
    <row r="24" spans="1:15" x14ac:dyDescent="0.2">
      <c r="A24" s="209">
        <v>77</v>
      </c>
      <c r="B24" s="210" t="str">
        <f>VLOOKUP(A24,Tabla_13[],3,)</f>
        <v>INGRESOS FINANCIEROS</v>
      </c>
      <c r="C24" s="719">
        <f>+'L. Mayor 2'!G185</f>
        <v>0</v>
      </c>
      <c r="D24" s="719">
        <f>+'L. Mayor 2'!H185</f>
        <v>2600</v>
      </c>
      <c r="E24" s="719" t="str">
        <f t="shared" si="0"/>
        <v/>
      </c>
      <c r="F24" s="719">
        <f t="shared" si="1"/>
        <v>2600</v>
      </c>
      <c r="G24" s="724"/>
      <c r="H24" s="724"/>
      <c r="I24" s="724"/>
      <c r="J24" s="724"/>
      <c r="K24" s="724"/>
      <c r="L24" s="724">
        <f>+F24</f>
        <v>2600</v>
      </c>
      <c r="M24" s="724"/>
      <c r="N24" s="719">
        <f>+F24</f>
        <v>2600</v>
      </c>
      <c r="O24" s="209">
        <v>77</v>
      </c>
    </row>
    <row r="25" spans="1:15" ht="12.75" customHeight="1" x14ac:dyDescent="0.15">
      <c r="A25" s="790">
        <v>79</v>
      </c>
      <c r="B25" s="791" t="str">
        <f>VLOOKUP(A25,Tabla_13[],3,)</f>
        <v>CARGAS IMPUTABLES A CUENTAS DE COSTOS Y GASTOS</v>
      </c>
      <c r="C25" s="792">
        <f>+'L. Mayor 2'!O185</f>
        <v>0</v>
      </c>
      <c r="D25" s="792">
        <f>+'L. Mayor 2'!P185</f>
        <v>23400.92</v>
      </c>
      <c r="E25" s="792" t="str">
        <f t="shared" si="0"/>
        <v/>
      </c>
      <c r="F25" s="792">
        <f t="shared" si="1"/>
        <v>23400.92</v>
      </c>
      <c r="G25" s="792">
        <f>+F25</f>
        <v>23400.92</v>
      </c>
      <c r="H25" s="792"/>
      <c r="I25" s="792"/>
      <c r="J25" s="792"/>
      <c r="K25" s="792"/>
      <c r="L25" s="792"/>
      <c r="M25" s="792"/>
      <c r="N25" s="792"/>
      <c r="O25" s="790">
        <v>79</v>
      </c>
    </row>
    <row r="26" spans="1:15" x14ac:dyDescent="0.2">
      <c r="A26" s="790">
        <v>94</v>
      </c>
      <c r="B26" s="791" t="str">
        <f>VLOOKUP(A26,Tabla_13[],3,)</f>
        <v>GASTOS ADMINISTRATIVOS</v>
      </c>
      <c r="C26" s="792">
        <f>+'L. Mayor 2'!G200</f>
        <v>16450.72</v>
      </c>
      <c r="D26" s="792">
        <f>+'L. Mayor 2'!H200</f>
        <v>0</v>
      </c>
      <c r="E26" s="792">
        <f t="shared" si="0"/>
        <v>16450.72</v>
      </c>
      <c r="F26" s="792" t="str">
        <f t="shared" si="1"/>
        <v/>
      </c>
      <c r="G26" s="792"/>
      <c r="H26" s="792">
        <f>+E26</f>
        <v>16450.72</v>
      </c>
      <c r="I26" s="792"/>
      <c r="J26" s="792"/>
      <c r="K26" s="792"/>
      <c r="L26" s="792"/>
      <c r="M26" s="792">
        <f>+E26</f>
        <v>16450.72</v>
      </c>
      <c r="N26" s="792"/>
      <c r="O26" s="790">
        <v>94</v>
      </c>
    </row>
    <row r="27" spans="1:15" ht="12.75" customHeight="1" x14ac:dyDescent="0.2">
      <c r="A27" s="209">
        <v>95</v>
      </c>
      <c r="B27" s="210" t="str">
        <f>VLOOKUP(A27,Tabla_13[],3,)</f>
        <v>GASTOS DE VENTAS</v>
      </c>
      <c r="C27" s="719">
        <f>+'L. Mayor 2'!O200</f>
        <v>6950.2</v>
      </c>
      <c r="D27" s="719">
        <f>+'L. Mayor 2'!P200</f>
        <v>0</v>
      </c>
      <c r="E27" s="719">
        <f t="shared" si="0"/>
        <v>6950.2</v>
      </c>
      <c r="F27" s="719" t="str">
        <f t="shared" si="1"/>
        <v/>
      </c>
      <c r="G27" s="724"/>
      <c r="H27" s="724">
        <f>+E27</f>
        <v>6950.2</v>
      </c>
      <c r="I27" s="724"/>
      <c r="J27" s="724"/>
      <c r="K27" s="724"/>
      <c r="L27" s="724"/>
      <c r="M27" s="724">
        <f>+E27</f>
        <v>6950.2</v>
      </c>
      <c r="N27" s="719"/>
      <c r="O27" s="209">
        <v>95</v>
      </c>
    </row>
    <row r="28" spans="1:15" ht="12.75" customHeight="1" x14ac:dyDescent="0.15">
      <c r="A28" s="209"/>
      <c r="B28" s="210" t="e">
        <f>VLOOKUP(A28,Tabla_13[],3,)</f>
        <v>#N/A</v>
      </c>
      <c r="C28" s="719">
        <f>+'L. Mayor'!G215</f>
        <v>0</v>
      </c>
      <c r="D28" s="719">
        <f>+'L. Mayor'!H215</f>
        <v>0</v>
      </c>
      <c r="E28" s="719" t="str">
        <f t="shared" si="0"/>
        <v/>
      </c>
      <c r="F28" s="719" t="str">
        <f t="shared" si="1"/>
        <v/>
      </c>
      <c r="G28" s="719"/>
      <c r="H28" s="719"/>
      <c r="I28" s="719"/>
      <c r="J28" s="719"/>
      <c r="K28" s="719"/>
      <c r="L28" s="719"/>
      <c r="M28" s="719"/>
      <c r="N28" s="719"/>
      <c r="O28" s="209"/>
    </row>
    <row r="29" spans="1:15" ht="12.75" customHeight="1" x14ac:dyDescent="0.15">
      <c r="A29" s="209"/>
      <c r="B29" s="210" t="e">
        <f>VLOOKUP(A29,Tabla_13[],3,)</f>
        <v>#N/A</v>
      </c>
      <c r="C29" s="719">
        <f>+'L. Mayor'!O215</f>
        <v>0</v>
      </c>
      <c r="D29" s="719">
        <f>+'L. Mayor'!P215</f>
        <v>0</v>
      </c>
      <c r="E29" s="719" t="str">
        <f t="shared" si="0"/>
        <v/>
      </c>
      <c r="F29" s="719" t="str">
        <f t="shared" si="1"/>
        <v/>
      </c>
      <c r="G29" s="719"/>
      <c r="H29" s="719"/>
      <c r="I29" s="719"/>
      <c r="J29" s="719"/>
      <c r="K29" s="719"/>
      <c r="L29" s="719"/>
      <c r="M29" s="719"/>
      <c r="N29" s="719"/>
      <c r="O29" s="209"/>
    </row>
    <row r="30" spans="1:15" ht="12.75" customHeight="1" x14ac:dyDescent="0.15">
      <c r="A30" s="209"/>
      <c r="B30" s="210" t="e">
        <f>VLOOKUP(A30,Tabla_13[],3,)</f>
        <v>#N/A</v>
      </c>
      <c r="C30" s="719">
        <f>+'L. Mayor'!G230</f>
        <v>0</v>
      </c>
      <c r="D30" s="719">
        <f>+'L. Mayor'!H230</f>
        <v>0</v>
      </c>
      <c r="E30" s="719" t="str">
        <f t="shared" si="0"/>
        <v/>
      </c>
      <c r="F30" s="719" t="str">
        <f t="shared" si="1"/>
        <v/>
      </c>
      <c r="G30" s="719"/>
      <c r="H30" s="719"/>
      <c r="I30" s="719"/>
      <c r="J30" s="719"/>
      <c r="K30" s="719"/>
      <c r="L30" s="719"/>
      <c r="M30" s="719"/>
      <c r="N30" s="719"/>
      <c r="O30" s="209"/>
    </row>
    <row r="31" spans="1:15" ht="12.75" customHeight="1" x14ac:dyDescent="0.15">
      <c r="A31" s="209"/>
      <c r="B31" s="210" t="e">
        <f>VLOOKUP(A31,Tabla_13[],3,)</f>
        <v>#N/A</v>
      </c>
      <c r="C31" s="719">
        <f>+'L. Mayor'!O230</f>
        <v>0</v>
      </c>
      <c r="D31" s="719">
        <f>+'L. Mayor'!P230</f>
        <v>0</v>
      </c>
      <c r="E31" s="719" t="str">
        <f t="shared" si="0"/>
        <v/>
      </c>
      <c r="F31" s="719" t="str">
        <f t="shared" si="1"/>
        <v/>
      </c>
      <c r="G31" s="719"/>
      <c r="H31" s="719"/>
      <c r="I31" s="719"/>
      <c r="J31" s="719"/>
      <c r="K31" s="719"/>
      <c r="L31" s="719"/>
      <c r="M31" s="719"/>
      <c r="N31" s="719"/>
      <c r="O31" s="209"/>
    </row>
    <row r="32" spans="1:15" ht="12.75" customHeight="1" x14ac:dyDescent="0.15">
      <c r="A32" s="209"/>
      <c r="B32" s="210" t="e">
        <f>VLOOKUP(A32,Tabla_13[],3,)</f>
        <v>#N/A</v>
      </c>
      <c r="C32" s="719">
        <f>+'L. Mayor'!G246</f>
        <v>0</v>
      </c>
      <c r="D32" s="719">
        <f>+'L. Mayor'!H246</f>
        <v>0</v>
      </c>
      <c r="E32" s="719" t="str">
        <f t="shared" si="0"/>
        <v/>
      </c>
      <c r="F32" s="719" t="str">
        <f t="shared" si="1"/>
        <v/>
      </c>
      <c r="G32" s="719" t="str">
        <f>+F32</f>
        <v/>
      </c>
      <c r="H32" s="719"/>
      <c r="I32" s="719"/>
      <c r="J32" s="719"/>
      <c r="K32" s="719"/>
      <c r="L32" s="719"/>
      <c r="M32" s="719"/>
      <c r="N32" s="719"/>
      <c r="O32" s="209"/>
    </row>
    <row r="33" spans="1:15" ht="12.75" customHeight="1" x14ac:dyDescent="0.15">
      <c r="A33" s="209"/>
      <c r="B33" s="210" t="e">
        <f>VLOOKUP(A33,Tabla_13[],3,)</f>
        <v>#N/A</v>
      </c>
      <c r="C33" s="719">
        <f>+'L. Mayor'!O246</f>
        <v>0</v>
      </c>
      <c r="D33" s="719">
        <f>+'L. Mayor'!P246</f>
        <v>0</v>
      </c>
      <c r="E33" s="719" t="str">
        <f t="shared" si="0"/>
        <v/>
      </c>
      <c r="F33" s="719" t="str">
        <f t="shared" si="1"/>
        <v/>
      </c>
      <c r="G33" s="719"/>
      <c r="H33" s="719" t="str">
        <f>+E33</f>
        <v/>
      </c>
      <c r="I33" s="719"/>
      <c r="J33" s="719"/>
      <c r="K33" s="719"/>
      <c r="L33" s="719"/>
      <c r="M33" s="719"/>
      <c r="N33" s="719"/>
      <c r="O33" s="209"/>
    </row>
    <row r="34" spans="1:15" ht="12.75" customHeight="1" x14ac:dyDescent="0.15">
      <c r="A34" s="209"/>
      <c r="B34" s="210" t="e">
        <f>VLOOKUP(A34,Tabla_13[],3,)</f>
        <v>#N/A</v>
      </c>
      <c r="C34" s="719">
        <f>+'L. Mayor'!G261</f>
        <v>0</v>
      </c>
      <c r="D34" s="719">
        <f>+'L. Mayor'!H261</f>
        <v>0</v>
      </c>
      <c r="E34" s="719" t="str">
        <f t="shared" si="0"/>
        <v/>
      </c>
      <c r="F34" s="719" t="str">
        <f t="shared" si="1"/>
        <v/>
      </c>
      <c r="G34" s="719"/>
      <c r="H34" s="719" t="str">
        <f>+E34</f>
        <v/>
      </c>
      <c r="I34" s="719"/>
      <c r="J34" s="719"/>
      <c r="K34" s="719"/>
      <c r="L34" s="719"/>
      <c r="M34" s="719"/>
      <c r="N34" s="719"/>
      <c r="O34" s="209"/>
    </row>
    <row r="35" spans="1:15" ht="12.75" customHeight="1" x14ac:dyDescent="0.15">
      <c r="A35" s="209"/>
      <c r="B35" s="210" t="e">
        <f>VLOOKUP(A35,Tabla_13[],3,)</f>
        <v>#N/A</v>
      </c>
      <c r="C35" s="719">
        <f>+'L. Mayor'!O261</f>
        <v>0</v>
      </c>
      <c r="D35" s="719">
        <f>+'L. Mayor'!P261</f>
        <v>0</v>
      </c>
      <c r="E35" s="719" t="str">
        <f t="shared" si="0"/>
        <v/>
      </c>
      <c r="F35" s="719" t="str">
        <f t="shared" si="1"/>
        <v/>
      </c>
      <c r="G35" s="719"/>
      <c r="H35" s="719" t="str">
        <f>+E35</f>
        <v/>
      </c>
      <c r="I35" s="719"/>
      <c r="J35" s="719"/>
      <c r="K35" s="719"/>
      <c r="L35" s="719"/>
      <c r="M35" s="719"/>
      <c r="N35" s="719"/>
      <c r="O35" s="209"/>
    </row>
    <row r="36" spans="1:15" ht="12.75" customHeight="1" x14ac:dyDescent="0.15">
      <c r="A36" s="983" t="s">
        <v>871</v>
      </c>
      <c r="B36" s="983"/>
      <c r="C36" s="719">
        <f>+SUM(C4:C35)</f>
        <v>892918.84</v>
      </c>
      <c r="D36" s="719">
        <f t="shared" ref="D36:H36" si="4">+SUM(D4:D35)</f>
        <v>892918.84</v>
      </c>
      <c r="E36" s="719">
        <f t="shared" si="4"/>
        <v>412268.84</v>
      </c>
      <c r="F36" s="719">
        <f t="shared" si="4"/>
        <v>412268.83999999997</v>
      </c>
      <c r="G36" s="719">
        <f t="shared" si="4"/>
        <v>38800.92</v>
      </c>
      <c r="H36" s="719">
        <f t="shared" si="4"/>
        <v>38800.92</v>
      </c>
      <c r="I36" s="719">
        <f>SUM(I4:I35)</f>
        <v>322167</v>
      </c>
      <c r="J36" s="719">
        <f t="shared" ref="J36:N36" si="5">SUM(J4:J35)</f>
        <v>308367.92</v>
      </c>
      <c r="K36" s="719">
        <f t="shared" si="5"/>
        <v>51300.92</v>
      </c>
      <c r="L36" s="719">
        <f t="shared" si="5"/>
        <v>65100</v>
      </c>
      <c r="M36" s="719">
        <f t="shared" si="5"/>
        <v>38800.92</v>
      </c>
      <c r="N36" s="719">
        <f t="shared" si="5"/>
        <v>52600</v>
      </c>
    </row>
    <row r="37" spans="1:15" ht="13.5" customHeight="1" x14ac:dyDescent="0.2">
      <c r="C37" s="725"/>
      <c r="D37" s="725"/>
      <c r="E37" s="725"/>
      <c r="F37" s="725"/>
      <c r="G37" s="725"/>
      <c r="H37" s="725"/>
      <c r="I37" s="719"/>
      <c r="J37" s="719">
        <f>+I36-J36</f>
        <v>13799.080000000016</v>
      </c>
      <c r="K37" s="719">
        <f>+L36-K36</f>
        <v>13799.080000000002</v>
      </c>
      <c r="L37" s="719"/>
      <c r="M37" s="719">
        <f>+N36-M36</f>
        <v>13799.080000000002</v>
      </c>
      <c r="N37" s="719"/>
    </row>
    <row r="38" spans="1:15" ht="13.5" customHeight="1" x14ac:dyDescent="0.2">
      <c r="C38" s="725"/>
      <c r="D38" s="725"/>
      <c r="E38" s="726"/>
      <c r="F38" s="725"/>
      <c r="G38" s="725"/>
      <c r="H38" s="725"/>
      <c r="I38" s="719">
        <f t="shared" ref="I38:N38" si="6">I36+I37</f>
        <v>322167</v>
      </c>
      <c r="J38" s="719">
        <f t="shared" si="6"/>
        <v>322167</v>
      </c>
      <c r="K38" s="719">
        <f t="shared" si="6"/>
        <v>65100</v>
      </c>
      <c r="L38" s="719">
        <f t="shared" si="6"/>
        <v>65100</v>
      </c>
      <c r="M38" s="719">
        <f t="shared" si="6"/>
        <v>52600</v>
      </c>
      <c r="N38" s="719">
        <f t="shared" si="6"/>
        <v>52600</v>
      </c>
    </row>
    <row r="39" spans="1:15" x14ac:dyDescent="0.2">
      <c r="G39" s="211"/>
    </row>
    <row r="40" spans="1:15" x14ac:dyDescent="0.2">
      <c r="E40" s="206" t="s">
        <v>1008</v>
      </c>
    </row>
    <row r="41" spans="1:15" x14ac:dyDescent="0.2">
      <c r="J41" s="211"/>
      <c r="K41" s="211"/>
      <c r="M41" s="211"/>
    </row>
    <row r="42" spans="1:15" x14ac:dyDescent="0.2">
      <c r="E42" s="211"/>
      <c r="M42" s="211"/>
    </row>
    <row r="43" spans="1:15" x14ac:dyDescent="0.2">
      <c r="E43" s="211"/>
      <c r="J43" s="211"/>
      <c r="L43" s="211"/>
    </row>
    <row r="44" spans="1:15" x14ac:dyDescent="0.2">
      <c r="E44" s="211"/>
    </row>
  </sheetData>
  <mergeCells count="10">
    <mergeCell ref="A36:B36"/>
    <mergeCell ref="A1:N1"/>
    <mergeCell ref="A2:A3"/>
    <mergeCell ref="B2:B3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8E6B0-2A7D-41BF-80AE-32CF8D8D3DB2}">
  <sheetPr codeName="Hoja7">
    <tabColor rgb="FF7030A0"/>
  </sheetPr>
  <dimension ref="A1:P46"/>
  <sheetViews>
    <sheetView topLeftCell="I14" zoomScale="85" zoomScaleNormal="85" workbookViewId="0">
      <selection activeCell="P41" sqref="P41"/>
    </sheetView>
  </sheetViews>
  <sheetFormatPr defaultColWidth="10.76171875" defaultRowHeight="15" x14ac:dyDescent="0.2"/>
  <cols>
    <col min="6" max="6" width="4.5703125" customWidth="1"/>
    <col min="7" max="7" width="34.70703125" customWidth="1"/>
    <col min="13" max="13" width="10.22265625" customWidth="1"/>
    <col min="14" max="14" width="6.3203125" customWidth="1"/>
    <col min="15" max="15" width="23.80859375" customWidth="1"/>
  </cols>
  <sheetData>
    <row r="1" spans="1:16" x14ac:dyDescent="0.2">
      <c r="G1" s="198" t="s">
        <v>872</v>
      </c>
    </row>
    <row r="2" spans="1:16" x14ac:dyDescent="0.2">
      <c r="G2" s="198" t="s">
        <v>873</v>
      </c>
    </row>
    <row r="3" spans="1:16" x14ac:dyDescent="0.2">
      <c r="G3" s="198" t="s">
        <v>874</v>
      </c>
    </row>
    <row r="4" spans="1:16" x14ac:dyDescent="0.2">
      <c r="G4" s="198" t="s">
        <v>875</v>
      </c>
    </row>
    <row r="5" spans="1:16" x14ac:dyDescent="0.2">
      <c r="F5" s="4"/>
      <c r="G5" s="4"/>
    </row>
    <row r="6" spans="1:16" x14ac:dyDescent="0.2">
      <c r="A6" s="3" t="s">
        <v>876</v>
      </c>
      <c r="F6" s="4"/>
      <c r="G6" s="4"/>
      <c r="I6" s="3" t="s">
        <v>877</v>
      </c>
      <c r="J6" s="3"/>
      <c r="N6" s="3"/>
      <c r="O6" s="3"/>
    </row>
    <row r="7" spans="1:16" x14ac:dyDescent="0.2">
      <c r="A7" s="3" t="s">
        <v>878</v>
      </c>
      <c r="F7" s="4"/>
      <c r="G7" s="4"/>
      <c r="I7" s="3" t="s">
        <v>879</v>
      </c>
      <c r="J7" s="3"/>
      <c r="N7" s="4"/>
      <c r="O7" s="4"/>
    </row>
    <row r="8" spans="1:16" x14ac:dyDescent="0.2">
      <c r="A8" t="s">
        <v>880</v>
      </c>
      <c r="F8" s="4" t="s">
        <v>881</v>
      </c>
      <c r="G8" s="4">
        <v>10</v>
      </c>
      <c r="H8" s="212">
        <f>+'H. De trabajo 2'!E4</f>
        <v>159275</v>
      </c>
      <c r="I8" t="s">
        <v>882</v>
      </c>
      <c r="N8" s="4" t="s">
        <v>881</v>
      </c>
      <c r="O8" s="4">
        <v>45</v>
      </c>
      <c r="P8" s="213"/>
    </row>
    <row r="9" spans="1:16" x14ac:dyDescent="0.2">
      <c r="A9" t="s">
        <v>883</v>
      </c>
      <c r="F9" s="4" t="s">
        <v>884</v>
      </c>
      <c r="G9" s="4">
        <v>11</v>
      </c>
      <c r="H9" s="213"/>
      <c r="I9" t="s">
        <v>885</v>
      </c>
      <c r="N9" s="4" t="s">
        <v>884</v>
      </c>
      <c r="O9" s="4" t="s">
        <v>886</v>
      </c>
      <c r="P9" s="213"/>
    </row>
    <row r="10" spans="1:16" x14ac:dyDescent="0.2">
      <c r="A10" t="s">
        <v>887</v>
      </c>
      <c r="F10" s="4" t="s">
        <v>888</v>
      </c>
      <c r="G10" s="4" t="s">
        <v>889</v>
      </c>
      <c r="H10" s="212"/>
      <c r="J10" t="s">
        <v>890</v>
      </c>
      <c r="N10" s="4" t="s">
        <v>891</v>
      </c>
      <c r="O10" s="4">
        <v>42</v>
      </c>
      <c r="P10" s="212"/>
    </row>
    <row r="11" spans="1:16" x14ac:dyDescent="0.2">
      <c r="B11" t="s">
        <v>892</v>
      </c>
      <c r="F11" s="4" t="s">
        <v>893</v>
      </c>
      <c r="G11" s="4" t="s">
        <v>894</v>
      </c>
      <c r="H11" s="212">
        <f>+'H. De trabajo 2'!E5</f>
        <v>59000</v>
      </c>
      <c r="J11" t="s">
        <v>895</v>
      </c>
      <c r="N11" s="4" t="s">
        <v>896</v>
      </c>
      <c r="O11" s="4" t="s">
        <v>897</v>
      </c>
      <c r="P11" s="212"/>
    </row>
    <row r="12" spans="1:16" x14ac:dyDescent="0.2">
      <c r="B12" t="s">
        <v>898</v>
      </c>
      <c r="F12" s="4" t="s">
        <v>899</v>
      </c>
      <c r="G12" s="4" t="s">
        <v>900</v>
      </c>
      <c r="H12" s="213"/>
      <c r="J12" t="s">
        <v>901</v>
      </c>
      <c r="N12" s="4" t="s">
        <v>902</v>
      </c>
      <c r="O12" s="4" t="s">
        <v>903</v>
      </c>
      <c r="P12" s="212">
        <f>+'H. De trabajo 2'!F12+'H. De trabajo 2'!F13+'H. De trabajo 2'!F15</f>
        <v>21567.919999999998</v>
      </c>
    </row>
    <row r="13" spans="1:16" x14ac:dyDescent="0.2">
      <c r="B13" t="s">
        <v>904</v>
      </c>
      <c r="F13" s="4" t="s">
        <v>905</v>
      </c>
      <c r="G13" s="4" t="s">
        <v>906</v>
      </c>
      <c r="H13" s="212">
        <f>+'H. De trabajo 2'!E7</f>
        <v>3492</v>
      </c>
      <c r="J13" t="s">
        <v>907</v>
      </c>
      <c r="N13" s="4" t="s">
        <v>908</v>
      </c>
      <c r="O13" s="4">
        <v>49.6</v>
      </c>
      <c r="P13" s="213"/>
    </row>
    <row r="14" spans="1:16" x14ac:dyDescent="0.2">
      <c r="B14" t="s">
        <v>909</v>
      </c>
      <c r="F14" s="4" t="s">
        <v>910</v>
      </c>
      <c r="G14" s="4">
        <v>18</v>
      </c>
      <c r="H14" s="213"/>
      <c r="I14" t="s">
        <v>911</v>
      </c>
      <c r="N14" s="4" t="s">
        <v>888</v>
      </c>
      <c r="O14" s="4">
        <v>41.51</v>
      </c>
      <c r="P14" s="213"/>
    </row>
    <row r="15" spans="1:16" x14ac:dyDescent="0.2">
      <c r="A15" t="s">
        <v>912</v>
      </c>
      <c r="F15" s="4" t="s">
        <v>913</v>
      </c>
      <c r="G15" s="4" t="s">
        <v>914</v>
      </c>
      <c r="H15" s="212">
        <f>+'H. De trabajo 2'!E8+'H. De trabajo 2'!E9</f>
        <v>12500</v>
      </c>
      <c r="I15" t="s">
        <v>915</v>
      </c>
      <c r="N15" s="4" t="s">
        <v>913</v>
      </c>
      <c r="O15" s="4">
        <v>48</v>
      </c>
      <c r="P15" s="213"/>
    </row>
    <row r="16" spans="1:16" x14ac:dyDescent="0.2">
      <c r="A16" t="s">
        <v>916</v>
      </c>
      <c r="F16" s="4" t="s">
        <v>917</v>
      </c>
      <c r="G16" s="4">
        <v>35</v>
      </c>
      <c r="H16" s="213"/>
      <c r="I16" t="s">
        <v>918</v>
      </c>
      <c r="N16" s="4" t="s">
        <v>917</v>
      </c>
      <c r="O16" s="4" t="s">
        <v>919</v>
      </c>
      <c r="P16" s="213"/>
    </row>
    <row r="17" spans="1:16" x14ac:dyDescent="0.2">
      <c r="A17" t="s">
        <v>920</v>
      </c>
      <c r="F17" s="4" t="s">
        <v>921</v>
      </c>
      <c r="G17" s="4">
        <v>40.17</v>
      </c>
      <c r="H17" s="212"/>
      <c r="I17" t="s">
        <v>922</v>
      </c>
      <c r="N17" s="4" t="s">
        <v>921</v>
      </c>
      <c r="O17" s="4">
        <v>49</v>
      </c>
      <c r="P17" s="213"/>
    </row>
    <row r="18" spans="1:16" x14ac:dyDescent="0.2">
      <c r="A18" t="s">
        <v>923</v>
      </c>
      <c r="F18" s="4" t="s">
        <v>924</v>
      </c>
      <c r="G18" s="4" t="s">
        <v>925</v>
      </c>
      <c r="H18" s="213"/>
      <c r="I18" t="s">
        <v>926</v>
      </c>
      <c r="N18" s="4" t="s">
        <v>927</v>
      </c>
      <c r="O18" s="4" t="s">
        <v>928</v>
      </c>
      <c r="P18" s="214">
        <f>SUM(P8:P17)</f>
        <v>21567.919999999998</v>
      </c>
    </row>
    <row r="19" spans="1:16" ht="15.75" thickBot="1" x14ac:dyDescent="0.25">
      <c r="A19" t="s">
        <v>929</v>
      </c>
      <c r="F19" s="4" t="s">
        <v>927</v>
      </c>
      <c r="G19" s="4" t="s">
        <v>930</v>
      </c>
      <c r="H19" s="215">
        <f>SUM(H8:H18)</f>
        <v>234267</v>
      </c>
      <c r="I19" t="s">
        <v>931</v>
      </c>
      <c r="N19" s="4" t="s">
        <v>924</v>
      </c>
      <c r="O19" s="4"/>
      <c r="P19" s="216"/>
    </row>
    <row r="20" spans="1:16" ht="15.75" thickBot="1" x14ac:dyDescent="0.25">
      <c r="A20" t="s">
        <v>932</v>
      </c>
      <c r="F20" s="4" t="s">
        <v>933</v>
      </c>
      <c r="G20" s="4">
        <v>27</v>
      </c>
      <c r="H20" s="213"/>
      <c r="I20" s="3" t="s">
        <v>934</v>
      </c>
      <c r="N20" s="4" t="s">
        <v>935</v>
      </c>
      <c r="O20" s="4" t="s">
        <v>936</v>
      </c>
      <c r="P20" s="217">
        <f>SUM(P18:P19)</f>
        <v>21567.919999999998</v>
      </c>
    </row>
    <row r="21" spans="1:16" ht="15.75" thickBot="1" x14ac:dyDescent="0.25">
      <c r="A21" s="3" t="s">
        <v>937</v>
      </c>
      <c r="F21" s="4" t="s">
        <v>935</v>
      </c>
      <c r="G21" s="4" t="s">
        <v>938</v>
      </c>
      <c r="H21" s="218">
        <f>SUM(H19:H20)</f>
        <v>234267</v>
      </c>
      <c r="I21" s="3"/>
      <c r="N21" s="4"/>
      <c r="O21" s="4"/>
    </row>
    <row r="22" spans="1:16" x14ac:dyDescent="0.2">
      <c r="F22" s="4"/>
      <c r="G22" s="4"/>
      <c r="N22" s="4"/>
      <c r="O22" s="4"/>
    </row>
    <row r="23" spans="1:16" x14ac:dyDescent="0.2">
      <c r="A23" s="3" t="s">
        <v>939</v>
      </c>
      <c r="F23" s="4"/>
      <c r="G23" s="4"/>
      <c r="I23" s="3" t="s">
        <v>940</v>
      </c>
      <c r="N23" s="4"/>
      <c r="O23" s="4"/>
    </row>
    <row r="24" spans="1:16" x14ac:dyDescent="0.2">
      <c r="A24" t="s">
        <v>941</v>
      </c>
      <c r="F24" s="4" t="s">
        <v>942</v>
      </c>
      <c r="G24" s="4">
        <v>30</v>
      </c>
      <c r="H24" s="213"/>
      <c r="I24" t="s">
        <v>882</v>
      </c>
      <c r="N24" s="4" t="s">
        <v>933</v>
      </c>
      <c r="O24" s="4">
        <v>45</v>
      </c>
      <c r="P24" s="213"/>
    </row>
    <row r="25" spans="1:16" x14ac:dyDescent="0.2">
      <c r="A25" t="s">
        <v>943</v>
      </c>
      <c r="F25" s="4" t="s">
        <v>944</v>
      </c>
      <c r="G25" s="4"/>
      <c r="H25" s="213"/>
      <c r="I25" t="s">
        <v>945</v>
      </c>
      <c r="N25" s="4" t="s">
        <v>946</v>
      </c>
      <c r="O25" s="4" t="s">
        <v>947</v>
      </c>
      <c r="P25" s="213"/>
    </row>
    <row r="26" spans="1:16" x14ac:dyDescent="0.2">
      <c r="A26" t="s">
        <v>948</v>
      </c>
      <c r="F26" s="4" t="s">
        <v>949</v>
      </c>
      <c r="G26" s="4" t="s">
        <v>950</v>
      </c>
      <c r="H26" s="213"/>
      <c r="J26" t="s">
        <v>890</v>
      </c>
      <c r="N26" s="4" t="s">
        <v>951</v>
      </c>
      <c r="O26" s="4">
        <v>42</v>
      </c>
      <c r="P26" s="213"/>
    </row>
    <row r="27" spans="1:16" x14ac:dyDescent="0.2">
      <c r="A27" t="s">
        <v>952</v>
      </c>
      <c r="B27" t="s">
        <v>953</v>
      </c>
      <c r="F27" s="4" t="s">
        <v>954</v>
      </c>
      <c r="G27" s="4">
        <v>12</v>
      </c>
      <c r="H27" s="213"/>
      <c r="J27" t="s">
        <v>901</v>
      </c>
      <c r="N27" s="4" t="s">
        <v>955</v>
      </c>
      <c r="O27" s="4" t="s">
        <v>956</v>
      </c>
      <c r="P27" s="213"/>
    </row>
    <row r="28" spans="1:16" ht="15.75" thickBot="1" x14ac:dyDescent="0.25">
      <c r="B28" t="s">
        <v>957</v>
      </c>
      <c r="F28" s="4" t="s">
        <v>958</v>
      </c>
      <c r="G28" s="4" t="s">
        <v>959</v>
      </c>
      <c r="H28" s="213"/>
      <c r="I28" t="s">
        <v>468</v>
      </c>
      <c r="N28" s="4" t="s">
        <v>942</v>
      </c>
      <c r="O28" s="4">
        <v>48</v>
      </c>
      <c r="P28" s="216"/>
    </row>
    <row r="29" spans="1:16" ht="15.75" thickBot="1" x14ac:dyDescent="0.25">
      <c r="B29" t="s">
        <v>960</v>
      </c>
      <c r="F29" s="4" t="s">
        <v>961</v>
      </c>
      <c r="G29" s="4" t="s">
        <v>962</v>
      </c>
      <c r="H29" s="213"/>
      <c r="I29" s="3" t="s">
        <v>963</v>
      </c>
      <c r="N29" s="4" t="s">
        <v>964</v>
      </c>
      <c r="O29" s="4" t="s">
        <v>965</v>
      </c>
      <c r="P29" s="219">
        <f>SUM(P24:P28)</f>
        <v>0</v>
      </c>
    </row>
    <row r="30" spans="1:16" ht="15.75" thickBot="1" x14ac:dyDescent="0.25">
      <c r="B30" t="s">
        <v>909</v>
      </c>
      <c r="F30" s="4" t="s">
        <v>966</v>
      </c>
      <c r="G30" s="4">
        <v>18</v>
      </c>
      <c r="H30" s="213"/>
      <c r="N30" s="4"/>
      <c r="O30" s="4"/>
    </row>
    <row r="31" spans="1:16" ht="15.75" thickBot="1" x14ac:dyDescent="0.25">
      <c r="A31" t="s">
        <v>912</v>
      </c>
      <c r="F31" s="4" t="s">
        <v>967</v>
      </c>
      <c r="G31" s="4" t="s">
        <v>968</v>
      </c>
      <c r="H31" s="213"/>
      <c r="I31" s="3" t="s">
        <v>969</v>
      </c>
      <c r="N31" s="4" t="s">
        <v>970</v>
      </c>
      <c r="O31" s="4" t="s">
        <v>971</v>
      </c>
      <c r="P31" s="217">
        <f>+P20+P29</f>
        <v>21567.919999999998</v>
      </c>
    </row>
    <row r="32" spans="1:16" x14ac:dyDescent="0.2">
      <c r="A32" t="s">
        <v>916</v>
      </c>
      <c r="F32" s="4" t="s">
        <v>972</v>
      </c>
      <c r="G32" s="4">
        <v>35</v>
      </c>
      <c r="H32" s="213"/>
      <c r="N32" s="4"/>
      <c r="O32" s="4"/>
    </row>
    <row r="33" spans="1:16" x14ac:dyDescent="0.2">
      <c r="A33" t="s">
        <v>973</v>
      </c>
      <c r="F33" s="4" t="s">
        <v>974</v>
      </c>
      <c r="G33" s="4">
        <v>31</v>
      </c>
      <c r="H33" s="213"/>
      <c r="I33" s="3" t="s">
        <v>474</v>
      </c>
      <c r="N33" s="4"/>
      <c r="O33" s="4"/>
    </row>
    <row r="34" spans="1:16" x14ac:dyDescent="0.2">
      <c r="A34" t="s">
        <v>975</v>
      </c>
      <c r="F34" s="4" t="s">
        <v>976</v>
      </c>
      <c r="G34" s="4" t="s">
        <v>977</v>
      </c>
      <c r="H34" s="212">
        <f>+'H. De trabajo 2'!E10-'H. De trabajo 2'!F11</f>
        <v>80100</v>
      </c>
      <c r="I34" t="s">
        <v>978</v>
      </c>
      <c r="N34" s="4" t="s">
        <v>944</v>
      </c>
      <c r="O34" s="4">
        <v>50</v>
      </c>
      <c r="P34" s="212">
        <f>+'H. De trabajo 2'!F16</f>
        <v>279000</v>
      </c>
    </row>
    <row r="35" spans="1:16" x14ac:dyDescent="0.2">
      <c r="A35" t="s">
        <v>979</v>
      </c>
      <c r="F35" s="4" t="s">
        <v>980</v>
      </c>
      <c r="G35" s="4">
        <v>34</v>
      </c>
      <c r="H35" s="213"/>
      <c r="I35" t="s">
        <v>981</v>
      </c>
      <c r="N35" s="4" t="s">
        <v>949</v>
      </c>
      <c r="O35" s="4">
        <v>51</v>
      </c>
      <c r="P35" s="213"/>
    </row>
    <row r="36" spans="1:16" x14ac:dyDescent="0.2">
      <c r="A36" t="s">
        <v>982</v>
      </c>
      <c r="F36" s="4" t="s">
        <v>983</v>
      </c>
      <c r="G36" s="4">
        <v>37</v>
      </c>
      <c r="H36" s="213"/>
      <c r="I36" t="s">
        <v>984</v>
      </c>
      <c r="N36" s="4" t="s">
        <v>967</v>
      </c>
      <c r="O36" s="4">
        <v>52</v>
      </c>
      <c r="P36" s="213"/>
    </row>
    <row r="37" spans="1:16" x14ac:dyDescent="0.2">
      <c r="A37" t="s">
        <v>985</v>
      </c>
      <c r="F37" s="4" t="s">
        <v>986</v>
      </c>
      <c r="G37" s="4">
        <v>40.11</v>
      </c>
      <c r="H37" s="212"/>
      <c r="I37" t="s">
        <v>987</v>
      </c>
      <c r="N37" s="4" t="s">
        <v>972</v>
      </c>
      <c r="O37" s="4">
        <v>56</v>
      </c>
      <c r="P37" s="213"/>
    </row>
    <row r="38" spans="1:16" ht="15.75" thickBot="1" x14ac:dyDescent="0.25">
      <c r="A38" t="s">
        <v>988</v>
      </c>
      <c r="F38" s="4" t="s">
        <v>989</v>
      </c>
      <c r="G38" s="4">
        <v>38</v>
      </c>
      <c r="H38" s="216"/>
      <c r="I38" t="s">
        <v>497</v>
      </c>
      <c r="N38" s="4" t="s">
        <v>974</v>
      </c>
      <c r="O38" s="4">
        <v>57</v>
      </c>
      <c r="P38" s="213"/>
    </row>
    <row r="39" spans="1:16" ht="15.75" thickBot="1" x14ac:dyDescent="0.25">
      <c r="A39" s="3" t="s">
        <v>990</v>
      </c>
      <c r="F39" s="4" t="s">
        <v>964</v>
      </c>
      <c r="G39" s="4" t="s">
        <v>991</v>
      </c>
      <c r="H39" s="219">
        <f>SUM(H24:H38)</f>
        <v>80100</v>
      </c>
      <c r="I39" t="s">
        <v>484</v>
      </c>
      <c r="N39" s="4" t="s">
        <v>976</v>
      </c>
      <c r="O39" s="4">
        <v>58</v>
      </c>
      <c r="P39" s="212"/>
    </row>
    <row r="40" spans="1:16" x14ac:dyDescent="0.2">
      <c r="F40" s="4"/>
      <c r="G40" s="4"/>
      <c r="I40" t="s">
        <v>992</v>
      </c>
      <c r="N40" s="4" t="s">
        <v>980</v>
      </c>
      <c r="O40" s="4">
        <v>59</v>
      </c>
      <c r="P40" s="212"/>
    </row>
    <row r="41" spans="1:16" ht="15.75" thickBot="1" x14ac:dyDescent="0.25">
      <c r="F41" s="4"/>
      <c r="G41" s="4"/>
      <c r="I41" t="s">
        <v>993</v>
      </c>
      <c r="N41" s="4" t="s">
        <v>983</v>
      </c>
      <c r="O41" s="4">
        <v>89</v>
      </c>
      <c r="P41" s="220">
        <f>+'H. De trabajo 2'!J37</f>
        <v>13799.080000000016</v>
      </c>
    </row>
    <row r="42" spans="1:16" ht="15.75" thickBot="1" x14ac:dyDescent="0.25">
      <c r="F42" s="4"/>
      <c r="G42" s="4"/>
      <c r="I42" s="3" t="s">
        <v>994</v>
      </c>
      <c r="N42" s="4" t="s">
        <v>995</v>
      </c>
      <c r="O42" s="4" t="s">
        <v>996</v>
      </c>
      <c r="P42" s="219">
        <f>SUM(P34:P41)</f>
        <v>292799.08</v>
      </c>
    </row>
    <row r="43" spans="1:16" ht="15.75" thickBot="1" x14ac:dyDescent="0.25">
      <c r="F43" s="4"/>
      <c r="G43" s="4"/>
      <c r="N43" s="4"/>
      <c r="O43" s="4"/>
    </row>
    <row r="44" spans="1:16" ht="15.75" thickBot="1" x14ac:dyDescent="0.25">
      <c r="A44" s="3" t="s">
        <v>997</v>
      </c>
      <c r="F44" s="4" t="s">
        <v>970</v>
      </c>
      <c r="G44" s="4" t="s">
        <v>971</v>
      </c>
      <c r="H44" s="219">
        <f>+H21+H39</f>
        <v>314367</v>
      </c>
      <c r="I44" s="3" t="s">
        <v>998</v>
      </c>
      <c r="N44" s="4" t="s">
        <v>999</v>
      </c>
      <c r="O44" s="4" t="s">
        <v>1000</v>
      </c>
      <c r="P44" s="219">
        <f>+P31+P42</f>
        <v>314367</v>
      </c>
    </row>
    <row r="46" spans="1:16" x14ac:dyDescent="0.2">
      <c r="L46">
        <f>+H44-P44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95BF-9E42-4AF0-8ED6-59A33D3B5DA0}">
  <dimension ref="A1:G48"/>
  <sheetViews>
    <sheetView topLeftCell="E25" zoomScaleNormal="100" workbookViewId="0">
      <selection activeCell="G45" sqref="G45"/>
    </sheetView>
  </sheetViews>
  <sheetFormatPr defaultColWidth="10.76171875" defaultRowHeight="15" x14ac:dyDescent="0.2"/>
  <cols>
    <col min="5" max="5" width="12.9140625" customWidth="1"/>
    <col min="6" max="6" width="31.34375" customWidth="1"/>
  </cols>
  <sheetData>
    <row r="1" spans="1:7" x14ac:dyDescent="0.2">
      <c r="C1" s="1012" t="s">
        <v>872</v>
      </c>
      <c r="D1" s="1012"/>
      <c r="E1" s="1012"/>
      <c r="F1" s="198"/>
    </row>
    <row r="2" spans="1:7" x14ac:dyDescent="0.2">
      <c r="C2" s="1012" t="s">
        <v>1011</v>
      </c>
      <c r="D2" s="1012"/>
      <c r="E2" s="1012"/>
      <c r="F2" s="198"/>
    </row>
    <row r="3" spans="1:7" x14ac:dyDescent="0.2">
      <c r="C3" s="1012" t="s">
        <v>1012</v>
      </c>
      <c r="D3" s="1012"/>
      <c r="E3" s="1012"/>
      <c r="F3" s="198"/>
    </row>
    <row r="4" spans="1:7" x14ac:dyDescent="0.2">
      <c r="B4" t="s">
        <v>952</v>
      </c>
      <c r="C4" s="1012" t="s">
        <v>1013</v>
      </c>
      <c r="D4" s="1012"/>
      <c r="E4" s="1012"/>
      <c r="F4" s="4"/>
    </row>
    <row r="5" spans="1:7" x14ac:dyDescent="0.2">
      <c r="C5" s="1012" t="s">
        <v>1014</v>
      </c>
      <c r="D5" s="1012"/>
      <c r="E5" s="1012"/>
      <c r="F5" s="4"/>
    </row>
    <row r="6" spans="1:7" x14ac:dyDescent="0.2">
      <c r="F6" s="4"/>
    </row>
    <row r="7" spans="1:7" x14ac:dyDescent="0.2">
      <c r="A7" t="s">
        <v>1015</v>
      </c>
      <c r="F7" s="4" t="s">
        <v>1016</v>
      </c>
      <c r="G7" s="780">
        <f>+'H. De trabajo 2'!L23</f>
        <v>50000</v>
      </c>
    </row>
    <row r="8" spans="1:7" ht="15.75" thickBot="1" x14ac:dyDescent="0.25">
      <c r="A8" t="s">
        <v>1017</v>
      </c>
      <c r="F8" s="4">
        <v>-74</v>
      </c>
      <c r="G8" s="807"/>
    </row>
    <row r="9" spans="1:7" x14ac:dyDescent="0.2">
      <c r="A9" s="3" t="s">
        <v>1018</v>
      </c>
      <c r="F9" s="4"/>
      <c r="G9" s="808">
        <f>+G7+G8</f>
        <v>50000</v>
      </c>
    </row>
    <row r="10" spans="1:7" x14ac:dyDescent="0.2">
      <c r="A10" t="s">
        <v>1019</v>
      </c>
      <c r="F10" s="4">
        <v>-60</v>
      </c>
      <c r="G10" s="780">
        <f>-'H. De trabajo 2'!K17</f>
        <v>-29500</v>
      </c>
    </row>
    <row r="11" spans="1:7" x14ac:dyDescent="0.2">
      <c r="A11" t="s">
        <v>1020</v>
      </c>
      <c r="F11" s="4">
        <v>61</v>
      </c>
      <c r="G11" s="780">
        <f>+'H. De trabajo 2'!L18</f>
        <v>12500</v>
      </c>
    </row>
    <row r="12" spans="1:7" ht="15.75" thickBot="1" x14ac:dyDescent="0.25">
      <c r="A12" t="s">
        <v>1021</v>
      </c>
      <c r="F12" s="4">
        <v>-61</v>
      </c>
      <c r="G12" s="807"/>
    </row>
    <row r="13" spans="1:7" x14ac:dyDescent="0.2">
      <c r="A13" s="3" t="s">
        <v>760</v>
      </c>
      <c r="F13" s="4">
        <v>80</v>
      </c>
      <c r="G13" s="809">
        <f>+G9+G10+G11+G12</f>
        <v>33000</v>
      </c>
    </row>
    <row r="14" spans="1:7" x14ac:dyDescent="0.2">
      <c r="F14" s="4"/>
      <c r="G14" s="780"/>
    </row>
    <row r="15" spans="1:7" x14ac:dyDescent="0.2">
      <c r="A15" t="s">
        <v>1022</v>
      </c>
      <c r="F15" s="4" t="s">
        <v>1023</v>
      </c>
      <c r="G15" s="780"/>
    </row>
    <row r="16" spans="1:7" x14ac:dyDescent="0.2">
      <c r="A16" t="s">
        <v>1017</v>
      </c>
      <c r="F16" s="4">
        <v>-74</v>
      </c>
      <c r="G16" s="780"/>
    </row>
    <row r="17" spans="1:7" x14ac:dyDescent="0.2">
      <c r="A17" t="s">
        <v>1024</v>
      </c>
      <c r="F17" s="4">
        <v>71</v>
      </c>
      <c r="G17" s="780"/>
    </row>
    <row r="18" spans="1:7" x14ac:dyDescent="0.2">
      <c r="A18" t="s">
        <v>1025</v>
      </c>
      <c r="F18" s="4">
        <v>-71</v>
      </c>
      <c r="G18" s="780"/>
    </row>
    <row r="19" spans="1:7" ht="15.75" thickBot="1" x14ac:dyDescent="0.25">
      <c r="A19" t="s">
        <v>1026</v>
      </c>
      <c r="F19" s="4">
        <v>72</v>
      </c>
      <c r="G19" s="807"/>
    </row>
    <row r="20" spans="1:7" x14ac:dyDescent="0.2">
      <c r="A20" s="3" t="s">
        <v>1027</v>
      </c>
      <c r="F20" s="4"/>
      <c r="G20" s="808">
        <f>+G15+G16+G17+G18+G19</f>
        <v>0</v>
      </c>
    </row>
    <row r="21" spans="1:7" x14ac:dyDescent="0.2">
      <c r="A21" s="3" t="s">
        <v>1028</v>
      </c>
      <c r="F21" s="4"/>
      <c r="G21" s="780"/>
    </row>
    <row r="22" spans="1:7" x14ac:dyDescent="0.2">
      <c r="A22" t="s">
        <v>1029</v>
      </c>
      <c r="F22" s="4">
        <v>-602</v>
      </c>
      <c r="G22" s="780"/>
    </row>
    <row r="23" spans="1:7" x14ac:dyDescent="0.2">
      <c r="A23" t="s">
        <v>1030</v>
      </c>
      <c r="F23" s="4">
        <v>-603</v>
      </c>
      <c r="G23" s="780"/>
    </row>
    <row r="24" spans="1:7" x14ac:dyDescent="0.2">
      <c r="A24" t="s">
        <v>1031</v>
      </c>
      <c r="F24" s="4">
        <v>-604</v>
      </c>
      <c r="G24" s="780"/>
    </row>
    <row r="25" spans="1:7" x14ac:dyDescent="0.2">
      <c r="A25" t="s">
        <v>1032</v>
      </c>
      <c r="F25" s="4">
        <v>612</v>
      </c>
      <c r="G25" s="780"/>
    </row>
    <row r="26" spans="1:7" x14ac:dyDescent="0.2">
      <c r="A26" t="s">
        <v>1033</v>
      </c>
      <c r="F26" s="4">
        <v>-612</v>
      </c>
      <c r="G26" s="780"/>
    </row>
    <row r="27" spans="1:7" ht="15.75" thickBot="1" x14ac:dyDescent="0.25">
      <c r="A27" t="s">
        <v>1034</v>
      </c>
      <c r="F27" s="4">
        <v>-63</v>
      </c>
      <c r="G27" s="807">
        <f>-'H. De trabajo 2'!K20</f>
        <v>-3100</v>
      </c>
    </row>
    <row r="28" spans="1:7" x14ac:dyDescent="0.2">
      <c r="A28" s="3" t="s">
        <v>1035</v>
      </c>
      <c r="F28" s="4"/>
      <c r="G28" s="808">
        <f>SUM(G20:G27)</f>
        <v>-3100</v>
      </c>
    </row>
    <row r="29" spans="1:7" x14ac:dyDescent="0.2">
      <c r="F29" s="4"/>
      <c r="G29" s="780"/>
    </row>
    <row r="30" spans="1:7" x14ac:dyDescent="0.2">
      <c r="A30" s="3" t="s">
        <v>763</v>
      </c>
      <c r="F30" s="4">
        <v>81</v>
      </c>
      <c r="G30" s="780"/>
    </row>
    <row r="31" spans="1:7" ht="15.75" thickBot="1" x14ac:dyDescent="0.25">
      <c r="F31" s="4"/>
      <c r="G31" s="807"/>
    </row>
    <row r="32" spans="1:7" x14ac:dyDescent="0.2">
      <c r="A32" s="3" t="s">
        <v>767</v>
      </c>
      <c r="F32" s="4">
        <v>82</v>
      </c>
      <c r="G32" s="810">
        <f>+G13+G28</f>
        <v>29900</v>
      </c>
    </row>
    <row r="33" spans="1:7" x14ac:dyDescent="0.2">
      <c r="A33" t="s">
        <v>1036</v>
      </c>
      <c r="F33" s="4">
        <v>-62</v>
      </c>
      <c r="G33" s="780">
        <f>-'H. De trabajo 2'!K19</f>
        <v>-10900.92</v>
      </c>
    </row>
    <row r="34" spans="1:7" ht="15.75" thickBot="1" x14ac:dyDescent="0.25">
      <c r="A34" t="s">
        <v>1037</v>
      </c>
      <c r="F34" s="4">
        <v>-64</v>
      </c>
      <c r="G34" s="807"/>
    </row>
    <row r="35" spans="1:7" x14ac:dyDescent="0.2">
      <c r="A35" s="3" t="s">
        <v>1038</v>
      </c>
      <c r="F35" s="4">
        <v>83</v>
      </c>
      <c r="G35" s="811">
        <f>+G32+G33+G34</f>
        <v>18999.080000000002</v>
      </c>
    </row>
    <row r="36" spans="1:7" x14ac:dyDescent="0.2">
      <c r="A36" t="s">
        <v>1039</v>
      </c>
      <c r="F36" s="4">
        <v>-65</v>
      </c>
      <c r="G36" s="780"/>
    </row>
    <row r="37" spans="1:7" x14ac:dyDescent="0.2">
      <c r="A37" t="s">
        <v>1040</v>
      </c>
      <c r="F37" s="4">
        <v>-68</v>
      </c>
      <c r="G37" s="780">
        <f>-'H. De trabajo 2'!K21</f>
        <v>-7800</v>
      </c>
    </row>
    <row r="38" spans="1:7" x14ac:dyDescent="0.2">
      <c r="A38" t="s">
        <v>1041</v>
      </c>
      <c r="F38" s="4">
        <v>73</v>
      </c>
      <c r="G38" s="780"/>
    </row>
    <row r="39" spans="1:7" ht="15.75" thickBot="1" x14ac:dyDescent="0.25">
      <c r="A39" t="s">
        <v>1042</v>
      </c>
      <c r="F39" s="4">
        <v>75</v>
      </c>
      <c r="G39" s="807"/>
    </row>
    <row r="40" spans="1:7" x14ac:dyDescent="0.2">
      <c r="A40" s="3" t="s">
        <v>771</v>
      </c>
      <c r="F40" s="4">
        <v>84</v>
      </c>
      <c r="G40" s="812">
        <f>+G35+G36+G37+G38+G39</f>
        <v>11199.080000000002</v>
      </c>
    </row>
    <row r="41" spans="1:7" x14ac:dyDescent="0.2">
      <c r="A41" t="s">
        <v>1043</v>
      </c>
      <c r="F41" s="4" t="s">
        <v>1044</v>
      </c>
      <c r="G41" s="780"/>
    </row>
    <row r="42" spans="1:7" x14ac:dyDescent="0.2">
      <c r="A42" t="s">
        <v>1045</v>
      </c>
      <c r="F42" s="4">
        <v>-67</v>
      </c>
      <c r="G42" s="780"/>
    </row>
    <row r="43" spans="1:7" ht="15.75" thickBot="1" x14ac:dyDescent="0.25">
      <c r="A43" t="s">
        <v>1046</v>
      </c>
      <c r="F43" s="4">
        <v>77</v>
      </c>
      <c r="G43" s="807">
        <f>+'H. De trabajo 2'!L24</f>
        <v>2600</v>
      </c>
    </row>
    <row r="44" spans="1:7" x14ac:dyDescent="0.2">
      <c r="A44" s="3" t="s">
        <v>773</v>
      </c>
      <c r="F44" s="4">
        <v>85</v>
      </c>
      <c r="G44" s="813">
        <f>+G40+G41+G42+G43</f>
        <v>13799.080000000002</v>
      </c>
    </row>
    <row r="45" spans="1:7" x14ac:dyDescent="0.2">
      <c r="A45" t="s">
        <v>1047</v>
      </c>
      <c r="F45" s="4">
        <v>87</v>
      </c>
      <c r="G45" s="780"/>
    </row>
    <row r="46" spans="1:7" x14ac:dyDescent="0.2">
      <c r="F46" s="4"/>
      <c r="G46" s="780"/>
    </row>
    <row r="47" spans="1:7" ht="15.75" thickBot="1" x14ac:dyDescent="0.25">
      <c r="A47" t="s">
        <v>1048</v>
      </c>
      <c r="E47" s="801">
        <v>0.29499999999999998</v>
      </c>
      <c r="F47" s="4">
        <v>88</v>
      </c>
      <c r="G47" s="807">
        <f>-E47*G44</f>
        <v>-4070.7286000000004</v>
      </c>
    </row>
    <row r="48" spans="1:7" ht="15.75" thickBot="1" x14ac:dyDescent="0.25">
      <c r="A48" s="3" t="s">
        <v>1049</v>
      </c>
      <c r="F48" s="4">
        <v>89</v>
      </c>
      <c r="G48" s="814">
        <f>+G44+G45+G47</f>
        <v>9728.3514000000014</v>
      </c>
    </row>
  </sheetData>
  <mergeCells count="5">
    <mergeCell ref="C1:E1"/>
    <mergeCell ref="C2:E2"/>
    <mergeCell ref="C3:E3"/>
    <mergeCell ref="C4:E4"/>
    <mergeCell ref="C5:E5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08BD6-C592-4ACE-BB4C-CA9998EC303A}">
  <dimension ref="A2:G29"/>
  <sheetViews>
    <sheetView topLeftCell="F7" zoomScale="86" zoomScaleNormal="86" workbookViewId="0">
      <selection activeCell="J26" sqref="J26"/>
    </sheetView>
  </sheetViews>
  <sheetFormatPr defaultColWidth="10.76171875" defaultRowHeight="15" x14ac:dyDescent="0.2"/>
  <cols>
    <col min="6" max="6" width="36.72265625" customWidth="1"/>
  </cols>
  <sheetData>
    <row r="2" spans="1:7" x14ac:dyDescent="0.2">
      <c r="C2" s="1012" t="s">
        <v>872</v>
      </c>
      <c r="D2" s="1012"/>
      <c r="E2" s="1012"/>
    </row>
    <row r="3" spans="1:7" x14ac:dyDescent="0.2">
      <c r="C3" s="1012" t="s">
        <v>1011</v>
      </c>
      <c r="D3" s="1012"/>
      <c r="E3" s="1012"/>
    </row>
    <row r="4" spans="1:7" x14ac:dyDescent="0.2">
      <c r="C4" s="1012" t="s">
        <v>1050</v>
      </c>
      <c r="D4" s="1012"/>
      <c r="E4" s="1012"/>
    </row>
    <row r="5" spans="1:7" x14ac:dyDescent="0.2">
      <c r="C5" s="1012" t="s">
        <v>1013</v>
      </c>
      <c r="D5" s="1012"/>
      <c r="E5" s="1012"/>
    </row>
    <row r="6" spans="1:7" x14ac:dyDescent="0.2">
      <c r="C6" s="1012" t="s">
        <v>1014</v>
      </c>
      <c r="D6" s="1012"/>
      <c r="E6" s="1012"/>
    </row>
    <row r="8" spans="1:7" x14ac:dyDescent="0.2">
      <c r="A8" s="3" t="s">
        <v>1051</v>
      </c>
      <c r="F8" s="198"/>
    </row>
    <row r="9" spans="1:7" x14ac:dyDescent="0.2">
      <c r="A9" t="s">
        <v>1052</v>
      </c>
      <c r="F9" s="198" t="s">
        <v>1053</v>
      </c>
      <c r="G9">
        <f>+'H. De trabajo 2'!N23</f>
        <v>50000</v>
      </c>
    </row>
    <row r="10" spans="1:7" ht="15.75" thickBot="1" x14ac:dyDescent="0.25">
      <c r="A10" t="s">
        <v>1054</v>
      </c>
      <c r="F10" s="198" t="s">
        <v>1055</v>
      </c>
      <c r="G10" s="239"/>
    </row>
    <row r="11" spans="1:7" x14ac:dyDescent="0.2">
      <c r="A11" s="3" t="s">
        <v>1056</v>
      </c>
      <c r="F11" s="198"/>
      <c r="G11" s="3">
        <f>+G9+G10</f>
        <v>50000</v>
      </c>
    </row>
    <row r="12" spans="1:7" x14ac:dyDescent="0.2">
      <c r="A12" t="s">
        <v>1057</v>
      </c>
      <c r="F12" s="198" t="s">
        <v>1058</v>
      </c>
      <c r="G12">
        <f>-'H. De trabajo 2'!M22</f>
        <v>-15400</v>
      </c>
    </row>
    <row r="13" spans="1:7" ht="15.75" thickBot="1" x14ac:dyDescent="0.25">
      <c r="A13" t="s">
        <v>1059</v>
      </c>
      <c r="F13" s="198" t="s">
        <v>1060</v>
      </c>
      <c r="G13" s="239"/>
    </row>
    <row r="14" spans="1:7" x14ac:dyDescent="0.2">
      <c r="A14" s="3" t="s">
        <v>1061</v>
      </c>
      <c r="F14" s="198"/>
      <c r="G14" s="3">
        <f>+G12+G13</f>
        <v>-15400</v>
      </c>
    </row>
    <row r="15" spans="1:7" x14ac:dyDescent="0.2">
      <c r="A15" s="3" t="s">
        <v>1062</v>
      </c>
      <c r="F15" s="198"/>
      <c r="G15" s="3">
        <f>+G11+G14</f>
        <v>34600</v>
      </c>
    </row>
    <row r="16" spans="1:7" x14ac:dyDescent="0.2">
      <c r="A16" t="s">
        <v>1063</v>
      </c>
      <c r="F16" s="198">
        <v>95</v>
      </c>
      <c r="G16">
        <f>-'H. De trabajo 2'!M27</f>
        <v>-6950.2</v>
      </c>
    </row>
    <row r="17" spans="1:7" x14ac:dyDescent="0.2">
      <c r="A17" t="s">
        <v>1064</v>
      </c>
      <c r="F17" s="198">
        <v>94</v>
      </c>
      <c r="G17">
        <f>-'H. De trabajo 2'!M26</f>
        <v>-16450.72</v>
      </c>
    </row>
    <row r="18" spans="1:7" x14ac:dyDescent="0.2">
      <c r="A18" t="s">
        <v>1065</v>
      </c>
      <c r="F18" s="198" t="s">
        <v>1066</v>
      </c>
    </row>
    <row r="19" spans="1:7" ht="15.75" thickBot="1" x14ac:dyDescent="0.25">
      <c r="A19" t="s">
        <v>1067</v>
      </c>
      <c r="F19" s="198">
        <v>6551</v>
      </c>
      <c r="G19" s="239"/>
    </row>
    <row r="20" spans="1:7" x14ac:dyDescent="0.2">
      <c r="A20" s="3" t="s">
        <v>1068</v>
      </c>
      <c r="F20" s="198"/>
      <c r="G20" s="3">
        <f>+G15+G16+G17+G18+G19</f>
        <v>11199.079999999998</v>
      </c>
    </row>
    <row r="21" spans="1:7" x14ac:dyDescent="0.2">
      <c r="A21" t="s">
        <v>1069</v>
      </c>
      <c r="F21" s="198" t="s">
        <v>1070</v>
      </c>
    </row>
    <row r="22" spans="1:7" x14ac:dyDescent="0.2">
      <c r="A22" t="s">
        <v>1071</v>
      </c>
      <c r="F22" s="198">
        <v>77</v>
      </c>
      <c r="G22">
        <f>+'H. De trabajo 2'!N24</f>
        <v>2600</v>
      </c>
    </row>
    <row r="23" spans="1:7" x14ac:dyDescent="0.2">
      <c r="A23" t="s">
        <v>1072</v>
      </c>
      <c r="F23" s="198">
        <v>67</v>
      </c>
    </row>
    <row r="24" spans="1:7" ht="15.75" thickBot="1" x14ac:dyDescent="0.25">
      <c r="A24" t="s">
        <v>633</v>
      </c>
      <c r="F24" s="198">
        <v>776.67600000000004</v>
      </c>
      <c r="G24" s="239"/>
    </row>
    <row r="25" spans="1:7" x14ac:dyDescent="0.2">
      <c r="A25" s="3" t="s">
        <v>1073</v>
      </c>
      <c r="F25" s="198"/>
      <c r="G25" s="3">
        <f>+G20+G21+G22+G23+G24</f>
        <v>13799.079999999998</v>
      </c>
    </row>
    <row r="26" spans="1:7" ht="15.75" thickBot="1" x14ac:dyDescent="0.25">
      <c r="A26" t="s">
        <v>1074</v>
      </c>
      <c r="E26" s="801">
        <v>0.29499999999999998</v>
      </c>
      <c r="F26" s="198">
        <v>881</v>
      </c>
      <c r="G26" s="240">
        <f>-E26*G25</f>
        <v>-4070.728599999999</v>
      </c>
    </row>
    <row r="27" spans="1:7" x14ac:dyDescent="0.2">
      <c r="A27" s="3" t="s">
        <v>1075</v>
      </c>
      <c r="F27" s="198"/>
      <c r="G27" s="2">
        <f>+G25+G26</f>
        <v>9728.3513999999996</v>
      </c>
    </row>
    <row r="28" spans="1:7" ht="15.75" thickBot="1" x14ac:dyDescent="0.25">
      <c r="A28" t="s">
        <v>1076</v>
      </c>
      <c r="F28" s="198"/>
      <c r="G28" s="239"/>
    </row>
    <row r="29" spans="1:7" ht="15.75" thickBot="1" x14ac:dyDescent="0.25">
      <c r="A29" s="3" t="s">
        <v>1077</v>
      </c>
      <c r="F29" s="198"/>
      <c r="G29" s="241">
        <f>+G27+G28</f>
        <v>9728.3513999999996</v>
      </c>
    </row>
  </sheetData>
  <mergeCells count="5">
    <mergeCell ref="C2:E2"/>
    <mergeCell ref="C3:E3"/>
    <mergeCell ref="C4:E4"/>
    <mergeCell ref="C5:E5"/>
    <mergeCell ref="C6:E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58B5-CE77-4E45-97F5-673DDE23F494}">
  <dimension ref="B2:G22"/>
  <sheetViews>
    <sheetView tabSelected="1" topLeftCell="D8" workbookViewId="0">
      <selection activeCell="I23" sqref="I23"/>
    </sheetView>
  </sheetViews>
  <sheetFormatPr defaultColWidth="10.76171875" defaultRowHeight="15" x14ac:dyDescent="0.2"/>
  <cols>
    <col min="3" max="3" width="10.22265625" customWidth="1"/>
    <col min="5" max="5" width="13.44921875" customWidth="1"/>
    <col min="6" max="6" width="15.6015625" customWidth="1"/>
    <col min="7" max="7" width="12.23828125" customWidth="1"/>
  </cols>
  <sheetData>
    <row r="2" spans="2:7" x14ac:dyDescent="0.2">
      <c r="D2" s="1012"/>
      <c r="E2" s="1012"/>
      <c r="F2" s="1012"/>
    </row>
    <row r="3" spans="2:7" x14ac:dyDescent="0.2">
      <c r="D3" s="1012" t="s">
        <v>1078</v>
      </c>
      <c r="E3" s="1012"/>
      <c r="F3" s="1012"/>
    </row>
    <row r="4" spans="2:7" x14ac:dyDescent="0.2">
      <c r="D4" s="1012" t="s">
        <v>1013</v>
      </c>
      <c r="E4" s="1012"/>
      <c r="F4" s="1012"/>
    </row>
    <row r="5" spans="2:7" x14ac:dyDescent="0.2">
      <c r="D5" s="1012" t="s">
        <v>1014</v>
      </c>
      <c r="E5" s="1012"/>
      <c r="F5" s="1012"/>
    </row>
    <row r="7" spans="2:7" x14ac:dyDescent="0.2">
      <c r="C7" s="3" t="s">
        <v>1079</v>
      </c>
      <c r="G7" s="1"/>
    </row>
    <row r="8" spans="2:7" x14ac:dyDescent="0.2">
      <c r="D8" t="s">
        <v>1080</v>
      </c>
      <c r="F8" s="1"/>
    </row>
    <row r="9" spans="2:7" ht="15.75" thickBot="1" x14ac:dyDescent="0.25">
      <c r="C9" t="s">
        <v>1081</v>
      </c>
      <c r="D9" t="s">
        <v>1082</v>
      </c>
      <c r="F9" s="240"/>
    </row>
    <row r="10" spans="2:7" x14ac:dyDescent="0.2">
      <c r="D10" t="s">
        <v>1083</v>
      </c>
      <c r="F10" s="1">
        <f>+F8+F9</f>
        <v>0</v>
      </c>
    </row>
    <row r="11" spans="2:7" ht="15.75" thickBot="1" x14ac:dyDescent="0.25">
      <c r="C11" t="s">
        <v>1084</v>
      </c>
      <c r="D11" t="s">
        <v>1085</v>
      </c>
      <c r="F11" s="240"/>
    </row>
    <row r="12" spans="2:7" x14ac:dyDescent="0.2">
      <c r="C12" s="3" t="s">
        <v>1086</v>
      </c>
      <c r="G12" s="1"/>
    </row>
    <row r="13" spans="2:7" ht="15.75" thickBot="1" x14ac:dyDescent="0.25">
      <c r="C13" s="3" t="s">
        <v>1087</v>
      </c>
      <c r="G13" s="239"/>
    </row>
    <row r="14" spans="2:7" x14ac:dyDescent="0.2">
      <c r="D14" s="3" t="s">
        <v>1088</v>
      </c>
      <c r="G14" s="2">
        <f>SUM(G7:G13)</f>
        <v>0</v>
      </c>
    </row>
    <row r="15" spans="2:7" ht="15.75" thickBot="1" x14ac:dyDescent="0.25">
      <c r="B15" t="s">
        <v>1089</v>
      </c>
      <c r="C15" t="s">
        <v>1090</v>
      </c>
      <c r="G15" s="240"/>
    </row>
    <row r="16" spans="2:7" x14ac:dyDescent="0.2">
      <c r="D16" s="3" t="s">
        <v>1091</v>
      </c>
      <c r="G16" s="2">
        <f>+G14+G15</f>
        <v>0</v>
      </c>
    </row>
    <row r="17" spans="2:7" ht="15.75" thickBot="1" x14ac:dyDescent="0.25">
      <c r="B17" t="s">
        <v>1092</v>
      </c>
      <c r="C17" t="s">
        <v>1093</v>
      </c>
      <c r="G17" s="239"/>
    </row>
    <row r="18" spans="2:7" x14ac:dyDescent="0.2">
      <c r="D18" s="3" t="s">
        <v>1094</v>
      </c>
      <c r="G18" s="2">
        <f>+G16+G17</f>
        <v>0</v>
      </c>
    </row>
    <row r="19" spans="2:7" ht="15.75" thickBot="1" x14ac:dyDescent="0.25">
      <c r="B19" t="s">
        <v>1089</v>
      </c>
      <c r="C19" t="s">
        <v>1095</v>
      </c>
      <c r="G19" s="240"/>
    </row>
    <row r="20" spans="2:7" x14ac:dyDescent="0.2">
      <c r="D20" s="3" t="s">
        <v>1096</v>
      </c>
      <c r="G20" s="2">
        <f>+G18+G19</f>
        <v>0</v>
      </c>
    </row>
    <row r="21" spans="2:7" ht="15.75" thickBot="1" x14ac:dyDescent="0.25">
      <c r="B21" t="s">
        <v>1092</v>
      </c>
      <c r="C21" t="s">
        <v>1097</v>
      </c>
      <c r="G21" s="239"/>
    </row>
    <row r="22" spans="2:7" ht="15.75" thickBot="1" x14ac:dyDescent="0.25">
      <c r="D22" s="3" t="s">
        <v>1098</v>
      </c>
      <c r="G22" s="241">
        <f>+G20+G21</f>
        <v>0</v>
      </c>
    </row>
  </sheetData>
  <mergeCells count="4">
    <mergeCell ref="D2:F2"/>
    <mergeCell ref="D3:F3"/>
    <mergeCell ref="D4:F4"/>
    <mergeCell ref="D5: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B7B9-D63E-44AA-A37E-BBE5BF629699}">
  <dimension ref="A1:I44"/>
  <sheetViews>
    <sheetView topLeftCell="A31" workbookViewId="0">
      <selection activeCell="F44" sqref="F44"/>
    </sheetView>
  </sheetViews>
  <sheetFormatPr defaultColWidth="11.43359375" defaultRowHeight="15" x14ac:dyDescent="0.2"/>
  <cols>
    <col min="3" max="3" width="14.52734375" customWidth="1"/>
  </cols>
  <sheetData>
    <row r="1" spans="1:9" x14ac:dyDescent="0.2">
      <c r="A1" s="680"/>
      <c r="B1" s="680"/>
      <c r="C1" s="680"/>
      <c r="D1" s="680"/>
      <c r="E1" s="680"/>
      <c r="F1" s="680"/>
      <c r="G1" s="680"/>
      <c r="H1" s="680"/>
      <c r="I1" s="680"/>
    </row>
    <row r="2" spans="1:9" x14ac:dyDescent="0.2">
      <c r="A2" s="681"/>
      <c r="B2" s="827" t="s">
        <v>1322</v>
      </c>
      <c r="C2" s="827"/>
      <c r="D2" s="827"/>
      <c r="E2" s="827"/>
      <c r="F2" s="827"/>
      <c r="G2" s="681"/>
      <c r="H2" s="680"/>
      <c r="I2" s="680"/>
    </row>
    <row r="3" spans="1:9" x14ac:dyDescent="0.2">
      <c r="A3" s="681"/>
      <c r="B3" s="681"/>
      <c r="C3" s="681"/>
      <c r="D3" s="681"/>
      <c r="E3" s="681"/>
      <c r="F3" s="681"/>
      <c r="G3" s="681"/>
      <c r="H3" s="680"/>
      <c r="I3" s="680"/>
    </row>
    <row r="4" spans="1:9" x14ac:dyDescent="0.2">
      <c r="A4" s="682" t="s">
        <v>1323</v>
      </c>
      <c r="B4" s="683" t="s">
        <v>1324</v>
      </c>
      <c r="C4" s="683"/>
      <c r="D4" s="683"/>
      <c r="E4" s="683"/>
      <c r="F4" s="683"/>
      <c r="G4" s="683"/>
      <c r="H4" s="680"/>
      <c r="I4" s="680"/>
    </row>
    <row r="5" spans="1:9" x14ac:dyDescent="0.2">
      <c r="A5" s="683"/>
      <c r="B5" s="683" t="s">
        <v>1325</v>
      </c>
      <c r="C5" s="683"/>
      <c r="D5" s="683"/>
      <c r="E5" s="683"/>
      <c r="F5" s="683"/>
      <c r="G5" s="683"/>
      <c r="H5" s="680"/>
      <c r="I5" s="680"/>
    </row>
    <row r="6" spans="1:9" ht="15.75" thickBot="1" x14ac:dyDescent="0.25">
      <c r="A6" s="683"/>
      <c r="B6" s="683"/>
      <c r="C6" s="683"/>
      <c r="D6" s="683"/>
      <c r="E6" s="683"/>
      <c r="F6" s="683"/>
      <c r="G6" s="683"/>
      <c r="H6" s="680"/>
      <c r="I6" s="680"/>
    </row>
    <row r="7" spans="1:9" x14ac:dyDescent="0.2">
      <c r="A7" s="683"/>
      <c r="B7" s="683"/>
      <c r="C7" s="684" t="s">
        <v>1326</v>
      </c>
      <c r="D7" s="684" t="s">
        <v>1327</v>
      </c>
      <c r="E7" s="684" t="s">
        <v>1328</v>
      </c>
      <c r="F7" s="684" t="s">
        <v>13</v>
      </c>
      <c r="G7" s="683"/>
      <c r="H7" s="680"/>
      <c r="I7" s="680"/>
    </row>
    <row r="8" spans="1:9" ht="15.75" thickBot="1" x14ac:dyDescent="0.25">
      <c r="A8" s="683"/>
      <c r="B8" s="683"/>
      <c r="C8" s="685"/>
      <c r="D8" s="685"/>
      <c r="E8" s="685" t="s">
        <v>1327</v>
      </c>
      <c r="F8" s="685"/>
      <c r="G8" s="683"/>
      <c r="H8" s="680"/>
      <c r="I8" s="680"/>
    </row>
    <row r="9" spans="1:9" x14ac:dyDescent="0.2">
      <c r="A9" s="683"/>
      <c r="B9" s="683"/>
      <c r="C9" s="686" t="s">
        <v>1329</v>
      </c>
      <c r="D9" s="687">
        <v>2500</v>
      </c>
      <c r="E9" s="688">
        <v>30</v>
      </c>
      <c r="F9" s="689">
        <f>+D9*E9</f>
        <v>75000</v>
      </c>
      <c r="G9" s="683"/>
      <c r="H9" s="680"/>
      <c r="I9" s="680"/>
    </row>
    <row r="10" spans="1:9" x14ac:dyDescent="0.2">
      <c r="A10" s="683"/>
      <c r="B10" s="683"/>
      <c r="C10" s="690" t="s">
        <v>1330</v>
      </c>
      <c r="D10" s="691">
        <v>2100</v>
      </c>
      <c r="E10" s="692">
        <v>30</v>
      </c>
      <c r="F10" s="693">
        <f t="shared" ref="F10:F12" si="0">+D10*E10</f>
        <v>63000</v>
      </c>
      <c r="G10" s="683"/>
      <c r="H10" s="680"/>
      <c r="I10" s="680"/>
    </row>
    <row r="11" spans="1:9" x14ac:dyDescent="0.2">
      <c r="A11" s="683"/>
      <c r="B11" s="683"/>
      <c r="C11" s="690" t="s">
        <v>1331</v>
      </c>
      <c r="D11" s="691">
        <v>2300</v>
      </c>
      <c r="E11" s="692">
        <v>30</v>
      </c>
      <c r="F11" s="693">
        <f t="shared" si="0"/>
        <v>69000</v>
      </c>
      <c r="G11" s="683"/>
      <c r="H11" s="680"/>
      <c r="I11" s="680"/>
    </row>
    <row r="12" spans="1:9" ht="15.75" thickBot="1" x14ac:dyDescent="0.25">
      <c r="A12" s="683"/>
      <c r="B12" s="683"/>
      <c r="C12" s="694" t="s">
        <v>1332</v>
      </c>
      <c r="D12" s="695">
        <v>2400</v>
      </c>
      <c r="E12" s="696">
        <v>30</v>
      </c>
      <c r="F12" s="697">
        <f t="shared" si="0"/>
        <v>72000</v>
      </c>
      <c r="G12" s="683"/>
      <c r="H12" s="680"/>
      <c r="I12" s="680"/>
    </row>
    <row r="13" spans="1:9" ht="15.75" thickBot="1" x14ac:dyDescent="0.25">
      <c r="A13" s="683"/>
      <c r="B13" s="683"/>
      <c r="C13" s="683"/>
      <c r="D13" s="698">
        <f>SUM(D9:D12)</f>
        <v>9300</v>
      </c>
      <c r="E13" s="683"/>
      <c r="F13" s="699">
        <f>SUM(F9:F12)</f>
        <v>279000</v>
      </c>
      <c r="G13" s="683"/>
      <c r="H13" s="680"/>
      <c r="I13" s="680"/>
    </row>
    <row r="14" spans="1:9" x14ac:dyDescent="0.2">
      <c r="A14" s="683"/>
      <c r="B14" s="683"/>
      <c r="C14" s="683"/>
      <c r="D14" s="683"/>
      <c r="E14" s="683"/>
      <c r="F14" s="683"/>
      <c r="G14" s="683"/>
      <c r="H14" s="680"/>
      <c r="I14" s="680"/>
    </row>
    <row r="15" spans="1:9" x14ac:dyDescent="0.2">
      <c r="A15" s="682" t="s">
        <v>1333</v>
      </c>
      <c r="B15" s="683" t="s">
        <v>1334</v>
      </c>
      <c r="C15" s="683"/>
      <c r="D15" s="683"/>
      <c r="E15" s="683"/>
      <c r="F15" s="683"/>
      <c r="G15" s="683"/>
      <c r="H15" s="680"/>
      <c r="I15" s="680"/>
    </row>
    <row r="16" spans="1:9" x14ac:dyDescent="0.2">
      <c r="A16" s="682"/>
      <c r="B16" s="683" t="s">
        <v>1335</v>
      </c>
      <c r="C16" s="683"/>
      <c r="D16" s="683"/>
      <c r="E16" s="683"/>
      <c r="F16" s="683"/>
      <c r="G16" s="683"/>
      <c r="H16" s="680"/>
      <c r="I16" s="680"/>
    </row>
    <row r="17" spans="1:9" x14ac:dyDescent="0.2">
      <c r="A17" s="682" t="s">
        <v>1336</v>
      </c>
      <c r="B17" s="683" t="s">
        <v>1337</v>
      </c>
      <c r="C17" s="683"/>
      <c r="D17" s="683"/>
      <c r="E17" s="683"/>
      <c r="F17" s="683"/>
      <c r="G17" s="683"/>
      <c r="H17" s="680"/>
      <c r="I17" s="680"/>
    </row>
    <row r="18" spans="1:9" x14ac:dyDescent="0.2">
      <c r="A18" s="683"/>
      <c r="B18" s="683" t="s">
        <v>1338</v>
      </c>
      <c r="C18" s="683"/>
      <c r="D18" s="683"/>
      <c r="E18" s="683"/>
      <c r="F18" s="683"/>
      <c r="G18" s="683"/>
      <c r="H18" s="680"/>
      <c r="I18" s="680"/>
    </row>
    <row r="19" spans="1:9" x14ac:dyDescent="0.2">
      <c r="A19" s="682" t="s">
        <v>1339</v>
      </c>
      <c r="B19" s="683" t="s">
        <v>1340</v>
      </c>
      <c r="C19" s="683"/>
      <c r="D19" s="683"/>
      <c r="E19" s="683"/>
      <c r="F19" s="683"/>
      <c r="G19" s="683"/>
      <c r="H19" s="680"/>
      <c r="I19" s="680"/>
    </row>
    <row r="20" spans="1:9" x14ac:dyDescent="0.2">
      <c r="A20" s="683"/>
      <c r="B20" s="683" t="s">
        <v>1341</v>
      </c>
      <c r="C20" s="683"/>
      <c r="D20" s="683"/>
      <c r="E20" s="683"/>
      <c r="F20" s="683"/>
      <c r="G20" s="683"/>
      <c r="H20" s="680"/>
      <c r="I20" s="680"/>
    </row>
    <row r="21" spans="1:9" x14ac:dyDescent="0.2">
      <c r="A21" s="682" t="s">
        <v>1342</v>
      </c>
      <c r="B21" s="683" t="s">
        <v>1343</v>
      </c>
      <c r="C21" s="683"/>
      <c r="D21" s="683"/>
      <c r="E21" s="683"/>
      <c r="F21" s="683"/>
      <c r="G21" s="683"/>
      <c r="H21" s="680"/>
      <c r="I21" s="680"/>
    </row>
    <row r="22" spans="1:9" x14ac:dyDescent="0.2">
      <c r="A22" s="683"/>
      <c r="B22" s="683" t="s">
        <v>1344</v>
      </c>
      <c r="C22" s="683"/>
      <c r="D22" s="683"/>
      <c r="E22" s="683"/>
      <c r="F22" s="683"/>
      <c r="G22" s="683"/>
      <c r="H22" s="680"/>
      <c r="I22" s="680"/>
    </row>
    <row r="23" spans="1:9" x14ac:dyDescent="0.2">
      <c r="A23" s="683"/>
      <c r="B23" s="683" t="s">
        <v>1345</v>
      </c>
      <c r="C23" s="683"/>
      <c r="D23" s="683"/>
      <c r="E23" s="683"/>
      <c r="F23" s="683"/>
      <c r="G23" s="683"/>
      <c r="H23" s="680"/>
      <c r="I23" s="680"/>
    </row>
    <row r="24" spans="1:9" x14ac:dyDescent="0.2">
      <c r="A24" s="682" t="s">
        <v>1346</v>
      </c>
      <c r="B24" s="683" t="s">
        <v>1347</v>
      </c>
      <c r="C24" s="683"/>
      <c r="D24" s="683"/>
      <c r="E24" s="683"/>
      <c r="F24" s="683"/>
      <c r="G24" s="683"/>
      <c r="H24" s="680"/>
      <c r="I24" s="680"/>
    </row>
    <row r="25" spans="1:9" x14ac:dyDescent="0.2">
      <c r="A25" s="683"/>
      <c r="B25" s="683" t="s">
        <v>1348</v>
      </c>
      <c r="C25" s="683"/>
      <c r="D25" s="683"/>
      <c r="E25" s="683"/>
      <c r="F25" s="683"/>
      <c r="G25" s="683"/>
      <c r="H25" s="680"/>
      <c r="I25" s="680"/>
    </row>
    <row r="26" spans="1:9" x14ac:dyDescent="0.2">
      <c r="A26" s="682" t="s">
        <v>1349</v>
      </c>
      <c r="B26" s="683" t="s">
        <v>1350</v>
      </c>
      <c r="C26" s="683"/>
      <c r="D26" s="683"/>
      <c r="E26" s="683"/>
      <c r="F26" s="683"/>
      <c r="G26" s="683"/>
      <c r="H26" s="680"/>
      <c r="I26" s="680"/>
    </row>
    <row r="27" spans="1:9" x14ac:dyDescent="0.2">
      <c r="A27" s="682"/>
      <c r="B27" s="683" t="s">
        <v>1351</v>
      </c>
      <c r="C27" s="683"/>
      <c r="D27" s="683"/>
      <c r="E27" s="683"/>
      <c r="F27" s="683"/>
      <c r="G27" s="683"/>
      <c r="H27" s="680"/>
      <c r="I27" s="680"/>
    </row>
    <row r="28" spans="1:9" x14ac:dyDescent="0.2">
      <c r="A28" s="682" t="s">
        <v>1352</v>
      </c>
      <c r="B28" s="683" t="s">
        <v>1353</v>
      </c>
      <c r="C28" s="683"/>
      <c r="D28" s="683"/>
      <c r="E28" s="683"/>
      <c r="F28" s="683"/>
      <c r="G28" s="683"/>
      <c r="H28" s="680"/>
      <c r="I28" s="680"/>
    </row>
    <row r="29" spans="1:9" x14ac:dyDescent="0.2">
      <c r="A29" s="683"/>
      <c r="B29" s="683" t="s">
        <v>1354</v>
      </c>
      <c r="C29" s="683"/>
      <c r="D29" s="683"/>
      <c r="E29" s="683"/>
      <c r="F29" s="683"/>
      <c r="G29" s="683"/>
      <c r="H29" s="680"/>
      <c r="I29" s="680"/>
    </row>
    <row r="30" spans="1:9" x14ac:dyDescent="0.2">
      <c r="A30" s="682" t="s">
        <v>1355</v>
      </c>
      <c r="B30" s="683" t="s">
        <v>1356</v>
      </c>
      <c r="C30" s="683"/>
      <c r="D30" s="683"/>
      <c r="E30" s="683"/>
      <c r="F30" s="683"/>
      <c r="G30" s="683"/>
      <c r="H30" s="680"/>
      <c r="I30" s="680"/>
    </row>
    <row r="31" spans="1:9" x14ac:dyDescent="0.2">
      <c r="A31" s="682" t="s">
        <v>1357</v>
      </c>
      <c r="B31" s="683" t="s">
        <v>1358</v>
      </c>
      <c r="C31" s="683"/>
      <c r="D31" s="683"/>
      <c r="E31" s="683"/>
      <c r="F31" s="683"/>
      <c r="G31" s="683"/>
      <c r="H31" s="680"/>
      <c r="I31" s="680"/>
    </row>
    <row r="32" spans="1:9" x14ac:dyDescent="0.2">
      <c r="A32" s="683"/>
      <c r="B32" s="683" t="s">
        <v>1359</v>
      </c>
      <c r="C32" s="683"/>
      <c r="D32" s="683"/>
      <c r="E32" s="683"/>
      <c r="F32" s="683"/>
      <c r="G32" s="683"/>
      <c r="H32" s="680"/>
      <c r="I32" s="680"/>
    </row>
    <row r="33" spans="1:9" x14ac:dyDescent="0.2">
      <c r="A33" s="682" t="s">
        <v>1360</v>
      </c>
      <c r="B33" s="683" t="s">
        <v>1361</v>
      </c>
      <c r="C33" s="683"/>
      <c r="D33" s="683"/>
      <c r="E33" s="683"/>
      <c r="F33" s="683"/>
      <c r="G33" s="683"/>
      <c r="H33" s="680"/>
      <c r="I33" s="680"/>
    </row>
    <row r="34" spans="1:9" x14ac:dyDescent="0.2">
      <c r="A34" s="680"/>
      <c r="B34" s="683" t="s">
        <v>1362</v>
      </c>
      <c r="C34" s="680"/>
      <c r="D34" s="680"/>
      <c r="E34" s="680"/>
      <c r="F34" s="680"/>
      <c r="G34" s="680"/>
      <c r="H34" s="680"/>
      <c r="I34" s="680"/>
    </row>
    <row r="35" spans="1:9" x14ac:dyDescent="0.2">
      <c r="A35" s="682" t="s">
        <v>1363</v>
      </c>
      <c r="B35" s="683" t="s">
        <v>1364</v>
      </c>
      <c r="C35" s="680"/>
      <c r="D35" s="680"/>
      <c r="E35" s="680"/>
      <c r="F35" s="680"/>
      <c r="G35" s="680"/>
      <c r="H35" s="680"/>
      <c r="I35" s="680"/>
    </row>
    <row r="36" spans="1:9" x14ac:dyDescent="0.2">
      <c r="A36" s="680"/>
      <c r="B36" s="683" t="s">
        <v>1365</v>
      </c>
      <c r="C36" s="680"/>
      <c r="D36" s="680"/>
      <c r="E36" s="680"/>
      <c r="F36" s="680"/>
      <c r="G36" s="680"/>
      <c r="H36" s="680"/>
      <c r="I36" s="680"/>
    </row>
    <row r="37" spans="1:9" x14ac:dyDescent="0.2">
      <c r="A37" s="700" t="s">
        <v>1366</v>
      </c>
      <c r="B37" s="683" t="s">
        <v>1367</v>
      </c>
      <c r="C37" s="680"/>
      <c r="D37" s="680"/>
      <c r="E37" s="680"/>
      <c r="F37" s="680"/>
      <c r="G37" s="680"/>
      <c r="H37" s="680"/>
      <c r="I37" s="680"/>
    </row>
    <row r="38" spans="1:9" x14ac:dyDescent="0.2">
      <c r="A38" s="700" t="s">
        <v>1368</v>
      </c>
      <c r="B38" s="683" t="s">
        <v>1369</v>
      </c>
      <c r="C38" s="680"/>
      <c r="D38" s="680"/>
      <c r="E38" s="680"/>
      <c r="F38" s="680"/>
      <c r="G38" s="680"/>
      <c r="H38" s="680"/>
      <c r="I38" s="680"/>
    </row>
    <row r="39" spans="1:9" x14ac:dyDescent="0.2">
      <c r="A39" s="680"/>
      <c r="B39" s="683" t="s">
        <v>1370</v>
      </c>
      <c r="C39" s="680"/>
      <c r="D39" s="680"/>
      <c r="E39" s="680"/>
      <c r="F39" s="680"/>
      <c r="G39" s="680"/>
      <c r="H39" s="680"/>
      <c r="I39" s="680"/>
    </row>
    <row r="40" spans="1:9" x14ac:dyDescent="0.2">
      <c r="A40" s="680"/>
      <c r="B40" s="680"/>
      <c r="C40" s="680"/>
      <c r="D40" s="680"/>
      <c r="E40" s="680"/>
      <c r="F40" s="680"/>
      <c r="G40" s="680"/>
      <c r="H40" s="680"/>
      <c r="I40" s="680"/>
    </row>
    <row r="41" spans="1:9" x14ac:dyDescent="0.2">
      <c r="A41" s="680"/>
      <c r="B41" s="683" t="s">
        <v>1371</v>
      </c>
      <c r="C41" s="680"/>
      <c r="D41" s="680"/>
      <c r="E41" s="680"/>
      <c r="F41" s="680"/>
      <c r="G41" s="680"/>
      <c r="H41" s="680"/>
      <c r="I41" s="680"/>
    </row>
    <row r="42" spans="1:9" x14ac:dyDescent="0.2">
      <c r="A42" s="680"/>
      <c r="B42" s="683" t="s">
        <v>1372</v>
      </c>
      <c r="C42" s="680"/>
      <c r="D42" s="680"/>
      <c r="E42" s="680"/>
      <c r="F42" s="680"/>
      <c r="G42" s="680"/>
      <c r="H42" s="680"/>
      <c r="I42" s="680"/>
    </row>
    <row r="43" spans="1:9" x14ac:dyDescent="0.2">
      <c r="A43" s="680"/>
      <c r="B43" s="680"/>
      <c r="C43" s="680"/>
      <c r="D43" s="680"/>
      <c r="E43" s="680"/>
      <c r="F43" s="680"/>
      <c r="G43" s="680"/>
      <c r="H43" s="680"/>
      <c r="I43" s="680"/>
    </row>
    <row r="44" spans="1:9" x14ac:dyDescent="0.2">
      <c r="A44" s="680"/>
      <c r="B44" s="680"/>
      <c r="C44" s="680"/>
      <c r="D44" s="680"/>
      <c r="E44" s="680"/>
      <c r="F44" s="680"/>
      <c r="G44" s="680"/>
      <c r="H44" s="680"/>
      <c r="I44" s="680"/>
    </row>
  </sheetData>
  <mergeCells count="1">
    <mergeCell ref="B2:F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8B36-2222-451E-A939-C6B286D81613}">
  <dimension ref="B2:O38"/>
  <sheetViews>
    <sheetView workbookViewId="0">
      <selection activeCell="I36" sqref="I36"/>
    </sheetView>
  </sheetViews>
  <sheetFormatPr defaultColWidth="10.76171875" defaultRowHeight="15" x14ac:dyDescent="0.2"/>
  <sheetData>
    <row r="2" spans="2:15" ht="22.5" x14ac:dyDescent="0.4">
      <c r="B2" s="902" t="s">
        <v>1285</v>
      </c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</row>
    <row r="4" spans="2:15" x14ac:dyDescent="0.2">
      <c r="B4" s="1013" t="s">
        <v>1286</v>
      </c>
      <c r="C4" s="1013"/>
      <c r="D4" s="1013"/>
      <c r="E4" s="1013"/>
      <c r="F4" s="904" t="s">
        <v>1312</v>
      </c>
      <c r="G4" s="904"/>
      <c r="H4" s="904"/>
      <c r="I4" s="904"/>
      <c r="K4" s="1014" t="s">
        <v>1287</v>
      </c>
      <c r="L4" s="1014"/>
      <c r="M4" s="1014"/>
      <c r="N4" s="1014"/>
      <c r="O4" s="1014"/>
    </row>
    <row r="5" spans="2:15" x14ac:dyDescent="0.2">
      <c r="B5" s="1013" t="s">
        <v>841</v>
      </c>
      <c r="C5" s="1013"/>
      <c r="D5" s="1013"/>
      <c r="E5" s="1013"/>
      <c r="F5" s="904">
        <v>20172563654</v>
      </c>
      <c r="G5" s="904"/>
      <c r="H5" s="904"/>
      <c r="I5" s="904"/>
      <c r="K5" s="904" t="s">
        <v>1288</v>
      </c>
      <c r="L5" s="904"/>
      <c r="M5" s="904"/>
      <c r="N5" s="907"/>
      <c r="O5" s="904"/>
    </row>
    <row r="6" spans="2:15" x14ac:dyDescent="0.2">
      <c r="B6" s="1013" t="s">
        <v>1289</v>
      </c>
      <c r="C6" s="1013"/>
      <c r="D6" s="1013"/>
      <c r="E6" s="1013"/>
      <c r="F6" s="904" t="s">
        <v>1313</v>
      </c>
      <c r="G6" s="904"/>
      <c r="H6" s="904"/>
      <c r="I6" s="904"/>
      <c r="K6" s="904" t="s">
        <v>1290</v>
      </c>
      <c r="L6" s="904"/>
      <c r="M6" s="904"/>
      <c r="N6" s="907"/>
      <c r="O6" s="904"/>
    </row>
    <row r="7" spans="2:15" x14ac:dyDescent="0.2">
      <c r="B7" s="1013" t="s">
        <v>1291</v>
      </c>
      <c r="C7" s="1013"/>
      <c r="D7" s="1013"/>
      <c r="E7" s="1013"/>
      <c r="F7" s="904" t="s">
        <v>1314</v>
      </c>
      <c r="G7" s="904"/>
      <c r="H7" s="904"/>
      <c r="I7" s="904"/>
      <c r="K7" s="904" t="s">
        <v>1292</v>
      </c>
      <c r="L7" s="904"/>
      <c r="M7" s="904"/>
      <c r="N7" s="908"/>
      <c r="O7" s="909"/>
    </row>
    <row r="8" spans="2:15" x14ac:dyDescent="0.2">
      <c r="B8" s="1013" t="s">
        <v>1293</v>
      </c>
      <c r="C8" s="1013"/>
      <c r="D8" s="1013"/>
      <c r="E8" s="1013"/>
      <c r="F8" s="904">
        <v>20.100000000000001</v>
      </c>
      <c r="G8" s="904"/>
      <c r="H8" s="904"/>
      <c r="I8" s="904"/>
      <c r="K8" s="904" t="s">
        <v>1294</v>
      </c>
      <c r="L8" s="904"/>
      <c r="M8" s="904"/>
      <c r="N8" s="907"/>
      <c r="O8" s="904"/>
    </row>
    <row r="9" spans="2:15" x14ac:dyDescent="0.2">
      <c r="B9" s="1013" t="s">
        <v>1295</v>
      </c>
      <c r="C9" s="1013"/>
      <c r="D9" s="1013"/>
      <c r="E9" s="1013"/>
      <c r="F9" s="904">
        <v>1</v>
      </c>
      <c r="G9" s="904"/>
      <c r="H9" s="904"/>
      <c r="I9" s="904"/>
      <c r="K9" s="904" t="s">
        <v>1296</v>
      </c>
      <c r="L9" s="904"/>
      <c r="M9" s="904"/>
      <c r="N9" s="910"/>
      <c r="O9" s="911"/>
    </row>
    <row r="10" spans="2:15" x14ac:dyDescent="0.2">
      <c r="B10" s="1013" t="s">
        <v>1297</v>
      </c>
      <c r="C10" s="1013"/>
      <c r="D10" s="1013"/>
      <c r="E10" s="1013"/>
      <c r="F10" s="904" t="s">
        <v>1315</v>
      </c>
      <c r="G10" s="904"/>
      <c r="H10" s="904"/>
      <c r="I10" s="904"/>
      <c r="K10" s="904"/>
      <c r="L10" s="904"/>
      <c r="M10" s="904"/>
      <c r="N10" s="904"/>
      <c r="O10" s="904"/>
    </row>
    <row r="11" spans="2:15" x14ac:dyDescent="0.2">
      <c r="B11" s="1013" t="s">
        <v>1298</v>
      </c>
      <c r="C11" s="1013"/>
      <c r="D11" s="1013"/>
      <c r="E11" s="1013"/>
      <c r="F11" s="904">
        <v>7</v>
      </c>
      <c r="G11" s="904"/>
      <c r="H11" s="904"/>
      <c r="I11" s="904"/>
      <c r="K11" s="904"/>
      <c r="L11" s="904"/>
      <c r="M11" s="904"/>
      <c r="N11" s="904"/>
      <c r="O11" s="904"/>
    </row>
    <row r="12" spans="2:15" x14ac:dyDescent="0.2">
      <c r="B12" s="1013" t="s">
        <v>1299</v>
      </c>
      <c r="C12" s="1013"/>
      <c r="D12" s="1013"/>
      <c r="E12" s="1013"/>
      <c r="F12" s="904" t="s">
        <v>1316</v>
      </c>
      <c r="G12" s="904"/>
      <c r="H12" s="904"/>
      <c r="I12" s="904"/>
      <c r="K12" s="904"/>
      <c r="L12" s="904"/>
      <c r="M12" s="904"/>
      <c r="N12" s="904"/>
      <c r="O12" s="904"/>
    </row>
    <row r="14" spans="2:15" x14ac:dyDescent="0.2">
      <c r="B14" s="923" t="s">
        <v>1300</v>
      </c>
      <c r="C14" s="924"/>
      <c r="D14" s="924"/>
      <c r="E14" s="925"/>
      <c r="F14" s="921" t="s">
        <v>1301</v>
      </c>
      <c r="G14" s="912" t="s">
        <v>1302</v>
      </c>
      <c r="H14" s="913"/>
      <c r="I14" s="914"/>
      <c r="J14" s="915" t="s">
        <v>1197</v>
      </c>
      <c r="K14" s="916"/>
      <c r="L14" s="917"/>
      <c r="M14" s="918" t="s">
        <v>1198</v>
      </c>
      <c r="N14" s="919"/>
      <c r="O14" s="920"/>
    </row>
    <row r="15" spans="2:15" x14ac:dyDescent="0.2">
      <c r="B15" s="926"/>
      <c r="C15" s="927"/>
      <c r="D15" s="927"/>
      <c r="E15" s="928"/>
      <c r="F15" s="929"/>
      <c r="G15" s="921" t="s">
        <v>1303</v>
      </c>
      <c r="H15" s="921" t="s">
        <v>1304</v>
      </c>
      <c r="I15" s="921" t="s">
        <v>1305</v>
      </c>
      <c r="J15" s="921" t="s">
        <v>1303</v>
      </c>
      <c r="K15" s="921" t="s">
        <v>1304</v>
      </c>
      <c r="L15" s="921" t="s">
        <v>1204</v>
      </c>
      <c r="M15" s="921" t="s">
        <v>1303</v>
      </c>
      <c r="N15" s="921" t="s">
        <v>1306</v>
      </c>
      <c r="O15" s="921" t="s">
        <v>1305</v>
      </c>
    </row>
    <row r="16" spans="2:15" ht="25.5" x14ac:dyDescent="0.2">
      <c r="B16" s="631" t="s">
        <v>1307</v>
      </c>
      <c r="C16" s="631" t="s">
        <v>1308</v>
      </c>
      <c r="D16" s="631" t="s">
        <v>1309</v>
      </c>
      <c r="E16" s="631" t="s">
        <v>1310</v>
      </c>
      <c r="F16" s="922"/>
      <c r="G16" s="922"/>
      <c r="H16" s="922"/>
      <c r="I16" s="922"/>
      <c r="J16" s="922"/>
      <c r="K16" s="922"/>
      <c r="L16" s="922"/>
      <c r="M16" s="922"/>
      <c r="N16" s="922"/>
      <c r="O16" s="922"/>
    </row>
    <row r="17" spans="2:15" x14ac:dyDescent="0.2">
      <c r="B17" s="632"/>
      <c r="C17" s="630"/>
      <c r="D17" s="630"/>
      <c r="E17" s="630"/>
      <c r="F17" s="632"/>
      <c r="G17" s="630"/>
      <c r="H17" s="633"/>
      <c r="I17" s="633"/>
      <c r="J17" s="630"/>
      <c r="K17" s="213"/>
      <c r="L17" s="213"/>
      <c r="M17" s="630"/>
      <c r="N17" s="633"/>
      <c r="O17" s="633"/>
    </row>
    <row r="18" spans="2:15" ht="15.75" thickBot="1" x14ac:dyDescent="0.25">
      <c r="B18" s="632"/>
      <c r="C18" s="632"/>
      <c r="D18" s="634"/>
      <c r="E18" s="634"/>
      <c r="F18" s="632"/>
      <c r="G18" s="630"/>
      <c r="H18" s="633"/>
      <c r="I18" s="633"/>
      <c r="J18" s="630"/>
      <c r="K18" s="633"/>
      <c r="L18" s="633"/>
      <c r="M18" s="641"/>
      <c r="N18" s="642"/>
      <c r="O18" s="642"/>
    </row>
    <row r="19" spans="2:15" ht="15.75" thickTop="1" x14ac:dyDescent="0.2">
      <c r="B19" s="632"/>
      <c r="C19" s="632"/>
      <c r="D19" s="634"/>
      <c r="E19" s="634"/>
      <c r="F19" s="632"/>
      <c r="G19" s="630"/>
      <c r="H19" s="633"/>
      <c r="I19" s="633"/>
      <c r="J19" s="630"/>
      <c r="K19" s="633"/>
      <c r="L19" s="633"/>
      <c r="M19" s="643"/>
      <c r="N19" s="644"/>
      <c r="O19" s="644"/>
    </row>
    <row r="20" spans="2:15" x14ac:dyDescent="0.2">
      <c r="B20" s="630"/>
      <c r="C20" s="632"/>
      <c r="D20" s="634"/>
      <c r="E20" s="634"/>
      <c r="F20" s="632"/>
      <c r="G20" s="630"/>
      <c r="H20" s="633"/>
      <c r="I20" s="633"/>
      <c r="J20" s="630"/>
      <c r="K20" s="633"/>
      <c r="L20" s="633"/>
      <c r="M20" s="630"/>
      <c r="N20" s="633"/>
      <c r="O20" s="633"/>
    </row>
    <row r="21" spans="2:15" x14ac:dyDescent="0.2">
      <c r="B21" s="632"/>
      <c r="C21" s="632"/>
      <c r="D21" s="634"/>
      <c r="E21" s="634"/>
      <c r="F21" s="632"/>
      <c r="G21" s="630"/>
      <c r="H21" s="633"/>
      <c r="I21" s="633"/>
      <c r="J21" s="630"/>
      <c r="K21" s="633"/>
      <c r="L21" s="633"/>
      <c r="M21" s="645"/>
      <c r="N21" s="646"/>
      <c r="O21" s="646"/>
    </row>
    <row r="22" spans="2:15" ht="15.75" thickBot="1" x14ac:dyDescent="0.25">
      <c r="B22" s="630"/>
      <c r="C22" s="632"/>
      <c r="D22" s="634"/>
      <c r="E22" s="634"/>
      <c r="F22" s="632"/>
      <c r="G22" s="630"/>
      <c r="H22" s="633"/>
      <c r="I22" s="633"/>
      <c r="J22" s="630"/>
      <c r="K22" s="633"/>
      <c r="L22" s="633"/>
      <c r="M22" s="641"/>
      <c r="N22" s="642"/>
      <c r="O22" s="642"/>
    </row>
    <row r="23" spans="2:15" ht="15.75" thickTop="1" x14ac:dyDescent="0.2">
      <c r="B23" s="630"/>
      <c r="C23" s="632"/>
      <c r="D23" s="634"/>
      <c r="E23" s="634"/>
      <c r="F23" s="632"/>
      <c r="G23" s="630"/>
      <c r="H23" s="633"/>
      <c r="I23" s="633"/>
      <c r="J23" s="630"/>
      <c r="K23" s="633"/>
      <c r="L23" s="633"/>
      <c r="M23" s="643"/>
      <c r="N23" s="644"/>
      <c r="O23" s="644"/>
    </row>
    <row r="24" spans="2:15" x14ac:dyDescent="0.2">
      <c r="B24" s="630"/>
      <c r="C24" s="630"/>
      <c r="D24" s="634"/>
      <c r="E24" s="634"/>
      <c r="F24" s="632"/>
      <c r="G24" s="630"/>
      <c r="H24" s="633"/>
      <c r="I24" s="633"/>
      <c r="J24" s="630"/>
      <c r="K24" s="633"/>
      <c r="L24" s="633"/>
      <c r="M24" s="630"/>
      <c r="N24" s="633"/>
      <c r="O24" s="633"/>
    </row>
    <row r="25" spans="2:15" x14ac:dyDescent="0.2">
      <c r="B25" s="630"/>
      <c r="C25" s="632"/>
      <c r="D25" s="634"/>
      <c r="E25" s="634"/>
      <c r="F25" s="632"/>
      <c r="G25" s="630"/>
      <c r="H25" s="633"/>
      <c r="I25" s="633"/>
      <c r="J25" s="630"/>
      <c r="K25" s="633"/>
      <c r="L25" s="633"/>
      <c r="M25" s="630"/>
      <c r="N25" s="633"/>
      <c r="O25" s="633"/>
    </row>
    <row r="26" spans="2:15" ht="15.75" thickBot="1" x14ac:dyDescent="0.25">
      <c r="B26" s="630"/>
      <c r="C26" s="632"/>
      <c r="D26" s="634"/>
      <c r="E26" s="634"/>
      <c r="F26" s="632"/>
      <c r="G26" s="630"/>
      <c r="H26" s="633"/>
      <c r="I26" s="633"/>
      <c r="J26" s="630"/>
      <c r="K26" s="633"/>
      <c r="L26" s="633"/>
      <c r="M26" s="641"/>
      <c r="N26" s="642"/>
      <c r="O26" s="642"/>
    </row>
    <row r="27" spans="2:15" ht="15.75" thickTop="1" x14ac:dyDescent="0.2">
      <c r="B27" s="630"/>
      <c r="C27" s="632"/>
      <c r="D27" s="634"/>
      <c r="E27" s="634"/>
      <c r="F27" s="632"/>
      <c r="G27" s="630"/>
      <c r="H27" s="633"/>
      <c r="I27" s="633"/>
      <c r="J27" s="630"/>
      <c r="K27" s="633"/>
      <c r="L27" s="633"/>
      <c r="M27" s="643"/>
      <c r="N27" s="644"/>
      <c r="O27" s="647"/>
    </row>
    <row r="28" spans="2:15" x14ac:dyDescent="0.2">
      <c r="B28" s="630"/>
      <c r="C28" s="630"/>
      <c r="D28" s="634"/>
      <c r="E28" s="634"/>
      <c r="F28" s="632"/>
      <c r="G28" s="630"/>
      <c r="H28" s="633"/>
      <c r="I28" s="633"/>
      <c r="J28" s="630"/>
      <c r="K28" s="644"/>
      <c r="L28" s="644"/>
      <c r="M28" s="630"/>
      <c r="N28" s="633"/>
      <c r="O28" s="633"/>
    </row>
    <row r="29" spans="2:15" x14ac:dyDescent="0.2">
      <c r="B29" s="630"/>
      <c r="C29" s="632"/>
      <c r="D29" s="634"/>
      <c r="E29" s="634"/>
      <c r="F29" s="632"/>
      <c r="G29" s="630"/>
      <c r="H29" s="633"/>
      <c r="I29" s="633"/>
      <c r="J29" s="630"/>
      <c r="K29" s="633"/>
      <c r="L29" s="633"/>
      <c r="M29" s="630"/>
      <c r="N29" s="633"/>
      <c r="O29" s="633"/>
    </row>
    <row r="30" spans="2:15" ht="15.75" thickBot="1" x14ac:dyDescent="0.25">
      <c r="B30" s="630"/>
      <c r="C30" s="632"/>
      <c r="D30" s="634"/>
      <c r="E30" s="634"/>
      <c r="F30" s="632"/>
      <c r="G30" s="630"/>
      <c r="H30" s="633"/>
      <c r="I30" s="633"/>
      <c r="J30" s="630"/>
      <c r="K30" s="633"/>
      <c r="L30" s="633"/>
      <c r="M30" s="641"/>
      <c r="N30" s="642"/>
      <c r="O30" s="642"/>
    </row>
    <row r="31" spans="2:15" ht="15.75" thickTop="1" x14ac:dyDescent="0.2">
      <c r="B31" s="630"/>
      <c r="C31" s="632"/>
      <c r="D31" s="634"/>
      <c r="E31" s="634"/>
      <c r="F31" s="632"/>
      <c r="G31" s="630"/>
      <c r="H31" s="633"/>
      <c r="I31" s="633"/>
      <c r="J31" s="630"/>
      <c r="K31" s="633"/>
      <c r="L31" s="633"/>
      <c r="M31" s="643"/>
      <c r="N31" s="644"/>
      <c r="O31" s="644"/>
    </row>
    <row r="32" spans="2:15" x14ac:dyDescent="0.2">
      <c r="B32" s="213"/>
      <c r="C32" s="213"/>
      <c r="D32" s="213"/>
      <c r="E32" s="213"/>
      <c r="F32" s="213"/>
      <c r="G32" s="630"/>
      <c r="H32" s="633"/>
      <c r="I32" s="648"/>
      <c r="J32" s="630"/>
      <c r="K32" s="213"/>
      <c r="L32" s="649"/>
      <c r="M32" s="630"/>
      <c r="N32" s="633"/>
      <c r="O32" s="648"/>
    </row>
    <row r="33" spans="2:15" x14ac:dyDescent="0.2">
      <c r="B33" s="213"/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633"/>
      <c r="O33" s="633"/>
    </row>
    <row r="34" spans="2:15" x14ac:dyDescent="0.2">
      <c r="B34" s="213"/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633"/>
      <c r="O34" s="633"/>
    </row>
    <row r="35" spans="2:15" x14ac:dyDescent="0.2">
      <c r="B35" s="213"/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633"/>
      <c r="O35" s="633"/>
    </row>
    <row r="36" spans="2:15" x14ac:dyDescent="0.2">
      <c r="B36" s="213"/>
      <c r="C36" s="213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633"/>
      <c r="O36" s="633"/>
    </row>
    <row r="37" spans="2:15" x14ac:dyDescent="0.2">
      <c r="B37" s="213"/>
      <c r="C37" s="213"/>
      <c r="D37" s="213"/>
      <c r="E37" s="213"/>
      <c r="F37" s="213"/>
      <c r="G37" s="213"/>
      <c r="H37" s="213"/>
      <c r="I37" s="213"/>
      <c r="J37" s="213"/>
      <c r="K37" s="213"/>
      <c r="L37" s="213"/>
      <c r="M37" s="213"/>
      <c r="N37" s="633"/>
      <c r="O37" s="633"/>
    </row>
    <row r="38" spans="2:15" x14ac:dyDescent="0.2">
      <c r="B38" s="213"/>
      <c r="C38" s="213"/>
      <c r="D38" s="213"/>
      <c r="E38" s="213"/>
      <c r="F38" s="213" t="s">
        <v>1317</v>
      </c>
      <c r="G38" s="633">
        <f t="shared" ref="G38:L38" si="0">SUM(G17:G37)</f>
        <v>0</v>
      </c>
      <c r="H38" s="635">
        <f t="shared" si="0"/>
        <v>0</v>
      </c>
      <c r="I38" s="650">
        <f t="shared" si="0"/>
        <v>0</v>
      </c>
      <c r="J38" s="651">
        <f t="shared" si="0"/>
        <v>0</v>
      </c>
      <c r="K38" s="633">
        <f t="shared" si="0"/>
        <v>0</v>
      </c>
      <c r="L38" s="652">
        <f t="shared" si="0"/>
        <v>0</v>
      </c>
      <c r="M38" s="213">
        <v>50</v>
      </c>
      <c r="N38" s="633">
        <f>SUM(N31:N32)</f>
        <v>0</v>
      </c>
      <c r="O38" s="636">
        <f>SUM(O31:O32)</f>
        <v>0</v>
      </c>
    </row>
  </sheetData>
  <mergeCells count="50">
    <mergeCell ref="B12:E12"/>
    <mergeCell ref="F12:I12"/>
    <mergeCell ref="K12:M12"/>
    <mergeCell ref="N12:O12"/>
    <mergeCell ref="B14:E15"/>
    <mergeCell ref="F14:F16"/>
    <mergeCell ref="N10:O10"/>
    <mergeCell ref="B11:E11"/>
    <mergeCell ref="F11:I11"/>
    <mergeCell ref="K11:M11"/>
    <mergeCell ref="N11:O11"/>
    <mergeCell ref="B10:E10"/>
    <mergeCell ref="F10:I10"/>
    <mergeCell ref="K10:M10"/>
    <mergeCell ref="G14:I14"/>
    <mergeCell ref="J14:L14"/>
    <mergeCell ref="M14:O14"/>
    <mergeCell ref="G15:G16"/>
    <mergeCell ref="N15:N16"/>
    <mergeCell ref="O15:O16"/>
    <mergeCell ref="H15:H16"/>
    <mergeCell ref="I15:I16"/>
    <mergeCell ref="J15:J16"/>
    <mergeCell ref="K15:K16"/>
    <mergeCell ref="L15:L16"/>
    <mergeCell ref="M15:M16"/>
    <mergeCell ref="B8:E8"/>
    <mergeCell ref="F8:I8"/>
    <mergeCell ref="K8:M8"/>
    <mergeCell ref="N8:O8"/>
    <mergeCell ref="B9:E9"/>
    <mergeCell ref="F9:I9"/>
    <mergeCell ref="K9:M9"/>
    <mergeCell ref="N9:O9"/>
    <mergeCell ref="B6:E6"/>
    <mergeCell ref="F6:I6"/>
    <mergeCell ref="K6:M6"/>
    <mergeCell ref="N6:O6"/>
    <mergeCell ref="B7:E7"/>
    <mergeCell ref="F7:I7"/>
    <mergeCell ref="K7:M7"/>
    <mergeCell ref="N7:O7"/>
    <mergeCell ref="B2:O2"/>
    <mergeCell ref="B4:E4"/>
    <mergeCell ref="F4:I4"/>
    <mergeCell ref="K4:O4"/>
    <mergeCell ref="B5:E5"/>
    <mergeCell ref="F5:I5"/>
    <mergeCell ref="K5:M5"/>
    <mergeCell ref="N5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4145-3F28-4AE9-A325-70522E315E4B}">
  <sheetPr codeName="Hoja4">
    <tabColor theme="9"/>
    <pageSetUpPr fitToPage="1"/>
  </sheetPr>
  <dimension ref="A1:N395"/>
  <sheetViews>
    <sheetView showGridLines="0" zoomScaleNormal="100" zoomScaleSheetLayoutView="120" workbookViewId="0">
      <selection activeCell="K178" sqref="K178"/>
    </sheetView>
  </sheetViews>
  <sheetFormatPr defaultColWidth="11.43359375" defaultRowHeight="12" x14ac:dyDescent="0.15"/>
  <cols>
    <col min="1" max="1" width="5.51171875" style="106" customWidth="1"/>
    <col min="2" max="2" width="3.2265625" style="176" customWidth="1"/>
    <col min="3" max="3" width="9.4140625" style="177" bestFit="1" customWidth="1"/>
    <col min="4" max="4" width="35.109375" style="114" customWidth="1"/>
    <col min="5" max="5" width="5.91796875" style="176" customWidth="1"/>
    <col min="6" max="7" width="5.91796875" style="114" customWidth="1"/>
    <col min="8" max="8" width="8.7421875" style="178" customWidth="1"/>
    <col min="9" max="9" width="38.875" style="114" bestFit="1" customWidth="1"/>
    <col min="10" max="10" width="10.0859375" style="179" bestFit="1" customWidth="1"/>
    <col min="11" max="12" width="10.76171875" style="161" customWidth="1"/>
    <col min="13" max="14" width="11.43359375" style="114"/>
    <col min="15" max="15" width="11.8359375" style="114" bestFit="1" customWidth="1"/>
    <col min="16" max="16384" width="11.43359375" style="114"/>
  </cols>
  <sheetData>
    <row r="1" spans="1:14" x14ac:dyDescent="0.15">
      <c r="B1" s="107" t="s">
        <v>816</v>
      </c>
      <c r="C1" s="108"/>
      <c r="D1" s="109"/>
      <c r="E1" s="108"/>
      <c r="F1" s="109"/>
      <c r="G1" s="109"/>
      <c r="H1" s="110"/>
      <c r="I1" s="109"/>
      <c r="J1" s="111"/>
      <c r="K1" s="112"/>
      <c r="L1" s="113"/>
    </row>
    <row r="2" spans="1:14" ht="5.0999999999999996" customHeight="1" x14ac:dyDescent="0.15">
      <c r="B2" s="115"/>
      <c r="C2" s="116"/>
      <c r="D2" s="117"/>
      <c r="E2" s="118"/>
      <c r="F2" s="117"/>
      <c r="G2" s="117"/>
      <c r="H2" s="117"/>
      <c r="I2" s="119"/>
      <c r="J2" s="120"/>
      <c r="K2" s="121"/>
      <c r="L2" s="122"/>
    </row>
    <row r="3" spans="1:14" x14ac:dyDescent="0.15">
      <c r="B3" s="123" t="s">
        <v>817</v>
      </c>
      <c r="C3" s="124"/>
      <c r="D3" s="124"/>
      <c r="E3" s="833" t="s">
        <v>818</v>
      </c>
      <c r="F3" s="833"/>
      <c r="G3" s="833"/>
      <c r="H3" s="833"/>
      <c r="I3" s="119"/>
      <c r="J3" s="120"/>
      <c r="K3" s="121"/>
      <c r="L3" s="122"/>
    </row>
    <row r="4" spans="1:14" x14ac:dyDescent="0.15">
      <c r="B4" s="123" t="s">
        <v>819</v>
      </c>
      <c r="C4" s="125"/>
      <c r="D4" s="125"/>
      <c r="E4" s="834">
        <v>20503927841</v>
      </c>
      <c r="F4" s="834"/>
      <c r="G4" s="834"/>
      <c r="H4" s="834"/>
      <c r="I4" s="119"/>
      <c r="J4" s="120"/>
      <c r="K4" s="121"/>
      <c r="L4" s="122"/>
    </row>
    <row r="5" spans="1:14" x14ac:dyDescent="0.15">
      <c r="B5" s="126" t="s">
        <v>820</v>
      </c>
      <c r="C5" s="127"/>
      <c r="D5" s="127"/>
      <c r="E5" s="835" t="s">
        <v>1007</v>
      </c>
      <c r="F5" s="835"/>
      <c r="G5" s="835"/>
      <c r="H5" s="835"/>
      <c r="I5" s="128"/>
      <c r="J5" s="129"/>
      <c r="K5" s="130"/>
      <c r="L5" s="131"/>
    </row>
    <row r="6" spans="1:14" ht="5.0999999999999996" customHeight="1" x14ac:dyDescent="0.15">
      <c r="B6" s="132"/>
      <c r="C6" s="132"/>
      <c r="D6" s="133"/>
      <c r="E6" s="132"/>
      <c r="F6" s="133"/>
      <c r="G6" s="133"/>
      <c r="H6" s="134"/>
      <c r="I6" s="133"/>
      <c r="J6" s="120"/>
      <c r="K6" s="121"/>
      <c r="L6" s="121"/>
    </row>
    <row r="7" spans="1:14" s="136" customFormat="1" ht="13.5" customHeight="1" x14ac:dyDescent="0.2">
      <c r="A7" s="135"/>
      <c r="B7" s="836" t="s">
        <v>821</v>
      </c>
      <c r="C7" s="836"/>
      <c r="D7" s="836"/>
      <c r="E7" s="837" t="s">
        <v>822</v>
      </c>
      <c r="F7" s="838"/>
      <c r="G7" s="839"/>
      <c r="H7" s="840" t="s">
        <v>823</v>
      </c>
      <c r="I7" s="841"/>
      <c r="J7" s="828" t="s">
        <v>824</v>
      </c>
      <c r="K7" s="829"/>
      <c r="L7" s="830"/>
    </row>
    <row r="8" spans="1:14" s="136" customFormat="1" ht="13.5" customHeight="1" x14ac:dyDescent="0.15">
      <c r="A8" s="135"/>
      <c r="B8" s="836"/>
      <c r="C8" s="836"/>
      <c r="D8" s="836"/>
      <c r="E8" s="222" t="s">
        <v>1002</v>
      </c>
      <c r="F8" s="222" t="s">
        <v>1004</v>
      </c>
      <c r="G8" s="222" t="s">
        <v>1004</v>
      </c>
      <c r="H8" s="137" t="s">
        <v>825</v>
      </c>
      <c r="I8" s="138" t="s">
        <v>826</v>
      </c>
      <c r="J8" s="139" t="s">
        <v>827</v>
      </c>
      <c r="K8" s="140" t="s">
        <v>0</v>
      </c>
      <c r="L8" s="140" t="s">
        <v>1</v>
      </c>
      <c r="M8" s="141" t="s">
        <v>828</v>
      </c>
    </row>
    <row r="9" spans="1:14" ht="13.5" customHeight="1" x14ac:dyDescent="0.15">
      <c r="A9" s="142" t="s">
        <v>829</v>
      </c>
      <c r="B9" s="143" t="s">
        <v>830</v>
      </c>
      <c r="C9" s="144" t="s">
        <v>831</v>
      </c>
      <c r="D9" s="145" t="s">
        <v>832</v>
      </c>
      <c r="E9" s="223" t="s">
        <v>1003</v>
      </c>
      <c r="F9" s="223" t="s">
        <v>1005</v>
      </c>
      <c r="G9" s="223" t="s">
        <v>1006</v>
      </c>
      <c r="H9" s="146" t="s">
        <v>833</v>
      </c>
      <c r="I9" s="138" t="s">
        <v>834</v>
      </c>
      <c r="J9" s="139" t="s">
        <v>835</v>
      </c>
      <c r="K9" s="147">
        <f>SUM(K10:K393)</f>
        <v>892918.84000000008</v>
      </c>
      <c r="L9" s="147">
        <f>SUM(L10:L393)</f>
        <v>892918.84000000008</v>
      </c>
      <c r="M9" s="148">
        <f>+K9-L9</f>
        <v>0</v>
      </c>
    </row>
    <row r="10" spans="1:14" x14ac:dyDescent="0.15">
      <c r="B10" s="149"/>
      <c r="C10" s="150"/>
      <c r="D10" s="171" t="s">
        <v>1009</v>
      </c>
      <c r="E10" s="152"/>
      <c r="F10" s="151"/>
      <c r="G10" s="151"/>
      <c r="H10" s="153"/>
      <c r="I10" s="224" t="s">
        <v>836</v>
      </c>
      <c r="J10" s="154"/>
      <c r="K10" s="155"/>
      <c r="L10" s="155"/>
    </row>
    <row r="11" spans="1:14" x14ac:dyDescent="0.15">
      <c r="A11" s="156">
        <v>0</v>
      </c>
      <c r="B11" s="149">
        <v>1</v>
      </c>
      <c r="C11" s="150">
        <v>45323</v>
      </c>
      <c r="D11" s="151" t="s">
        <v>1422</v>
      </c>
      <c r="E11" s="152"/>
      <c r="F11" s="151"/>
      <c r="G11" s="151"/>
      <c r="H11" s="153">
        <v>14</v>
      </c>
      <c r="I11" s="710" t="str">
        <f>VLOOKUP(H11,Tabla_13[],3,)</f>
        <v>CUENTAS POR COBRAR AL PERSONAL, A LOS ACCIONISTAS (SOCIOS) y DIRECTORES</v>
      </c>
      <c r="J11" s="157"/>
      <c r="K11" s="155">
        <f>+ASIENTOS!H23</f>
        <v>279000</v>
      </c>
      <c r="L11" s="155"/>
      <c r="N11" s="114">
        <v>1</v>
      </c>
    </row>
    <row r="12" spans="1:14" x14ac:dyDescent="0.15">
      <c r="A12" s="156">
        <v>0</v>
      </c>
      <c r="B12" s="149">
        <v>1</v>
      </c>
      <c r="C12" s="150">
        <v>45323</v>
      </c>
      <c r="D12" s="151" t="s">
        <v>1422</v>
      </c>
      <c r="E12" s="152"/>
      <c r="F12" s="151"/>
      <c r="G12" s="151"/>
      <c r="H12" s="158">
        <v>142</v>
      </c>
      <c r="I12" s="159" t="str">
        <f>VLOOKUP(H12,Tabla_13[],3,)</f>
        <v>Accionistas (o socios)</v>
      </c>
      <c r="J12" s="160"/>
      <c r="K12" s="155"/>
      <c r="L12" s="155"/>
      <c r="N12" s="114">
        <v>2</v>
      </c>
    </row>
    <row r="13" spans="1:14" x14ac:dyDescent="0.15">
      <c r="A13" s="156">
        <v>0</v>
      </c>
      <c r="B13" s="149">
        <v>1</v>
      </c>
      <c r="C13" s="150">
        <v>45323</v>
      </c>
      <c r="D13" s="151" t="s">
        <v>1422</v>
      </c>
      <c r="E13" s="152"/>
      <c r="F13" s="151"/>
      <c r="G13" s="151"/>
      <c r="H13" s="153">
        <v>50</v>
      </c>
      <c r="I13" s="710" t="str">
        <f>VLOOKUP(H13,Tabla_13[],3,)</f>
        <v>CAPITAL</v>
      </c>
      <c r="J13" s="160"/>
      <c r="K13" s="155"/>
      <c r="L13" s="155">
        <f>+ASIENTOS!I25</f>
        <v>279000</v>
      </c>
      <c r="N13" s="114">
        <v>3</v>
      </c>
    </row>
    <row r="14" spans="1:14" x14ac:dyDescent="0.15">
      <c r="A14" s="156">
        <v>0</v>
      </c>
      <c r="B14" s="149">
        <v>1</v>
      </c>
      <c r="C14" s="150">
        <v>45323</v>
      </c>
      <c r="D14" s="151" t="s">
        <v>1422</v>
      </c>
      <c r="E14" s="152"/>
      <c r="F14" s="151"/>
      <c r="G14" s="151"/>
      <c r="H14" s="158">
        <v>501</v>
      </c>
      <c r="I14" s="159" t="str">
        <f>VLOOKUP(H14,Tabla_13[],3,)</f>
        <v>Capital social</v>
      </c>
      <c r="J14" s="160"/>
      <c r="K14" s="155"/>
      <c r="L14" s="155"/>
      <c r="N14" s="114">
        <v>4</v>
      </c>
    </row>
    <row r="15" spans="1:14" x14ac:dyDescent="0.15">
      <c r="A15" s="156">
        <v>0</v>
      </c>
      <c r="B15" s="149"/>
      <c r="C15" s="150"/>
      <c r="D15" s="171" t="s">
        <v>1424</v>
      </c>
      <c r="E15" s="152"/>
      <c r="F15" s="151"/>
      <c r="G15" s="151"/>
      <c r="H15" s="158"/>
      <c r="I15" s="224" t="s">
        <v>837</v>
      </c>
      <c r="J15" s="157"/>
      <c r="K15" s="155"/>
      <c r="L15" s="155"/>
      <c r="N15" s="114">
        <v>5</v>
      </c>
    </row>
    <row r="16" spans="1:14" x14ac:dyDescent="0.15">
      <c r="A16" s="156">
        <v>0</v>
      </c>
      <c r="B16" s="149">
        <v>2</v>
      </c>
      <c r="C16" s="150">
        <v>45324</v>
      </c>
      <c r="D16" s="151" t="s">
        <v>1423</v>
      </c>
      <c r="E16" s="152"/>
      <c r="F16" s="151"/>
      <c r="G16" s="151"/>
      <c r="H16" s="153">
        <v>10</v>
      </c>
      <c r="I16" s="710" t="str">
        <f>VLOOKUP(H16,Tabla_13[],3,)</f>
        <v>EFECTIVO Y EQUIVALENTES DE EFECTIVO</v>
      </c>
      <c r="J16" s="160"/>
      <c r="K16" s="155">
        <f>+ASIENTOS!H37</f>
        <v>207000</v>
      </c>
      <c r="L16" s="155"/>
      <c r="N16" s="114">
        <v>6</v>
      </c>
    </row>
    <row r="17" spans="1:14" x14ac:dyDescent="0.15">
      <c r="A17" s="156">
        <v>0</v>
      </c>
      <c r="B17" s="149">
        <v>2</v>
      </c>
      <c r="C17" s="150">
        <v>45324</v>
      </c>
      <c r="D17" s="151" t="s">
        <v>1423</v>
      </c>
      <c r="E17" s="152"/>
      <c r="F17" s="151"/>
      <c r="G17" s="151"/>
      <c r="H17" s="158">
        <v>1041</v>
      </c>
      <c r="I17" s="159" t="str">
        <f>VLOOKUP(H17,Tabla_13[],3,)</f>
        <v>Cuentas corrientes operativas</v>
      </c>
      <c r="J17" s="160"/>
      <c r="K17" s="155"/>
      <c r="L17" s="155"/>
      <c r="N17" s="114">
        <v>7</v>
      </c>
    </row>
    <row r="18" spans="1:14" x14ac:dyDescent="0.15">
      <c r="A18" s="156">
        <v>0</v>
      </c>
      <c r="B18" s="149">
        <v>2</v>
      </c>
      <c r="C18" s="150">
        <v>45324</v>
      </c>
      <c r="D18" s="151" t="s">
        <v>1423</v>
      </c>
      <c r="E18" s="152"/>
      <c r="F18" s="151"/>
      <c r="G18" s="151"/>
      <c r="H18" s="153">
        <v>33</v>
      </c>
      <c r="I18" s="710" t="str">
        <f>VLOOKUP(H18,Tabla_13[],3,)</f>
        <v>PROPIEDAD, PLANTA Y EQUIPO</v>
      </c>
      <c r="J18" s="160"/>
      <c r="K18" s="161">
        <f>+ASIENTOS!H39</f>
        <v>72000</v>
      </c>
      <c r="L18" s="155"/>
      <c r="N18" s="114">
        <v>8</v>
      </c>
    </row>
    <row r="19" spans="1:14" x14ac:dyDescent="0.15">
      <c r="A19" s="162">
        <v>0</v>
      </c>
      <c r="B19" s="149">
        <v>2</v>
      </c>
      <c r="C19" s="150">
        <v>45324</v>
      </c>
      <c r="D19" s="151" t="s">
        <v>1423</v>
      </c>
      <c r="E19" s="163"/>
      <c r="F19" s="164"/>
      <c r="G19" s="164"/>
      <c r="H19" s="158">
        <v>335</v>
      </c>
      <c r="I19" s="159" t="str">
        <f>VLOOKUP(H19,Tabla_13[],3,)</f>
        <v>Muebles y enseres</v>
      </c>
      <c r="J19" s="160"/>
      <c r="K19" s="155"/>
      <c r="L19" s="155"/>
      <c r="N19" s="114">
        <v>9</v>
      </c>
    </row>
    <row r="20" spans="1:14" x14ac:dyDescent="0.15">
      <c r="A20" s="156">
        <v>0</v>
      </c>
      <c r="B20" s="149">
        <v>2</v>
      </c>
      <c r="C20" s="150">
        <v>45324</v>
      </c>
      <c r="D20" s="151" t="s">
        <v>1423</v>
      </c>
      <c r="E20" s="152"/>
      <c r="F20" s="151"/>
      <c r="G20" s="151"/>
      <c r="H20" s="153">
        <v>14</v>
      </c>
      <c r="I20" s="710" t="str">
        <f>VLOOKUP(H20,Tabla_13[],3,)</f>
        <v>CUENTAS POR COBRAR AL PERSONAL, A LOS ACCIONISTAS (SOCIOS) y DIRECTORES</v>
      </c>
      <c r="J20" s="160" t="s">
        <v>952</v>
      </c>
      <c r="K20" s="155"/>
      <c r="L20" s="155">
        <f>+ASIENTOS!I41</f>
        <v>279000</v>
      </c>
      <c r="N20" s="114">
        <v>10</v>
      </c>
    </row>
    <row r="21" spans="1:14" x14ac:dyDescent="0.15">
      <c r="A21" s="162">
        <v>0</v>
      </c>
      <c r="B21" s="149">
        <v>2</v>
      </c>
      <c r="C21" s="150">
        <v>45324</v>
      </c>
      <c r="D21" s="151" t="s">
        <v>1423</v>
      </c>
      <c r="E21" s="163"/>
      <c r="F21" s="164"/>
      <c r="G21" s="164"/>
      <c r="H21" s="158">
        <v>142</v>
      </c>
      <c r="I21" s="159" t="str">
        <f>VLOOKUP(H21,Tabla_13[],3,)</f>
        <v>Accionistas (o socios)</v>
      </c>
      <c r="J21" s="160"/>
      <c r="K21" s="155"/>
      <c r="L21" s="155"/>
      <c r="N21" s="114">
        <v>11</v>
      </c>
    </row>
    <row r="22" spans="1:14" x14ac:dyDescent="0.15">
      <c r="A22" s="156">
        <v>0</v>
      </c>
      <c r="B22" s="149"/>
      <c r="C22" s="150"/>
      <c r="D22" s="171" t="s">
        <v>1425</v>
      </c>
      <c r="E22" s="152"/>
      <c r="F22" s="151"/>
      <c r="G22" s="151"/>
      <c r="H22" s="158"/>
      <c r="I22" s="224" t="s">
        <v>1427</v>
      </c>
      <c r="J22" s="160"/>
      <c r="K22" s="155"/>
      <c r="L22" s="155"/>
      <c r="N22" s="114">
        <v>12</v>
      </c>
    </row>
    <row r="23" spans="1:14" x14ac:dyDescent="0.15">
      <c r="A23" s="156">
        <v>0</v>
      </c>
      <c r="B23" s="149">
        <v>3</v>
      </c>
      <c r="C23" s="150">
        <v>45325</v>
      </c>
      <c r="D23" s="151" t="s">
        <v>1426</v>
      </c>
      <c r="E23" s="152"/>
      <c r="F23" s="151"/>
      <c r="G23" s="151"/>
      <c r="H23" s="153">
        <v>60</v>
      </c>
      <c r="I23" s="710" t="str">
        <f>VLOOKUP(H23,Tabla_13[],3,)</f>
        <v>COMPRAS</v>
      </c>
      <c r="J23" s="157"/>
      <c r="K23" s="155">
        <f>+ASIENTOS!H54</f>
        <v>3500</v>
      </c>
      <c r="L23" s="155"/>
      <c r="N23" s="114">
        <v>13</v>
      </c>
    </row>
    <row r="24" spans="1:14" x14ac:dyDescent="0.15">
      <c r="A24" s="156">
        <v>0</v>
      </c>
      <c r="B24" s="149">
        <v>3</v>
      </c>
      <c r="C24" s="150">
        <v>45325</v>
      </c>
      <c r="D24" s="151" t="s">
        <v>1426</v>
      </c>
      <c r="E24" s="152"/>
      <c r="F24" s="151"/>
      <c r="G24" s="151"/>
      <c r="H24" s="158">
        <v>6032</v>
      </c>
      <c r="I24" s="159" t="str">
        <f>VLOOKUP(H24,Tabla_13[],3,)</f>
        <v>Suministros</v>
      </c>
      <c r="J24" s="160"/>
      <c r="K24" s="155"/>
      <c r="L24" s="155"/>
      <c r="N24" s="114">
        <v>14</v>
      </c>
    </row>
    <row r="25" spans="1:14" x14ac:dyDescent="0.15">
      <c r="A25" s="156">
        <v>0</v>
      </c>
      <c r="B25" s="149">
        <v>3</v>
      </c>
      <c r="C25" s="150">
        <v>45325</v>
      </c>
      <c r="D25" s="151" t="s">
        <v>1426</v>
      </c>
      <c r="E25" s="152"/>
      <c r="F25" s="151"/>
      <c r="G25" s="151"/>
      <c r="H25" s="153">
        <v>16</v>
      </c>
      <c r="I25" s="710" t="str">
        <f>VLOOKUP(H25,Tabla_13[],3,)</f>
        <v>CUENTAS POR COBRAR DIVERSAS – TERCEROS</v>
      </c>
      <c r="J25" s="160"/>
      <c r="K25" s="155">
        <f>+ASIENTOS!H56</f>
        <v>630</v>
      </c>
      <c r="L25" s="155"/>
      <c r="N25" s="114">
        <v>15</v>
      </c>
    </row>
    <row r="26" spans="1:14" x14ac:dyDescent="0.15">
      <c r="A26" s="156">
        <v>0</v>
      </c>
      <c r="B26" s="149">
        <v>3</v>
      </c>
      <c r="C26" s="150">
        <v>45325</v>
      </c>
      <c r="D26" s="151" t="s">
        <v>1426</v>
      </c>
      <c r="E26" s="152"/>
      <c r="F26" s="151"/>
      <c r="G26" s="151"/>
      <c r="H26" s="158">
        <v>1673</v>
      </c>
      <c r="I26" s="159" t="str">
        <f>VLOOKUP(H26,Tabla_13[],3,)</f>
        <v>IGV por acreditar en compras</v>
      </c>
      <c r="J26" s="160"/>
      <c r="K26" s="155"/>
      <c r="L26" s="155"/>
      <c r="N26" s="114">
        <v>16</v>
      </c>
    </row>
    <row r="27" spans="1:14" x14ac:dyDescent="0.15">
      <c r="A27" s="156">
        <v>0</v>
      </c>
      <c r="B27" s="149">
        <v>3</v>
      </c>
      <c r="C27" s="150">
        <v>45325</v>
      </c>
      <c r="D27" s="151" t="s">
        <v>1426</v>
      </c>
      <c r="E27" s="152"/>
      <c r="F27" s="151"/>
      <c r="G27" s="151"/>
      <c r="H27" s="153">
        <v>42</v>
      </c>
      <c r="I27" s="710" t="str">
        <f>VLOOKUP(H27,Tabla_13[],3,)</f>
        <v>CUENTAS POR PAGAR COMERCIALES TERCEROS</v>
      </c>
      <c r="J27" s="160"/>
      <c r="K27" s="155"/>
      <c r="L27" s="155">
        <f>+ASIENTOS!I58</f>
        <v>4130</v>
      </c>
      <c r="N27" s="114">
        <v>17</v>
      </c>
    </row>
    <row r="28" spans="1:14" x14ac:dyDescent="0.15">
      <c r="A28" s="156">
        <v>0</v>
      </c>
      <c r="B28" s="149">
        <v>3</v>
      </c>
      <c r="C28" s="150">
        <v>45325</v>
      </c>
      <c r="D28" s="151" t="s">
        <v>1426</v>
      </c>
      <c r="E28" s="152"/>
      <c r="F28" s="151"/>
      <c r="G28" s="151"/>
      <c r="H28" s="158">
        <v>4212</v>
      </c>
      <c r="I28" s="159" t="str">
        <f>VLOOKUP(H28,Tabla_13[],3,)</f>
        <v>Emitidas</v>
      </c>
      <c r="J28" s="160"/>
      <c r="K28" s="155"/>
      <c r="L28" s="155"/>
      <c r="N28" s="114">
        <v>18</v>
      </c>
    </row>
    <row r="29" spans="1:14" x14ac:dyDescent="0.15">
      <c r="A29" s="162">
        <v>0</v>
      </c>
      <c r="B29" s="149"/>
      <c r="C29" s="150"/>
      <c r="D29" s="151"/>
      <c r="E29" s="163"/>
      <c r="F29" s="164"/>
      <c r="G29" s="164"/>
      <c r="H29" s="158"/>
      <c r="I29" s="224" t="s">
        <v>1428</v>
      </c>
      <c r="J29" s="157"/>
      <c r="K29" s="155"/>
      <c r="L29" s="155"/>
      <c r="N29" s="114">
        <v>19</v>
      </c>
    </row>
    <row r="30" spans="1:14" x14ac:dyDescent="0.15">
      <c r="A30" s="156">
        <v>0</v>
      </c>
      <c r="B30" s="149">
        <v>4</v>
      </c>
      <c r="C30" s="150">
        <v>45325</v>
      </c>
      <c r="D30" s="151" t="s">
        <v>1378</v>
      </c>
      <c r="E30" s="152"/>
      <c r="F30" s="151"/>
      <c r="G30" s="151"/>
      <c r="H30" s="153">
        <v>25</v>
      </c>
      <c r="I30" s="710" t="str">
        <f>VLOOKUP(H30,Tabla_13[],3,)</f>
        <v>MATERIALES AUXILIARES, SUMINISTROS Y REPUESTOS</v>
      </c>
      <c r="J30" s="160"/>
      <c r="K30" s="155">
        <f>+ASIENTOS!H64</f>
        <v>3500</v>
      </c>
      <c r="L30" s="155"/>
      <c r="N30" s="114">
        <v>20</v>
      </c>
    </row>
    <row r="31" spans="1:14" x14ac:dyDescent="0.15">
      <c r="A31" s="156">
        <v>0</v>
      </c>
      <c r="B31" s="149">
        <v>4</v>
      </c>
      <c r="C31" s="150">
        <v>45325</v>
      </c>
      <c r="D31" s="151" t="s">
        <v>1378</v>
      </c>
      <c r="E31" s="152"/>
      <c r="F31" s="151"/>
      <c r="G31" s="151"/>
      <c r="H31" s="158">
        <v>2524</v>
      </c>
      <c r="I31" s="159" t="str">
        <f>VLOOKUP(H31,Tabla_13[],3,)</f>
        <v>Otros suministros</v>
      </c>
      <c r="J31" s="160"/>
      <c r="K31" s="155"/>
      <c r="L31" s="155"/>
      <c r="N31" s="114">
        <v>21</v>
      </c>
    </row>
    <row r="32" spans="1:14" x14ac:dyDescent="0.15">
      <c r="A32" s="156">
        <v>0</v>
      </c>
      <c r="B32" s="149">
        <v>4</v>
      </c>
      <c r="C32" s="150">
        <v>45325</v>
      </c>
      <c r="D32" s="151" t="s">
        <v>1378</v>
      </c>
      <c r="E32" s="152"/>
      <c r="F32" s="151"/>
      <c r="G32" s="151"/>
      <c r="H32" s="153">
        <v>61</v>
      </c>
      <c r="I32" s="710" t="str">
        <f>VLOOKUP(H32,Tabla_13[],3,)</f>
        <v>VARIACIÓN DE INVENTARIOS</v>
      </c>
      <c r="J32" s="160"/>
      <c r="K32" s="155"/>
      <c r="L32" s="155">
        <f>+ASIENTOS!I66</f>
        <v>3500</v>
      </c>
      <c r="N32" s="114">
        <v>22</v>
      </c>
    </row>
    <row r="33" spans="1:14" x14ac:dyDescent="0.15">
      <c r="A33" s="156">
        <v>0</v>
      </c>
      <c r="B33" s="149">
        <v>4</v>
      </c>
      <c r="C33" s="150">
        <v>45325</v>
      </c>
      <c r="D33" s="151" t="s">
        <v>1378</v>
      </c>
      <c r="E33" s="152"/>
      <c r="F33" s="151"/>
      <c r="G33" s="151"/>
      <c r="H33" s="158">
        <v>6132</v>
      </c>
      <c r="I33" s="710" t="str">
        <f>VLOOKUP(H33,Tabla_13[],3,)</f>
        <v>Suministros</v>
      </c>
      <c r="J33" s="160"/>
      <c r="K33" s="155"/>
      <c r="L33" s="155"/>
      <c r="N33" s="114">
        <v>23</v>
      </c>
    </row>
    <row r="34" spans="1:14" x14ac:dyDescent="0.15">
      <c r="A34" s="156"/>
      <c r="B34" s="149"/>
      <c r="C34" s="150"/>
      <c r="D34" s="151"/>
      <c r="E34" s="152"/>
      <c r="F34" s="151"/>
      <c r="G34" s="151"/>
      <c r="H34" s="158"/>
      <c r="I34" s="224" t="s">
        <v>1430</v>
      </c>
      <c r="J34" s="160"/>
      <c r="K34" s="155"/>
      <c r="L34" s="155"/>
    </row>
    <row r="35" spans="1:14" x14ac:dyDescent="0.15">
      <c r="A35" s="156"/>
      <c r="B35" s="149">
        <v>5</v>
      </c>
      <c r="C35" s="150">
        <v>45325</v>
      </c>
      <c r="D35" s="151" t="s">
        <v>1477</v>
      </c>
      <c r="E35" s="152"/>
      <c r="F35" s="151"/>
      <c r="G35" s="151"/>
      <c r="H35" s="153">
        <v>42</v>
      </c>
      <c r="I35" s="710" t="str">
        <f>VLOOKUP(H35,Tabla_13[],3,)</f>
        <v>CUENTAS POR PAGAR COMERCIALES TERCEROS</v>
      </c>
      <c r="J35" s="160"/>
      <c r="K35" s="155">
        <f>+ASIENTOS!H72</f>
        <v>4130</v>
      </c>
      <c r="L35" s="155"/>
    </row>
    <row r="36" spans="1:14" x14ac:dyDescent="0.15">
      <c r="A36" s="156"/>
      <c r="B36" s="149">
        <v>5</v>
      </c>
      <c r="C36" s="150">
        <v>45325</v>
      </c>
      <c r="D36" s="151" t="s">
        <v>1477</v>
      </c>
      <c r="E36" s="152"/>
      <c r="F36" s="151"/>
      <c r="G36" s="151"/>
      <c r="H36" s="158">
        <v>4212</v>
      </c>
      <c r="I36" s="159" t="str">
        <f>VLOOKUP(H36,Tabla_13[],3,)</f>
        <v>Emitidas</v>
      </c>
      <c r="J36" s="160"/>
      <c r="K36" s="155"/>
      <c r="L36" s="155"/>
    </row>
    <row r="37" spans="1:14" x14ac:dyDescent="0.15">
      <c r="A37" s="156"/>
      <c r="B37" s="149">
        <v>5</v>
      </c>
      <c r="C37" s="150">
        <v>45325</v>
      </c>
      <c r="D37" s="151" t="s">
        <v>1477</v>
      </c>
      <c r="E37" s="152"/>
      <c r="F37" s="151"/>
      <c r="G37" s="151"/>
      <c r="H37" s="153">
        <v>10</v>
      </c>
      <c r="I37" s="710" t="str">
        <f>VLOOKUP(H37,Tabla_13[],3,)</f>
        <v>EFECTIVO Y EQUIVALENTES DE EFECTIVO</v>
      </c>
      <c r="J37" s="160"/>
      <c r="K37" s="155"/>
      <c r="L37" s="155">
        <f>+ASIENTOS!I74</f>
        <v>4130</v>
      </c>
    </row>
    <row r="38" spans="1:14" x14ac:dyDescent="0.15">
      <c r="A38" s="156"/>
      <c r="B38" s="149">
        <v>5</v>
      </c>
      <c r="C38" s="150">
        <v>45325</v>
      </c>
      <c r="D38" s="151" t="s">
        <v>1477</v>
      </c>
      <c r="E38" s="152"/>
      <c r="F38" s="151"/>
      <c r="G38" s="151"/>
      <c r="H38" s="158">
        <v>1041</v>
      </c>
      <c r="I38" s="710" t="str">
        <f>VLOOKUP(H38,Tabla_13[],3,)</f>
        <v>Cuentas corrientes operativas</v>
      </c>
      <c r="J38" s="160"/>
      <c r="K38" s="155"/>
      <c r="L38" s="155"/>
    </row>
    <row r="39" spans="1:14" x14ac:dyDescent="0.15">
      <c r="A39" s="156">
        <v>0</v>
      </c>
      <c r="B39" s="149"/>
      <c r="C39" s="150"/>
      <c r="D39" s="171" t="s">
        <v>1435</v>
      </c>
      <c r="E39" s="152"/>
      <c r="F39" s="151"/>
      <c r="G39" s="151"/>
      <c r="H39" s="158"/>
      <c r="I39" s="224" t="s">
        <v>1431</v>
      </c>
      <c r="J39" s="160"/>
      <c r="K39" s="155"/>
      <c r="L39" s="155"/>
      <c r="N39" s="114">
        <v>24</v>
      </c>
    </row>
    <row r="40" spans="1:14" x14ac:dyDescent="0.15">
      <c r="A40" s="156">
        <v>0</v>
      </c>
      <c r="B40" s="149">
        <v>6</v>
      </c>
      <c r="C40" s="150">
        <v>45326</v>
      </c>
      <c r="D40" s="151" t="s">
        <v>1429</v>
      </c>
      <c r="E40" s="152"/>
      <c r="F40" s="151"/>
      <c r="G40" s="151"/>
      <c r="H40" s="711">
        <v>60</v>
      </c>
      <c r="I40" s="710" t="str">
        <f>VLOOKUP(H40,Tabla_13[],3,)</f>
        <v>COMPRAS</v>
      </c>
      <c r="J40" s="160"/>
      <c r="K40" s="155">
        <f>+ASIENTOS!H87</f>
        <v>26000</v>
      </c>
      <c r="L40" s="155"/>
      <c r="N40" s="114">
        <v>25</v>
      </c>
    </row>
    <row r="41" spans="1:14" x14ac:dyDescent="0.15">
      <c r="A41" s="156">
        <v>0</v>
      </c>
      <c r="B41" s="149">
        <v>6</v>
      </c>
      <c r="C41" s="150">
        <v>45326</v>
      </c>
      <c r="D41" s="151" t="s">
        <v>1429</v>
      </c>
      <c r="E41" s="152"/>
      <c r="F41" s="151"/>
      <c r="G41" s="151"/>
      <c r="H41" s="165">
        <v>601</v>
      </c>
      <c r="I41" s="159" t="str">
        <f>VLOOKUP(H41,Tabla_13[],3,)</f>
        <v>Mercaderías</v>
      </c>
      <c r="J41" s="160"/>
      <c r="K41" s="155"/>
      <c r="L41" s="155"/>
      <c r="N41" s="114">
        <v>26</v>
      </c>
    </row>
    <row r="42" spans="1:14" x14ac:dyDescent="0.15">
      <c r="A42" s="156">
        <v>0</v>
      </c>
      <c r="B42" s="149">
        <v>6</v>
      </c>
      <c r="C42" s="150">
        <v>45326</v>
      </c>
      <c r="D42" s="151" t="s">
        <v>1429</v>
      </c>
      <c r="E42" s="152"/>
      <c r="F42" s="151"/>
      <c r="G42" s="151"/>
      <c r="H42" s="711">
        <v>42</v>
      </c>
      <c r="I42" s="710" t="str">
        <f>VLOOKUP(H42,Tabla_13[],3,)</f>
        <v>CUENTAS POR PAGAR COMERCIALES TERCEROS</v>
      </c>
      <c r="J42" s="157"/>
      <c r="K42" s="155"/>
      <c r="L42" s="155">
        <f>+ASIENTOS!I89</f>
        <v>26000</v>
      </c>
      <c r="N42" s="114">
        <v>27</v>
      </c>
    </row>
    <row r="43" spans="1:14" x14ac:dyDescent="0.15">
      <c r="A43" s="156">
        <v>0</v>
      </c>
      <c r="B43" s="149">
        <v>6</v>
      </c>
      <c r="C43" s="150">
        <v>45326</v>
      </c>
      <c r="D43" s="151" t="s">
        <v>1429</v>
      </c>
      <c r="E43" s="152"/>
      <c r="F43" s="151"/>
      <c r="G43" s="151"/>
      <c r="H43" s="166">
        <v>4212</v>
      </c>
      <c r="I43" s="159" t="str">
        <f>VLOOKUP(H43,Tabla_13[],3,)</f>
        <v>Emitidas</v>
      </c>
      <c r="J43" s="167"/>
      <c r="K43" s="155"/>
      <c r="L43" s="155"/>
      <c r="N43" s="114">
        <v>28</v>
      </c>
    </row>
    <row r="44" spans="1:14" x14ac:dyDescent="0.15">
      <c r="A44" s="156">
        <v>0</v>
      </c>
      <c r="B44" s="149"/>
      <c r="C44" s="150"/>
      <c r="D44" s="151"/>
      <c r="E44" s="152"/>
      <c r="F44" s="151"/>
      <c r="G44" s="151"/>
      <c r="H44" s="166"/>
      <c r="I44" s="224" t="s">
        <v>1432</v>
      </c>
      <c r="J44" s="167"/>
      <c r="K44" s="155"/>
      <c r="L44" s="155"/>
      <c r="N44" s="114">
        <v>29</v>
      </c>
    </row>
    <row r="45" spans="1:14" x14ac:dyDescent="0.15">
      <c r="A45" s="156">
        <v>0</v>
      </c>
      <c r="B45" s="149">
        <v>7</v>
      </c>
      <c r="C45" s="150">
        <v>45326</v>
      </c>
      <c r="D45" s="151" t="s">
        <v>1381</v>
      </c>
      <c r="E45" s="152"/>
      <c r="F45" s="151"/>
      <c r="G45" s="151"/>
      <c r="H45" s="712">
        <v>20</v>
      </c>
      <c r="I45" s="710" t="str">
        <f>VLOOKUP(H45,Tabla_13[],3,)</f>
        <v>MERCADERÍAS</v>
      </c>
      <c r="J45" s="167"/>
      <c r="K45" s="155">
        <f>+ASIENTOS!H95</f>
        <v>26000</v>
      </c>
      <c r="L45" s="155"/>
      <c r="N45" s="114">
        <v>30</v>
      </c>
    </row>
    <row r="46" spans="1:14" x14ac:dyDescent="0.15">
      <c r="A46" s="156">
        <v>0</v>
      </c>
      <c r="B46" s="149">
        <v>7</v>
      </c>
      <c r="C46" s="150">
        <v>45326</v>
      </c>
      <c r="D46" s="151" t="s">
        <v>1381</v>
      </c>
      <c r="E46" s="152"/>
      <c r="F46" s="151"/>
      <c r="G46" s="151"/>
      <c r="H46" s="166">
        <v>201</v>
      </c>
      <c r="I46" s="159" t="str">
        <f>VLOOKUP(H46,Tabla_13[],3,)</f>
        <v>Mercaderías</v>
      </c>
      <c r="J46" s="167"/>
      <c r="K46" s="155"/>
      <c r="L46" s="155"/>
      <c r="N46" s="114">
        <v>31</v>
      </c>
    </row>
    <row r="47" spans="1:14" x14ac:dyDescent="0.15">
      <c r="A47" s="156">
        <v>0</v>
      </c>
      <c r="B47" s="149">
        <v>7</v>
      </c>
      <c r="C47" s="150">
        <v>45326</v>
      </c>
      <c r="D47" s="151" t="s">
        <v>1381</v>
      </c>
      <c r="E47" s="152"/>
      <c r="F47" s="151"/>
      <c r="G47" s="151"/>
      <c r="H47" s="712">
        <v>61</v>
      </c>
      <c r="I47" s="710" t="str">
        <f>VLOOKUP(H47,Tabla_13[],3,)</f>
        <v>VARIACIÓN DE INVENTARIOS</v>
      </c>
      <c r="J47" s="167"/>
      <c r="K47" s="155"/>
      <c r="L47" s="155">
        <f>+ASIENTOS!I97</f>
        <v>26000</v>
      </c>
      <c r="N47" s="114">
        <v>32</v>
      </c>
    </row>
    <row r="48" spans="1:14" x14ac:dyDescent="0.15">
      <c r="A48" s="156">
        <v>0</v>
      </c>
      <c r="B48" s="149">
        <v>7</v>
      </c>
      <c r="C48" s="150">
        <v>45326</v>
      </c>
      <c r="D48" s="151" t="s">
        <v>1381</v>
      </c>
      <c r="E48" s="152"/>
      <c r="F48" s="151"/>
      <c r="G48" s="151"/>
      <c r="H48" s="168">
        <v>611</v>
      </c>
      <c r="I48" s="159" t="str">
        <f>VLOOKUP(H48,Tabla_13[],3,)</f>
        <v>Mercaderías</v>
      </c>
      <c r="J48" s="157"/>
      <c r="K48" s="155"/>
      <c r="L48" s="155"/>
      <c r="N48" s="114">
        <v>33</v>
      </c>
    </row>
    <row r="49" spans="1:14" x14ac:dyDescent="0.15">
      <c r="A49" s="162">
        <v>0</v>
      </c>
      <c r="B49" s="149"/>
      <c r="C49" s="150"/>
      <c r="D49" s="151"/>
      <c r="E49" s="163"/>
      <c r="F49" s="164"/>
      <c r="G49" s="164"/>
      <c r="H49" s="168"/>
      <c r="I49" s="224" t="s">
        <v>1434</v>
      </c>
      <c r="J49" s="160"/>
      <c r="K49" s="155"/>
      <c r="L49" s="155"/>
      <c r="N49" s="114">
        <v>34</v>
      </c>
    </row>
    <row r="50" spans="1:14" x14ac:dyDescent="0.15">
      <c r="A50" s="156">
        <v>0</v>
      </c>
      <c r="B50" s="149">
        <v>8</v>
      </c>
      <c r="C50" s="150">
        <v>45326</v>
      </c>
      <c r="D50" s="151" t="s">
        <v>1433</v>
      </c>
      <c r="E50" s="152"/>
      <c r="F50" s="151"/>
      <c r="G50" s="151"/>
      <c r="H50" s="713">
        <v>42</v>
      </c>
      <c r="I50" s="710" t="str">
        <f>VLOOKUP(H50,Tabla_13[],3,)</f>
        <v>CUENTAS POR PAGAR COMERCIALES TERCEROS</v>
      </c>
      <c r="J50" s="160"/>
      <c r="K50" s="155">
        <f>+ASIENTOS!H103</f>
        <v>26000</v>
      </c>
      <c r="L50" s="155"/>
      <c r="N50" s="114">
        <v>35</v>
      </c>
    </row>
    <row r="51" spans="1:14" x14ac:dyDescent="0.15">
      <c r="A51" s="156">
        <v>0</v>
      </c>
      <c r="B51" s="149">
        <v>8</v>
      </c>
      <c r="C51" s="150">
        <v>45326</v>
      </c>
      <c r="D51" s="151" t="s">
        <v>1433</v>
      </c>
      <c r="E51" s="152"/>
      <c r="F51" s="151"/>
      <c r="G51" s="151"/>
      <c r="H51" s="168">
        <v>4212</v>
      </c>
      <c r="I51" s="159" t="str">
        <f>VLOOKUP(H51,Tabla_13[],3,)</f>
        <v>Emitidas</v>
      </c>
      <c r="J51" s="160"/>
      <c r="K51" s="155"/>
      <c r="L51" s="155"/>
      <c r="N51" s="114">
        <v>36</v>
      </c>
    </row>
    <row r="52" spans="1:14" x14ac:dyDescent="0.15">
      <c r="A52" s="156">
        <v>0</v>
      </c>
      <c r="B52" s="149">
        <v>8</v>
      </c>
      <c r="C52" s="150">
        <v>45326</v>
      </c>
      <c r="D52" s="151" t="s">
        <v>1433</v>
      </c>
      <c r="E52" s="152"/>
      <c r="F52" s="151"/>
      <c r="G52" s="151"/>
      <c r="H52" s="713">
        <v>42</v>
      </c>
      <c r="I52" s="710" t="str">
        <f>VLOOKUP(H52,Tabla_13[],3,)</f>
        <v>CUENTAS POR PAGAR COMERCIALES TERCEROS</v>
      </c>
      <c r="J52" s="160"/>
      <c r="K52" s="155"/>
      <c r="L52" s="155">
        <f>+ASIENTOS!I105</f>
        <v>26000</v>
      </c>
      <c r="N52" s="114">
        <v>37</v>
      </c>
    </row>
    <row r="53" spans="1:14" x14ac:dyDescent="0.15">
      <c r="A53" s="156">
        <v>0</v>
      </c>
      <c r="B53" s="149">
        <v>8</v>
      </c>
      <c r="C53" s="150">
        <v>45326</v>
      </c>
      <c r="D53" s="151" t="s">
        <v>1433</v>
      </c>
      <c r="E53" s="152"/>
      <c r="F53" s="151"/>
      <c r="G53" s="151"/>
      <c r="H53" s="168">
        <v>423</v>
      </c>
      <c r="I53" s="159" t="str">
        <f>VLOOKUP(H53,Tabla_13[],3,)</f>
        <v>Letras por pagar</v>
      </c>
      <c r="J53" s="160"/>
      <c r="K53" s="155"/>
      <c r="L53" s="155"/>
      <c r="N53" s="114">
        <v>38</v>
      </c>
    </row>
    <row r="54" spans="1:14" x14ac:dyDescent="0.15">
      <c r="A54" s="156">
        <v>0</v>
      </c>
      <c r="B54" s="149"/>
      <c r="C54" s="150"/>
      <c r="D54" s="171" t="s">
        <v>1436</v>
      </c>
      <c r="E54" s="152"/>
      <c r="F54" s="151"/>
      <c r="G54" s="151"/>
      <c r="H54" s="168"/>
      <c r="I54" s="224" t="s">
        <v>1438</v>
      </c>
      <c r="J54" s="160"/>
      <c r="K54" s="155"/>
      <c r="L54" s="155"/>
      <c r="N54" s="114">
        <v>39</v>
      </c>
    </row>
    <row r="55" spans="1:14" x14ac:dyDescent="0.15">
      <c r="A55" s="156">
        <v>0</v>
      </c>
      <c r="B55" s="149">
        <v>9</v>
      </c>
      <c r="C55" s="150">
        <v>45327</v>
      </c>
      <c r="D55" s="151" t="s">
        <v>1437</v>
      </c>
      <c r="E55" s="152"/>
      <c r="F55" s="151"/>
      <c r="G55" s="151"/>
      <c r="H55" s="713">
        <v>62</v>
      </c>
      <c r="I55" s="710" t="str">
        <f>VLOOKUP(H55,Tabla_13[],3,)</f>
        <v>GASTOS DE PERSONAL Y DIRECTORES</v>
      </c>
      <c r="J55" s="160"/>
      <c r="K55" s="155">
        <f>+J56+J57</f>
        <v>9701</v>
      </c>
      <c r="L55" s="155"/>
      <c r="N55" s="114">
        <v>40</v>
      </c>
    </row>
    <row r="56" spans="1:14" x14ac:dyDescent="0.15">
      <c r="A56" s="162">
        <v>0</v>
      </c>
      <c r="B56" s="149">
        <v>9</v>
      </c>
      <c r="C56" s="150">
        <v>45327</v>
      </c>
      <c r="D56" s="151" t="s">
        <v>1437</v>
      </c>
      <c r="E56" s="163"/>
      <c r="F56" s="164"/>
      <c r="G56" s="164"/>
      <c r="H56" s="165">
        <v>6211</v>
      </c>
      <c r="I56" s="159" t="str">
        <f>VLOOKUP(H56,Tabla_13[],3,)</f>
        <v>Sueldos y salarios</v>
      </c>
      <c r="J56" s="160">
        <f>+ASIENTOS!G120</f>
        <v>8900</v>
      </c>
      <c r="K56" s="155"/>
      <c r="L56" s="155"/>
      <c r="N56" s="114">
        <v>41</v>
      </c>
    </row>
    <row r="57" spans="1:14" x14ac:dyDescent="0.15">
      <c r="A57" s="156">
        <v>0</v>
      </c>
      <c r="B57" s="149">
        <v>9</v>
      </c>
      <c r="C57" s="150">
        <v>45327</v>
      </c>
      <c r="D57" s="151" t="s">
        <v>1437</v>
      </c>
      <c r="E57" s="152"/>
      <c r="F57" s="151"/>
      <c r="G57" s="151"/>
      <c r="H57" s="165">
        <v>6271</v>
      </c>
      <c r="I57" s="159" t="str">
        <f>VLOOKUP(H57,Tabla_13[],3,)</f>
        <v>Régimen de prestaciones de salud</v>
      </c>
      <c r="J57" s="160">
        <f>+ASIENTOS!G121</f>
        <v>801</v>
      </c>
      <c r="K57" s="155"/>
      <c r="L57" s="155"/>
      <c r="N57" s="114">
        <v>42</v>
      </c>
    </row>
    <row r="58" spans="1:14" x14ac:dyDescent="0.15">
      <c r="A58" s="162">
        <v>0</v>
      </c>
      <c r="B58" s="149">
        <v>9</v>
      </c>
      <c r="C58" s="150">
        <v>45327</v>
      </c>
      <c r="D58" s="151" t="s">
        <v>1437</v>
      </c>
      <c r="E58" s="163"/>
      <c r="F58" s="164"/>
      <c r="G58" s="164"/>
      <c r="H58" s="713">
        <v>40</v>
      </c>
      <c r="I58" s="710" t="str">
        <f>VLOOKUP(H58,Tabla_13[],3,)</f>
        <v>TRIBUTOS, CONTRAPRESTACIONES Y APORTES AL SISTEMA PÚBLICO DE
PENSIONES Y DE SALUD POR PAGAR</v>
      </c>
      <c r="J58" s="157"/>
      <c r="K58" s="155"/>
      <c r="L58" s="155">
        <f>+J59+J60</f>
        <v>1958</v>
      </c>
      <c r="N58" s="114">
        <v>43</v>
      </c>
    </row>
    <row r="59" spans="1:14" x14ac:dyDescent="0.15">
      <c r="A59" s="156">
        <v>0</v>
      </c>
      <c r="B59" s="149">
        <v>9</v>
      </c>
      <c r="C59" s="150">
        <v>45327</v>
      </c>
      <c r="D59" s="151" t="s">
        <v>1437</v>
      </c>
      <c r="E59" s="152"/>
      <c r="F59" s="151"/>
      <c r="G59" s="151"/>
      <c r="H59" s="165">
        <v>4031</v>
      </c>
      <c r="I59" s="159" t="str">
        <f>VLOOKUP(H59,Tabla_13[],3,)</f>
        <v>ESSALUD</v>
      </c>
      <c r="J59" s="160">
        <f>+ASIENTOS!G123</f>
        <v>801</v>
      </c>
      <c r="K59" s="155"/>
      <c r="L59" s="155"/>
      <c r="N59" s="114">
        <v>44</v>
      </c>
    </row>
    <row r="60" spans="1:14" x14ac:dyDescent="0.15">
      <c r="A60" s="162">
        <v>0</v>
      </c>
      <c r="B60" s="149">
        <v>9</v>
      </c>
      <c r="C60" s="150">
        <v>45327</v>
      </c>
      <c r="D60" s="151" t="s">
        <v>1437</v>
      </c>
      <c r="E60" s="163"/>
      <c r="F60" s="164"/>
      <c r="G60" s="164"/>
      <c r="H60" s="165">
        <v>4032</v>
      </c>
      <c r="I60" s="159" t="str">
        <f>VLOOKUP(H60,Tabla_13[],3,)</f>
        <v>ONP</v>
      </c>
      <c r="J60" s="160">
        <f>+ASIENTOS!G124</f>
        <v>1157</v>
      </c>
      <c r="K60" s="155"/>
      <c r="L60" s="155"/>
      <c r="N60" s="114">
        <v>45</v>
      </c>
    </row>
    <row r="61" spans="1:14" x14ac:dyDescent="0.15">
      <c r="A61" s="156">
        <v>0</v>
      </c>
      <c r="B61" s="149">
        <v>9</v>
      </c>
      <c r="C61" s="150">
        <v>45327</v>
      </c>
      <c r="D61" s="151" t="s">
        <v>1437</v>
      </c>
      <c r="E61" s="152"/>
      <c r="F61" s="151"/>
      <c r="G61" s="151"/>
      <c r="H61" s="713">
        <v>41</v>
      </c>
      <c r="I61" s="710" t="str">
        <f>VLOOKUP(H61,Tabla_13[],3,)</f>
        <v>REMUNERACIONES Y PARTICIPACIONES POR PAGAR</v>
      </c>
      <c r="J61" s="160"/>
      <c r="K61" s="155"/>
      <c r="L61" s="155">
        <f>+ASIENTOS!I125</f>
        <v>7743</v>
      </c>
      <c r="N61" s="114">
        <v>46</v>
      </c>
    </row>
    <row r="62" spans="1:14" x14ac:dyDescent="0.15">
      <c r="A62" s="162">
        <v>0</v>
      </c>
      <c r="B62" s="149">
        <v>9</v>
      </c>
      <c r="C62" s="150">
        <v>45327</v>
      </c>
      <c r="D62" s="151" t="s">
        <v>1437</v>
      </c>
      <c r="E62" s="163"/>
      <c r="F62" s="164"/>
      <c r="G62" s="164"/>
      <c r="H62" s="168">
        <v>4111</v>
      </c>
      <c r="I62" s="159" t="str">
        <f>VLOOKUP(H62,Tabla_13[],3,)</f>
        <v>Sueldos y salarios por pagar</v>
      </c>
      <c r="J62" s="157"/>
      <c r="K62" s="155"/>
      <c r="L62" s="155"/>
      <c r="N62" s="114">
        <v>47</v>
      </c>
    </row>
    <row r="63" spans="1:14" x14ac:dyDescent="0.15">
      <c r="A63" s="156">
        <v>0</v>
      </c>
      <c r="B63" s="149"/>
      <c r="C63" s="150"/>
      <c r="D63" s="151"/>
      <c r="E63" s="152"/>
      <c r="F63" s="151"/>
      <c r="G63" s="151"/>
      <c r="H63" s="169"/>
      <c r="I63" s="224" t="s">
        <v>1440</v>
      </c>
      <c r="J63" s="160"/>
      <c r="K63" s="155"/>
      <c r="L63" s="155"/>
      <c r="N63" s="114">
        <v>48</v>
      </c>
    </row>
    <row r="64" spans="1:14" x14ac:dyDescent="0.15">
      <c r="A64" s="162">
        <v>0</v>
      </c>
      <c r="B64" s="149">
        <v>10</v>
      </c>
      <c r="C64" s="150">
        <v>45327</v>
      </c>
      <c r="D64" s="151" t="s">
        <v>1439</v>
      </c>
      <c r="E64" s="163"/>
      <c r="F64" s="164"/>
      <c r="G64" s="164"/>
      <c r="H64" s="714">
        <v>94</v>
      </c>
      <c r="I64" s="710" t="str">
        <f>VLOOKUP(H64,Tabla_13[],3,)</f>
        <v>GASTOS ADMINISTRATIVOS</v>
      </c>
      <c r="J64" s="157"/>
      <c r="K64" s="155">
        <f>+ASIENTOS!H131</f>
        <v>7760.8</v>
      </c>
      <c r="L64" s="155"/>
      <c r="N64" s="114">
        <v>49</v>
      </c>
    </row>
    <row r="65" spans="1:14" x14ac:dyDescent="0.15">
      <c r="A65" s="156">
        <v>0</v>
      </c>
      <c r="B65" s="149">
        <v>10</v>
      </c>
      <c r="C65" s="150">
        <v>45327</v>
      </c>
      <c r="D65" s="151" t="s">
        <v>1439</v>
      </c>
      <c r="E65" s="152"/>
      <c r="F65" s="151"/>
      <c r="G65" s="151"/>
      <c r="H65" s="165">
        <v>941</v>
      </c>
      <c r="I65" s="159" t="str">
        <f>VLOOKUP(H65,Tabla_13[],3,)</f>
        <v>consumo de materiales</v>
      </c>
      <c r="J65" s="160"/>
      <c r="K65" s="155"/>
      <c r="L65" s="155"/>
      <c r="N65" s="114">
        <v>50</v>
      </c>
    </row>
    <row r="66" spans="1:14" x14ac:dyDescent="0.15">
      <c r="A66" s="162">
        <v>0</v>
      </c>
      <c r="B66" s="149">
        <v>10</v>
      </c>
      <c r="C66" s="150">
        <v>45327</v>
      </c>
      <c r="D66" s="151" t="s">
        <v>1439</v>
      </c>
      <c r="E66" s="163"/>
      <c r="F66" s="164"/>
      <c r="G66" s="164"/>
      <c r="H66" s="711">
        <v>95</v>
      </c>
      <c r="I66" s="710" t="str">
        <f>VLOOKUP(H66,Tabla_13[],3,)</f>
        <v>GASTOS DE VENTAS</v>
      </c>
      <c r="J66" s="157"/>
      <c r="K66" s="155">
        <f>+ASIENTOS!H133</f>
        <v>1940.2</v>
      </c>
      <c r="L66" s="155"/>
      <c r="N66" s="114">
        <v>51</v>
      </c>
    </row>
    <row r="67" spans="1:14" x14ac:dyDescent="0.15">
      <c r="A67" s="156">
        <v>0</v>
      </c>
      <c r="B67" s="149">
        <v>10</v>
      </c>
      <c r="C67" s="150">
        <v>45327</v>
      </c>
      <c r="D67" s="151" t="s">
        <v>1439</v>
      </c>
      <c r="E67" s="152"/>
      <c r="F67" s="151"/>
      <c r="G67" s="151"/>
      <c r="H67" s="165">
        <v>951</v>
      </c>
      <c r="I67" s="159" t="str">
        <f>VLOOKUP(H67,Tabla_13[],3,)</f>
        <v>consumo de materiales</v>
      </c>
      <c r="J67" s="160"/>
      <c r="K67" s="155"/>
      <c r="L67" s="155"/>
      <c r="N67" s="114">
        <v>52</v>
      </c>
    </row>
    <row r="68" spans="1:14" x14ac:dyDescent="0.15">
      <c r="A68" s="162">
        <v>0</v>
      </c>
      <c r="B68" s="149">
        <v>10</v>
      </c>
      <c r="C68" s="150">
        <v>45327</v>
      </c>
      <c r="D68" s="151" t="s">
        <v>1439</v>
      </c>
      <c r="E68" s="163"/>
      <c r="F68" s="164"/>
      <c r="G68" s="164"/>
      <c r="H68" s="711">
        <v>79</v>
      </c>
      <c r="I68" s="710" t="str">
        <f>VLOOKUP(H68,Tabla_13[],3,)</f>
        <v>CARGAS IMPUTABLES A CUENTAS DE COSTOS Y GASTOS</v>
      </c>
      <c r="J68" s="157"/>
      <c r="K68" s="155"/>
      <c r="L68" s="155">
        <f>+ASIENTOS!I135</f>
        <v>9701</v>
      </c>
      <c r="N68" s="114">
        <v>53</v>
      </c>
    </row>
    <row r="69" spans="1:14" x14ac:dyDescent="0.15">
      <c r="A69" s="156">
        <v>0</v>
      </c>
      <c r="B69" s="149">
        <v>10</v>
      </c>
      <c r="C69" s="150">
        <v>45327</v>
      </c>
      <c r="D69" s="151" t="s">
        <v>1439</v>
      </c>
      <c r="E69" s="152"/>
      <c r="F69" s="151"/>
      <c r="G69" s="151"/>
      <c r="H69" s="165">
        <v>791</v>
      </c>
      <c r="I69" s="159" t="str">
        <f>VLOOKUP(H69,Tabla_13[],3,)</f>
        <v>Cargas imputables a cuentas de costos y gastos</v>
      </c>
      <c r="J69" s="160"/>
      <c r="K69" s="155"/>
      <c r="L69" s="155"/>
      <c r="N69" s="114">
        <v>54</v>
      </c>
    </row>
    <row r="70" spans="1:14" x14ac:dyDescent="0.15">
      <c r="A70" s="156">
        <v>0</v>
      </c>
      <c r="B70" s="149"/>
      <c r="C70" s="150"/>
      <c r="D70" s="151"/>
      <c r="E70" s="152"/>
      <c r="F70" s="151"/>
      <c r="G70" s="151"/>
      <c r="H70" s="165"/>
      <c r="I70" s="224" t="s">
        <v>1442</v>
      </c>
      <c r="J70" s="160"/>
      <c r="K70" s="155"/>
      <c r="L70" s="155"/>
      <c r="N70" s="114">
        <v>55</v>
      </c>
    </row>
    <row r="71" spans="1:14" x14ac:dyDescent="0.15">
      <c r="A71" s="156">
        <v>0</v>
      </c>
      <c r="B71" s="149">
        <v>11</v>
      </c>
      <c r="C71" s="150">
        <v>45327</v>
      </c>
      <c r="D71" s="151" t="s">
        <v>1441</v>
      </c>
      <c r="E71" s="152"/>
      <c r="F71" s="151"/>
      <c r="G71" s="151"/>
      <c r="H71" s="715">
        <v>40</v>
      </c>
      <c r="I71" s="710" t="str">
        <f>VLOOKUP(H71,Tabla_13[],3,)</f>
        <v>TRIBUTOS, CONTRAPRESTACIONES Y APORTES AL SISTEMA PÚBLICO DE
PENSIONES Y DE SALUD POR PAGAR</v>
      </c>
      <c r="J71" s="160"/>
      <c r="K71" s="155">
        <f>+J72+J73</f>
        <v>1958</v>
      </c>
      <c r="L71" s="155"/>
      <c r="N71" s="114">
        <v>56</v>
      </c>
    </row>
    <row r="72" spans="1:14" x14ac:dyDescent="0.15">
      <c r="A72" s="156">
        <v>0</v>
      </c>
      <c r="B72" s="149">
        <v>11</v>
      </c>
      <c r="C72" s="150">
        <v>45327</v>
      </c>
      <c r="D72" s="151" t="s">
        <v>1441</v>
      </c>
      <c r="E72" s="152"/>
      <c r="F72" s="151"/>
      <c r="G72" s="151"/>
      <c r="H72" s="172">
        <v>4031</v>
      </c>
      <c r="I72" s="159" t="str">
        <f>VLOOKUP(H72,Tabla_13[],3,)</f>
        <v>ESSALUD</v>
      </c>
      <c r="J72" s="160">
        <f>+ASIENTOS!G142</f>
        <v>801</v>
      </c>
      <c r="K72" s="155"/>
      <c r="L72" s="155"/>
      <c r="N72" s="114">
        <v>57</v>
      </c>
    </row>
    <row r="73" spans="1:14" x14ac:dyDescent="0.15">
      <c r="A73" s="156">
        <v>0</v>
      </c>
      <c r="B73" s="149">
        <v>11</v>
      </c>
      <c r="C73" s="150">
        <v>45327</v>
      </c>
      <c r="D73" s="151" t="s">
        <v>1441</v>
      </c>
      <c r="E73" s="152"/>
      <c r="F73" s="151"/>
      <c r="G73" s="151"/>
      <c r="H73" s="172">
        <v>4032</v>
      </c>
      <c r="I73" s="159" t="str">
        <f>VLOOKUP(H73,Tabla_13[],3,)</f>
        <v>ONP</v>
      </c>
      <c r="J73" s="160">
        <f>+ASIENTOS!G143</f>
        <v>1157</v>
      </c>
      <c r="K73" s="155"/>
      <c r="L73" s="155"/>
      <c r="N73" s="114">
        <v>58</v>
      </c>
    </row>
    <row r="74" spans="1:14" x14ac:dyDescent="0.15">
      <c r="A74" s="156">
        <v>0</v>
      </c>
      <c r="B74" s="149">
        <v>11</v>
      </c>
      <c r="C74" s="150">
        <v>45327</v>
      </c>
      <c r="D74" s="151" t="s">
        <v>1441</v>
      </c>
      <c r="E74" s="152"/>
      <c r="F74" s="151"/>
      <c r="G74" s="151"/>
      <c r="H74" s="715">
        <v>41</v>
      </c>
      <c r="I74" s="710" t="str">
        <f>VLOOKUP(H74,Tabla_13[],3,)</f>
        <v>REMUNERACIONES Y PARTICIPACIONES POR PAGAR</v>
      </c>
      <c r="J74" s="160"/>
      <c r="K74" s="155">
        <f>+ASIENTOS!H144</f>
        <v>7743</v>
      </c>
      <c r="L74" s="155"/>
      <c r="N74" s="114">
        <v>59</v>
      </c>
    </row>
    <row r="75" spans="1:14" x14ac:dyDescent="0.15">
      <c r="A75" s="156">
        <v>0</v>
      </c>
      <c r="B75" s="170">
        <v>11</v>
      </c>
      <c r="C75" s="150">
        <v>45327</v>
      </c>
      <c r="D75" s="151" t="s">
        <v>1441</v>
      </c>
      <c r="E75" s="152"/>
      <c r="F75" s="151"/>
      <c r="G75" s="151"/>
      <c r="H75" s="172">
        <v>4111</v>
      </c>
      <c r="I75" s="159" t="str">
        <f>VLOOKUP(H75,Tabla_13[],3,)</f>
        <v>Sueldos y salarios por pagar</v>
      </c>
      <c r="J75" s="160"/>
      <c r="K75" s="155"/>
      <c r="L75" s="155"/>
      <c r="N75" s="114">
        <v>60</v>
      </c>
    </row>
    <row r="76" spans="1:14" x14ac:dyDescent="0.15">
      <c r="A76" s="156">
        <v>0</v>
      </c>
      <c r="B76" s="170">
        <v>11</v>
      </c>
      <c r="C76" s="150">
        <v>45327</v>
      </c>
      <c r="D76" s="151" t="s">
        <v>1441</v>
      </c>
      <c r="E76" s="152"/>
      <c r="F76" s="151"/>
      <c r="G76" s="151"/>
      <c r="H76" s="715">
        <v>10</v>
      </c>
      <c r="I76" s="710" t="str">
        <f>VLOOKUP(H76,Tabla_13[],3,)</f>
        <v>EFECTIVO Y EQUIVALENTES DE EFECTIVO</v>
      </c>
      <c r="J76" s="160"/>
      <c r="K76" s="155"/>
      <c r="L76" s="155">
        <f>+ASIENTOS!I146</f>
        <v>9701</v>
      </c>
      <c r="N76" s="114">
        <v>61</v>
      </c>
    </row>
    <row r="77" spans="1:14" x14ac:dyDescent="0.15">
      <c r="A77" s="156">
        <v>0</v>
      </c>
      <c r="B77" s="170">
        <v>11</v>
      </c>
      <c r="C77" s="150">
        <v>45327</v>
      </c>
      <c r="D77" s="151" t="s">
        <v>1441</v>
      </c>
      <c r="E77" s="152"/>
      <c r="F77" s="151"/>
      <c r="G77" s="151"/>
      <c r="H77" s="172">
        <v>1041</v>
      </c>
      <c r="I77" s="159" t="str">
        <f>VLOOKUP(H77,Tabla_13[],3,)</f>
        <v>Cuentas corrientes operativas</v>
      </c>
      <c r="J77" s="160"/>
      <c r="K77" s="155"/>
      <c r="L77" s="155"/>
      <c r="N77" s="114">
        <v>62</v>
      </c>
    </row>
    <row r="78" spans="1:14" x14ac:dyDescent="0.15">
      <c r="A78" s="156">
        <v>0</v>
      </c>
      <c r="B78" s="170"/>
      <c r="C78" s="150"/>
      <c r="D78" s="171" t="s">
        <v>1446</v>
      </c>
      <c r="E78" s="152"/>
      <c r="F78" s="151"/>
      <c r="G78" s="151"/>
      <c r="H78" s="172"/>
      <c r="I78" s="224" t="s">
        <v>1444</v>
      </c>
      <c r="J78" s="160"/>
      <c r="K78" s="155"/>
      <c r="L78" s="155"/>
      <c r="N78" s="114">
        <v>63</v>
      </c>
    </row>
    <row r="79" spans="1:14" x14ac:dyDescent="0.15">
      <c r="A79" s="156">
        <v>0</v>
      </c>
      <c r="B79" s="170">
        <v>12</v>
      </c>
      <c r="C79" s="150">
        <v>45328</v>
      </c>
      <c r="D79" s="151" t="s">
        <v>1478</v>
      </c>
      <c r="E79" s="152"/>
      <c r="F79" s="151"/>
      <c r="G79" s="151"/>
      <c r="H79" s="715">
        <v>63</v>
      </c>
      <c r="I79" s="710" t="str">
        <f>VLOOKUP(H79,Tabla_13[],3,)</f>
        <v>GASTOS DE SERVICIOS PRESTADOS POR TERCEROS</v>
      </c>
      <c r="J79" s="160"/>
      <c r="K79" s="155">
        <f>+ASIENTOS!H159</f>
        <v>3100</v>
      </c>
      <c r="L79" s="155"/>
      <c r="N79" s="114">
        <v>64</v>
      </c>
    </row>
    <row r="80" spans="1:14" x14ac:dyDescent="0.15">
      <c r="A80" s="156">
        <v>0</v>
      </c>
      <c r="B80" s="170">
        <v>12</v>
      </c>
      <c r="C80" s="150">
        <v>45328</v>
      </c>
      <c r="D80" s="151" t="s">
        <v>1478</v>
      </c>
      <c r="E80" s="152"/>
      <c r="F80" s="151"/>
      <c r="G80" s="151"/>
      <c r="H80" s="172">
        <v>635</v>
      </c>
      <c r="I80" s="159" t="str">
        <f>VLOOKUP(H80,Tabla_13[],3,)</f>
        <v>Alquileres</v>
      </c>
      <c r="J80" s="160"/>
      <c r="K80" s="155"/>
      <c r="L80" s="155"/>
      <c r="N80" s="114">
        <v>65</v>
      </c>
    </row>
    <row r="81" spans="1:14" x14ac:dyDescent="0.15">
      <c r="A81" s="156">
        <v>0</v>
      </c>
      <c r="B81" s="170">
        <v>12</v>
      </c>
      <c r="C81" s="150">
        <v>45328</v>
      </c>
      <c r="D81" s="151" t="s">
        <v>1478</v>
      </c>
      <c r="E81" s="152"/>
      <c r="F81" s="151"/>
      <c r="G81" s="151"/>
      <c r="H81" s="711">
        <v>42</v>
      </c>
      <c r="I81" s="710" t="str">
        <f>VLOOKUP(H81,Tabla_13[],3,)</f>
        <v>CUENTAS POR PAGAR COMERCIALES TERCEROS</v>
      </c>
      <c r="J81" s="160"/>
      <c r="K81" s="155"/>
      <c r="L81" s="155">
        <f>+ASIENTOS!I161</f>
        <v>3100</v>
      </c>
      <c r="N81" s="114">
        <v>66</v>
      </c>
    </row>
    <row r="82" spans="1:14" x14ac:dyDescent="0.15">
      <c r="A82" s="156">
        <v>0</v>
      </c>
      <c r="B82" s="170">
        <v>12</v>
      </c>
      <c r="C82" s="150">
        <v>45328</v>
      </c>
      <c r="D82" s="151" t="s">
        <v>1478</v>
      </c>
      <c r="E82" s="152"/>
      <c r="F82" s="151"/>
      <c r="G82" s="151"/>
      <c r="H82" s="172">
        <v>4212</v>
      </c>
      <c r="I82" s="159" t="str">
        <f>VLOOKUP(H82,Tabla_13[],3,)</f>
        <v>Emitidas</v>
      </c>
      <c r="J82" s="160"/>
      <c r="K82" s="155"/>
      <c r="L82" s="155"/>
      <c r="N82" s="114">
        <v>67</v>
      </c>
    </row>
    <row r="83" spans="1:14" x14ac:dyDescent="0.15">
      <c r="A83" s="156">
        <v>0</v>
      </c>
      <c r="B83" s="170"/>
      <c r="C83" s="150"/>
      <c r="D83" s="151"/>
      <c r="E83" s="152"/>
      <c r="F83" s="151"/>
      <c r="G83" s="151"/>
      <c r="H83" s="172"/>
      <c r="I83" s="224" t="s">
        <v>1445</v>
      </c>
      <c r="J83" s="160"/>
      <c r="K83" s="155"/>
      <c r="L83" s="155"/>
      <c r="N83" s="114">
        <v>68</v>
      </c>
    </row>
    <row r="84" spans="1:14" x14ac:dyDescent="0.15">
      <c r="A84" s="156">
        <v>0</v>
      </c>
      <c r="B84" s="170">
        <v>13</v>
      </c>
      <c r="C84" s="150">
        <v>45328</v>
      </c>
      <c r="D84" s="151" t="s">
        <v>1396</v>
      </c>
      <c r="E84" s="152"/>
      <c r="F84" s="151"/>
      <c r="G84" s="151"/>
      <c r="H84" s="711">
        <v>94</v>
      </c>
      <c r="I84" s="710" t="str">
        <f>VLOOKUP(H84,Tabla_13[],3,)</f>
        <v>GASTOS ADMINISTRATIVOS</v>
      </c>
      <c r="J84" s="160"/>
      <c r="K84" s="155">
        <f>+ASIENTOS!H167</f>
        <v>2170</v>
      </c>
      <c r="L84" s="155"/>
      <c r="N84" s="114">
        <v>69</v>
      </c>
    </row>
    <row r="85" spans="1:14" x14ac:dyDescent="0.15">
      <c r="A85" s="156">
        <v>0</v>
      </c>
      <c r="B85" s="170">
        <v>13</v>
      </c>
      <c r="C85" s="150">
        <v>45328</v>
      </c>
      <c r="D85" s="151" t="s">
        <v>1396</v>
      </c>
      <c r="E85" s="152"/>
      <c r="F85" s="151"/>
      <c r="G85" s="151"/>
      <c r="H85" s="165">
        <v>941</v>
      </c>
      <c r="I85" s="159" t="str">
        <f>VLOOKUP(H85,Tabla_13[],3,)</f>
        <v>consumo de materiales</v>
      </c>
      <c r="J85" s="160"/>
      <c r="K85" s="155"/>
      <c r="L85" s="155"/>
      <c r="N85" s="114">
        <v>70</v>
      </c>
    </row>
    <row r="86" spans="1:14" x14ac:dyDescent="0.15">
      <c r="A86" s="156">
        <v>0</v>
      </c>
      <c r="B86" s="170">
        <v>13</v>
      </c>
      <c r="C86" s="150">
        <v>45328</v>
      </c>
      <c r="D86" s="151" t="s">
        <v>1396</v>
      </c>
      <c r="E86" s="152"/>
      <c r="F86" s="151"/>
      <c r="G86" s="151"/>
      <c r="H86" s="711">
        <v>95</v>
      </c>
      <c r="I86" s="710" t="str">
        <f>VLOOKUP(H86,Tabla_13[],3,)</f>
        <v>GASTOS DE VENTAS</v>
      </c>
      <c r="J86" s="160"/>
      <c r="K86" s="155">
        <f>+ASIENTOS!H169</f>
        <v>930</v>
      </c>
      <c r="L86" s="155"/>
      <c r="N86" s="114">
        <v>71</v>
      </c>
    </row>
    <row r="87" spans="1:14" x14ac:dyDescent="0.15">
      <c r="A87" s="156">
        <v>0</v>
      </c>
      <c r="B87" s="170">
        <v>13</v>
      </c>
      <c r="C87" s="150">
        <v>45328</v>
      </c>
      <c r="D87" s="151" t="s">
        <v>1396</v>
      </c>
      <c r="E87" s="152"/>
      <c r="F87" s="151"/>
      <c r="G87" s="151"/>
      <c r="H87" s="165">
        <v>951</v>
      </c>
      <c r="I87" s="159" t="str">
        <f>VLOOKUP(H87,Tabla_13[],3,)</f>
        <v>consumo de materiales</v>
      </c>
      <c r="J87" s="160"/>
      <c r="K87" s="155"/>
      <c r="L87" s="155"/>
      <c r="N87" s="114">
        <v>72</v>
      </c>
    </row>
    <row r="88" spans="1:14" x14ac:dyDescent="0.15">
      <c r="A88" s="156">
        <v>0</v>
      </c>
      <c r="B88" s="170">
        <v>13</v>
      </c>
      <c r="C88" s="150">
        <v>45328</v>
      </c>
      <c r="D88" s="151" t="s">
        <v>1396</v>
      </c>
      <c r="E88" s="152"/>
      <c r="F88" s="151"/>
      <c r="G88" s="151"/>
      <c r="H88" s="711">
        <v>79</v>
      </c>
      <c r="I88" s="710" t="str">
        <f>VLOOKUP(H88,Tabla_13[],3,)</f>
        <v>CARGAS IMPUTABLES A CUENTAS DE COSTOS Y GASTOS</v>
      </c>
      <c r="J88" s="160"/>
      <c r="K88" s="155"/>
      <c r="L88" s="155">
        <f>+ASIENTOS!I171</f>
        <v>3100</v>
      </c>
      <c r="N88" s="114">
        <v>73</v>
      </c>
    </row>
    <row r="89" spans="1:14" x14ac:dyDescent="0.15">
      <c r="A89" s="156">
        <v>0</v>
      </c>
      <c r="B89" s="170">
        <v>13</v>
      </c>
      <c r="C89" s="150">
        <v>45328</v>
      </c>
      <c r="D89" s="151" t="s">
        <v>1396</v>
      </c>
      <c r="E89" s="152"/>
      <c r="F89" s="151"/>
      <c r="G89" s="151"/>
      <c r="H89" s="165">
        <v>791</v>
      </c>
      <c r="I89" s="159" t="str">
        <f>VLOOKUP(H89,Tabla_13[],3,)</f>
        <v>Cargas imputables a cuentas de costos y gastos</v>
      </c>
      <c r="J89" s="160"/>
      <c r="K89" s="155"/>
      <c r="L89" s="155"/>
      <c r="N89" s="114">
        <v>74</v>
      </c>
    </row>
    <row r="90" spans="1:14" x14ac:dyDescent="0.15">
      <c r="A90" s="156"/>
      <c r="B90" s="170"/>
      <c r="C90" s="150"/>
      <c r="D90" s="151"/>
      <c r="E90" s="152"/>
      <c r="F90" s="151"/>
      <c r="G90" s="151"/>
      <c r="H90" s="165"/>
      <c r="I90" s="224" t="s">
        <v>1448</v>
      </c>
      <c r="J90" s="160"/>
      <c r="K90" s="155"/>
      <c r="L90" s="155"/>
    </row>
    <row r="91" spans="1:14" x14ac:dyDescent="0.15">
      <c r="A91" s="156"/>
      <c r="B91" s="170">
        <v>14</v>
      </c>
      <c r="C91" s="150">
        <v>45328</v>
      </c>
      <c r="D91" s="151" t="s">
        <v>1443</v>
      </c>
      <c r="E91" s="152"/>
      <c r="F91" s="151"/>
      <c r="G91" s="151"/>
      <c r="H91" s="711">
        <v>42</v>
      </c>
      <c r="I91" s="710" t="str">
        <f>VLOOKUP(H91,Tabla_13[],3,)</f>
        <v>CUENTAS POR PAGAR COMERCIALES TERCEROS</v>
      </c>
      <c r="J91" s="160"/>
      <c r="K91" s="155">
        <f>+ASIENTOS!H177</f>
        <v>3100</v>
      </c>
      <c r="L91" s="155"/>
    </row>
    <row r="92" spans="1:14" x14ac:dyDescent="0.15">
      <c r="A92" s="156"/>
      <c r="B92" s="170">
        <v>14</v>
      </c>
      <c r="C92" s="150">
        <v>45328</v>
      </c>
      <c r="D92" s="151" t="s">
        <v>1443</v>
      </c>
      <c r="E92" s="152"/>
      <c r="F92" s="151"/>
      <c r="G92" s="151"/>
      <c r="H92" s="165">
        <v>4212</v>
      </c>
      <c r="I92" s="159" t="str">
        <f>VLOOKUP(H92,Tabla_13[],3,)</f>
        <v>Emitidas</v>
      </c>
      <c r="J92" s="160"/>
      <c r="K92" s="155"/>
      <c r="L92" s="155"/>
    </row>
    <row r="93" spans="1:14" x14ac:dyDescent="0.15">
      <c r="A93" s="156"/>
      <c r="B93" s="170">
        <v>14</v>
      </c>
      <c r="C93" s="150">
        <v>45328</v>
      </c>
      <c r="D93" s="151" t="s">
        <v>1443</v>
      </c>
      <c r="E93" s="152"/>
      <c r="F93" s="151"/>
      <c r="G93" s="151"/>
      <c r="H93" s="711">
        <v>10</v>
      </c>
      <c r="I93" s="710" t="str">
        <f>VLOOKUP(H93,Tabla_13[],3,)</f>
        <v>EFECTIVO Y EQUIVALENTES DE EFECTIVO</v>
      </c>
      <c r="J93" s="160"/>
      <c r="K93" s="155"/>
      <c r="L93" s="155">
        <f>+ASIENTOS!I179</f>
        <v>3100</v>
      </c>
    </row>
    <row r="94" spans="1:14" x14ac:dyDescent="0.15">
      <c r="A94" s="156"/>
      <c r="B94" s="170">
        <v>14</v>
      </c>
      <c r="C94" s="150">
        <v>45328</v>
      </c>
      <c r="D94" s="151" t="s">
        <v>1443</v>
      </c>
      <c r="E94" s="152"/>
      <c r="F94" s="151"/>
      <c r="G94" s="151"/>
      <c r="H94" s="165">
        <v>1041</v>
      </c>
      <c r="I94" s="159" t="str">
        <f>VLOOKUP(H94,Tabla_13[],3,)</f>
        <v>Cuentas corrientes operativas</v>
      </c>
      <c r="J94" s="160"/>
      <c r="K94" s="155"/>
      <c r="L94" s="155"/>
    </row>
    <row r="95" spans="1:14" x14ac:dyDescent="0.15">
      <c r="A95" s="156">
        <v>0</v>
      </c>
      <c r="B95" s="170"/>
      <c r="C95" s="150"/>
      <c r="D95" s="171" t="s">
        <v>1447</v>
      </c>
      <c r="E95" s="152"/>
      <c r="F95" s="151"/>
      <c r="G95" s="151"/>
      <c r="H95" s="165"/>
      <c r="I95" s="224" t="s">
        <v>1450</v>
      </c>
      <c r="J95" s="160"/>
      <c r="K95" s="155"/>
      <c r="L95" s="155"/>
      <c r="N95" s="114">
        <v>75</v>
      </c>
    </row>
    <row r="96" spans="1:14" x14ac:dyDescent="0.15">
      <c r="A96" s="156">
        <v>0</v>
      </c>
      <c r="B96" s="170">
        <v>15</v>
      </c>
      <c r="C96" s="150">
        <v>45329</v>
      </c>
      <c r="D96" s="151" t="s">
        <v>1449</v>
      </c>
      <c r="E96" s="152"/>
      <c r="F96" s="151"/>
      <c r="G96" s="151"/>
      <c r="H96" s="711">
        <v>12</v>
      </c>
      <c r="I96" s="710" t="str">
        <f>VLOOKUP(H96,Tabla_13[],3,)</f>
        <v>CUENTAS POR COBRAR COMERCIALES – TERCEROS</v>
      </c>
      <c r="J96" s="160"/>
      <c r="K96" s="155">
        <f>+ASIENTOS!H192</f>
        <v>59000</v>
      </c>
      <c r="L96" s="155"/>
      <c r="N96" s="114">
        <v>76</v>
      </c>
    </row>
    <row r="97" spans="1:14" x14ac:dyDescent="0.15">
      <c r="A97" s="156">
        <v>0</v>
      </c>
      <c r="B97" s="170">
        <v>15</v>
      </c>
      <c r="C97" s="150">
        <v>45329</v>
      </c>
      <c r="D97" s="151" t="s">
        <v>1449</v>
      </c>
      <c r="E97" s="152"/>
      <c r="F97" s="151"/>
      <c r="G97" s="151"/>
      <c r="H97" s="165">
        <v>1212</v>
      </c>
      <c r="I97" s="159" t="str">
        <f>VLOOKUP(H97,Tabla_13[],3,)</f>
        <v>Emitidas en cartera</v>
      </c>
      <c r="J97" s="160"/>
      <c r="K97" s="155"/>
      <c r="L97" s="155"/>
      <c r="N97" s="114">
        <v>77</v>
      </c>
    </row>
    <row r="98" spans="1:14" x14ac:dyDescent="0.15">
      <c r="A98" s="156">
        <v>0</v>
      </c>
      <c r="B98" s="170">
        <v>15</v>
      </c>
      <c r="C98" s="150">
        <v>45329</v>
      </c>
      <c r="D98" s="151" t="s">
        <v>1449</v>
      </c>
      <c r="E98" s="152"/>
      <c r="F98" s="151"/>
      <c r="G98" s="151"/>
      <c r="H98" s="711">
        <v>40</v>
      </c>
      <c r="I98" s="710" t="str">
        <f>VLOOKUP(H98,Tabla_13[],3,)</f>
        <v>TRIBUTOS, CONTRAPRESTACIONES Y APORTES AL SISTEMA PÚBLICO DE
PENSIONES Y DE SALUD POR PAGAR</v>
      </c>
      <c r="J98" s="160"/>
      <c r="K98" s="155"/>
      <c r="L98" s="155">
        <f>+ASIENTOS!I194</f>
        <v>9000</v>
      </c>
      <c r="N98" s="114">
        <v>78</v>
      </c>
    </row>
    <row r="99" spans="1:14" x14ac:dyDescent="0.15">
      <c r="A99" s="156">
        <v>0</v>
      </c>
      <c r="B99" s="170">
        <v>15</v>
      </c>
      <c r="C99" s="150">
        <v>45329</v>
      </c>
      <c r="D99" s="151" t="s">
        <v>1449</v>
      </c>
      <c r="E99" s="152"/>
      <c r="F99" s="151"/>
      <c r="G99" s="151"/>
      <c r="H99" s="165">
        <v>40111</v>
      </c>
      <c r="I99" s="159" t="str">
        <f>VLOOKUP(H99,Tabla_13[],3,)</f>
        <v>IGV – Cuenta propia</v>
      </c>
      <c r="J99" s="160"/>
      <c r="K99" s="155"/>
      <c r="L99" s="155"/>
      <c r="N99" s="114">
        <v>79</v>
      </c>
    </row>
    <row r="100" spans="1:14" x14ac:dyDescent="0.15">
      <c r="A100" s="156">
        <v>0</v>
      </c>
      <c r="B100" s="170">
        <v>15</v>
      </c>
      <c r="C100" s="150">
        <v>45329</v>
      </c>
      <c r="D100" s="151" t="s">
        <v>1449</v>
      </c>
      <c r="E100" s="152"/>
      <c r="F100" s="151"/>
      <c r="G100" s="151"/>
      <c r="H100" s="711">
        <v>70</v>
      </c>
      <c r="I100" s="710" t="str">
        <f>VLOOKUP(H100,Tabla_13[],3,)</f>
        <v>VENTAS</v>
      </c>
      <c r="J100" s="160"/>
      <c r="K100" s="155"/>
      <c r="L100" s="155">
        <f>+ASIENTOS!I196</f>
        <v>50000</v>
      </c>
      <c r="N100" s="114">
        <v>80</v>
      </c>
    </row>
    <row r="101" spans="1:14" x14ac:dyDescent="0.15">
      <c r="A101" s="156">
        <v>0</v>
      </c>
      <c r="B101" s="170">
        <v>15</v>
      </c>
      <c r="C101" s="150">
        <v>45329</v>
      </c>
      <c r="D101" s="151" t="s">
        <v>1449</v>
      </c>
      <c r="E101" s="152"/>
      <c r="F101" s="151"/>
      <c r="G101" s="151"/>
      <c r="H101" s="165">
        <v>701</v>
      </c>
      <c r="I101" s="159" t="str">
        <f>VLOOKUP(H101,Tabla_13[],3,)</f>
        <v>Mercaderías</v>
      </c>
      <c r="J101" s="160"/>
      <c r="K101" s="155"/>
      <c r="L101" s="155"/>
      <c r="N101" s="114">
        <v>81</v>
      </c>
    </row>
    <row r="102" spans="1:14" x14ac:dyDescent="0.15">
      <c r="A102" s="156">
        <v>0</v>
      </c>
      <c r="B102" s="170"/>
      <c r="C102" s="150"/>
      <c r="D102" s="151"/>
      <c r="E102" s="152"/>
      <c r="F102" s="151"/>
      <c r="G102" s="151"/>
      <c r="H102" s="165"/>
      <c r="I102" s="224" t="s">
        <v>1452</v>
      </c>
      <c r="J102" s="160"/>
      <c r="K102" s="155"/>
      <c r="L102" s="155"/>
      <c r="N102" s="114">
        <v>82</v>
      </c>
    </row>
    <row r="103" spans="1:14" x14ac:dyDescent="0.15">
      <c r="A103" s="156">
        <v>0</v>
      </c>
      <c r="B103" s="170">
        <v>16</v>
      </c>
      <c r="C103" s="150">
        <v>45329</v>
      </c>
      <c r="D103" s="151" t="s">
        <v>1404</v>
      </c>
      <c r="E103" s="152"/>
      <c r="F103" s="151"/>
      <c r="G103" s="151"/>
      <c r="H103" s="711">
        <v>12</v>
      </c>
      <c r="I103" s="710" t="str">
        <f>VLOOKUP(H103,Tabla_13[],3,)</f>
        <v>CUENTAS POR COBRAR COMERCIALES – TERCEROS</v>
      </c>
      <c r="J103" s="160"/>
      <c r="K103" s="155">
        <f>+ASIENTOS!H202</f>
        <v>59000</v>
      </c>
      <c r="L103" s="155"/>
      <c r="N103" s="114">
        <v>83</v>
      </c>
    </row>
    <row r="104" spans="1:14" x14ac:dyDescent="0.15">
      <c r="A104" s="156">
        <v>0</v>
      </c>
      <c r="B104" s="170">
        <v>16</v>
      </c>
      <c r="C104" s="150">
        <v>45329</v>
      </c>
      <c r="D104" s="151" t="s">
        <v>1404</v>
      </c>
      <c r="E104" s="152"/>
      <c r="F104" s="151"/>
      <c r="G104" s="151"/>
      <c r="H104" s="165">
        <v>123</v>
      </c>
      <c r="I104" s="159" t="str">
        <f>VLOOKUP(H104,Tabla_13[],3,)</f>
        <v>Letras por cobrar</v>
      </c>
      <c r="J104" s="160"/>
      <c r="K104" s="155"/>
      <c r="L104" s="155"/>
      <c r="N104" s="114">
        <v>84</v>
      </c>
    </row>
    <row r="105" spans="1:14" x14ac:dyDescent="0.15">
      <c r="A105" s="156">
        <v>0</v>
      </c>
      <c r="B105" s="170">
        <v>16</v>
      </c>
      <c r="C105" s="150">
        <v>45329</v>
      </c>
      <c r="D105" s="151" t="s">
        <v>1404</v>
      </c>
      <c r="E105" s="152"/>
      <c r="F105" s="151"/>
      <c r="G105" s="151"/>
      <c r="H105" s="711">
        <v>12</v>
      </c>
      <c r="I105" s="710" t="str">
        <f>VLOOKUP(H105,Tabla_13[],3,)</f>
        <v>CUENTAS POR COBRAR COMERCIALES – TERCEROS</v>
      </c>
      <c r="J105" s="160"/>
      <c r="K105" s="155"/>
      <c r="L105" s="155">
        <f>+ASIENTOS!I204</f>
        <v>59000</v>
      </c>
      <c r="N105" s="114">
        <v>85</v>
      </c>
    </row>
    <row r="106" spans="1:14" x14ac:dyDescent="0.15">
      <c r="A106" s="156">
        <v>0</v>
      </c>
      <c r="B106" s="170">
        <v>16</v>
      </c>
      <c r="C106" s="150">
        <v>45329</v>
      </c>
      <c r="D106" s="151" t="s">
        <v>1404</v>
      </c>
      <c r="E106" s="152"/>
      <c r="F106" s="151"/>
      <c r="G106" s="151"/>
      <c r="H106" s="168">
        <v>121</v>
      </c>
      <c r="I106" s="159" t="str">
        <f>VLOOKUP(H106,Tabla_13[],3,)</f>
        <v>Facturas, boletas y otros comprobantes por cobrar</v>
      </c>
      <c r="J106" s="160"/>
      <c r="K106" s="155"/>
      <c r="L106" s="155"/>
      <c r="N106" s="114">
        <v>86</v>
      </c>
    </row>
    <row r="107" spans="1:14" x14ac:dyDescent="0.15">
      <c r="A107" s="156">
        <v>0</v>
      </c>
      <c r="B107" s="170"/>
      <c r="C107" s="150"/>
      <c r="D107" s="171" t="s">
        <v>1453</v>
      </c>
      <c r="E107" s="152"/>
      <c r="F107" s="151"/>
      <c r="G107" s="151"/>
      <c r="H107" s="168"/>
      <c r="I107" s="224" t="s">
        <v>1454</v>
      </c>
      <c r="J107" s="160"/>
      <c r="K107" s="155"/>
      <c r="L107" s="155"/>
      <c r="N107" s="114">
        <v>87</v>
      </c>
    </row>
    <row r="108" spans="1:14" x14ac:dyDescent="0.15">
      <c r="A108" s="156">
        <v>0</v>
      </c>
      <c r="B108" s="170">
        <v>17</v>
      </c>
      <c r="C108" s="150">
        <v>45330</v>
      </c>
      <c r="D108" s="151" t="s">
        <v>1451</v>
      </c>
      <c r="E108" s="152"/>
      <c r="F108" s="151"/>
      <c r="G108" s="151"/>
      <c r="H108" s="713">
        <v>42</v>
      </c>
      <c r="I108" s="710" t="str">
        <f>VLOOKUP(H108,Tabla_13[],3,)</f>
        <v>CUENTAS POR PAGAR COMERCIALES TERCEROS</v>
      </c>
      <c r="J108" s="160"/>
      <c r="K108" s="155">
        <f>+ASIENTOS!H216</f>
        <v>26000</v>
      </c>
      <c r="L108" s="155"/>
      <c r="N108" s="114">
        <v>88</v>
      </c>
    </row>
    <row r="109" spans="1:14" x14ac:dyDescent="0.15">
      <c r="A109" s="156">
        <v>0</v>
      </c>
      <c r="B109" s="170">
        <v>17</v>
      </c>
      <c r="C109" s="150">
        <v>45330</v>
      </c>
      <c r="D109" s="151" t="s">
        <v>1451</v>
      </c>
      <c r="E109" s="152"/>
      <c r="F109" s="151"/>
      <c r="G109" s="151"/>
      <c r="H109" s="168">
        <v>421</v>
      </c>
      <c r="I109" s="159" t="str">
        <f>VLOOKUP(H109,Tabla_13[],3,)</f>
        <v>Facturas, boletas y otros comprobantes por pagar</v>
      </c>
      <c r="J109" s="160"/>
      <c r="K109" s="155"/>
      <c r="L109" s="155"/>
      <c r="N109" s="114">
        <v>89</v>
      </c>
    </row>
    <row r="110" spans="1:14" x14ac:dyDescent="0.15">
      <c r="A110" s="156">
        <v>0</v>
      </c>
      <c r="B110" s="170">
        <v>17</v>
      </c>
      <c r="C110" s="150">
        <v>45330</v>
      </c>
      <c r="D110" s="151" t="s">
        <v>1451</v>
      </c>
      <c r="E110" s="152"/>
      <c r="F110" s="151"/>
      <c r="G110" s="151"/>
      <c r="H110" s="711">
        <v>77</v>
      </c>
      <c r="I110" s="710" t="str">
        <f>VLOOKUP(H110,Tabla_13[],3,)</f>
        <v>INGRESOS FINANCIEROS</v>
      </c>
      <c r="J110" s="160"/>
      <c r="K110" s="155"/>
      <c r="L110" s="155">
        <f>+ASIENTOS!I218</f>
        <v>2600</v>
      </c>
      <c r="N110" s="114">
        <v>90</v>
      </c>
    </row>
    <row r="111" spans="1:14" x14ac:dyDescent="0.15">
      <c r="A111" s="156">
        <v>0</v>
      </c>
      <c r="B111" s="170">
        <v>17</v>
      </c>
      <c r="C111" s="150">
        <v>45330</v>
      </c>
      <c r="D111" s="151" t="s">
        <v>1451</v>
      </c>
      <c r="E111" s="152"/>
      <c r="F111" s="151"/>
      <c r="G111" s="151"/>
      <c r="H111" s="165">
        <v>775</v>
      </c>
      <c r="I111" s="159" t="str">
        <f>VLOOKUP(H111,Tabla_13[],3,)</f>
        <v>Descuentos obtenidos por pronto pago</v>
      </c>
      <c r="J111" s="160"/>
      <c r="K111" s="155"/>
      <c r="L111" s="155"/>
      <c r="N111" s="114">
        <v>91</v>
      </c>
    </row>
    <row r="112" spans="1:14" x14ac:dyDescent="0.15">
      <c r="A112" s="156">
        <v>0</v>
      </c>
      <c r="B112" s="170">
        <v>17</v>
      </c>
      <c r="C112" s="150">
        <v>45330</v>
      </c>
      <c r="D112" s="151" t="s">
        <v>1451</v>
      </c>
      <c r="E112" s="152"/>
      <c r="F112" s="151"/>
      <c r="G112" s="151"/>
      <c r="H112" s="711">
        <v>10</v>
      </c>
      <c r="I112" s="710" t="str">
        <f>VLOOKUP(H112,Tabla_13[],3,)</f>
        <v>EFECTIVO Y EQUIVALENTES DE EFECTIVO</v>
      </c>
      <c r="J112" s="160"/>
      <c r="K112" s="155"/>
      <c r="L112" s="155">
        <f>+ASIENTOS!I220</f>
        <v>23400</v>
      </c>
      <c r="N112" s="114">
        <v>92</v>
      </c>
    </row>
    <row r="113" spans="1:14" x14ac:dyDescent="0.15">
      <c r="A113" s="156">
        <v>0</v>
      </c>
      <c r="B113" s="170">
        <v>17</v>
      </c>
      <c r="C113" s="150">
        <v>45330</v>
      </c>
      <c r="D113" s="151" t="s">
        <v>1451</v>
      </c>
      <c r="E113" s="152"/>
      <c r="F113" s="151"/>
      <c r="G113" s="151"/>
      <c r="H113" s="165">
        <v>1041</v>
      </c>
      <c r="I113" s="159" t="str">
        <f>VLOOKUP(H113,Tabla_13[],3,)</f>
        <v>Cuentas corrientes operativas</v>
      </c>
      <c r="J113" s="160"/>
      <c r="K113" s="155"/>
      <c r="L113" s="155"/>
      <c r="N113" s="114">
        <v>93</v>
      </c>
    </row>
    <row r="114" spans="1:14" x14ac:dyDescent="0.15">
      <c r="A114" s="156">
        <v>0</v>
      </c>
      <c r="B114" s="170"/>
      <c r="C114" s="150"/>
      <c r="D114" s="171" t="s">
        <v>1455</v>
      </c>
      <c r="E114" s="152"/>
      <c r="F114" s="151"/>
      <c r="G114" s="151"/>
      <c r="H114" s="165"/>
      <c r="I114" s="224" t="s">
        <v>1456</v>
      </c>
      <c r="J114" s="160"/>
      <c r="K114" s="155"/>
      <c r="L114" s="155"/>
      <c r="N114" s="114">
        <v>94</v>
      </c>
    </row>
    <row r="115" spans="1:14" x14ac:dyDescent="0.15">
      <c r="A115" s="156">
        <v>0</v>
      </c>
      <c r="B115" s="170">
        <v>18</v>
      </c>
      <c r="C115" s="150">
        <v>45331</v>
      </c>
      <c r="D115" s="151" t="s">
        <v>1408</v>
      </c>
      <c r="E115" s="152"/>
      <c r="F115" s="151"/>
      <c r="G115" s="151"/>
      <c r="H115" s="711">
        <v>40</v>
      </c>
      <c r="I115" s="710" t="str">
        <f>VLOOKUP(H115,Tabla_13[],3,)</f>
        <v>TRIBUTOS, CONTRAPRESTACIONES Y APORTES AL SISTEMA PÚBLICO DE
PENSIONES Y DE SALUD POR PAGAR</v>
      </c>
      <c r="J115" s="160"/>
      <c r="K115" s="155">
        <f>+ASIENTOS!H231</f>
        <v>3500</v>
      </c>
      <c r="L115" s="155"/>
      <c r="N115" s="114">
        <v>95</v>
      </c>
    </row>
    <row r="116" spans="1:14" x14ac:dyDescent="0.15">
      <c r="A116" s="156">
        <v>0</v>
      </c>
      <c r="B116" s="170">
        <v>18</v>
      </c>
      <c r="C116" s="150">
        <v>45331</v>
      </c>
      <c r="D116" s="151" t="s">
        <v>1408</v>
      </c>
      <c r="E116" s="152"/>
      <c r="F116" s="151"/>
      <c r="G116" s="151"/>
      <c r="H116" s="165">
        <v>4017</v>
      </c>
      <c r="I116" s="159" t="str">
        <f>VLOOKUP(H116,Tabla_13[],3,)</f>
        <v>Impuesto a la renta</v>
      </c>
      <c r="J116" s="160"/>
      <c r="K116" s="155"/>
      <c r="L116" s="155"/>
      <c r="N116" s="114">
        <v>96</v>
      </c>
    </row>
    <row r="117" spans="1:14" x14ac:dyDescent="0.15">
      <c r="A117" s="156">
        <v>0</v>
      </c>
      <c r="B117" s="170">
        <v>18</v>
      </c>
      <c r="C117" s="150">
        <v>45331</v>
      </c>
      <c r="D117" s="151" t="s">
        <v>1408</v>
      </c>
      <c r="E117" s="152"/>
      <c r="F117" s="151"/>
      <c r="G117" s="151"/>
      <c r="H117" s="711">
        <v>10</v>
      </c>
      <c r="I117" s="710" t="str">
        <f>VLOOKUP(H117,Tabla_13[],3,)</f>
        <v>EFECTIVO Y EQUIVALENTES DE EFECTIVO</v>
      </c>
      <c r="J117" s="160"/>
      <c r="K117" s="155"/>
      <c r="L117" s="155">
        <f>+ASIENTOS!I233</f>
        <v>3500</v>
      </c>
      <c r="N117" s="114">
        <v>97</v>
      </c>
    </row>
    <row r="118" spans="1:14" x14ac:dyDescent="0.15">
      <c r="A118" s="156">
        <v>0</v>
      </c>
      <c r="B118" s="170">
        <v>18</v>
      </c>
      <c r="C118" s="150">
        <v>45331</v>
      </c>
      <c r="D118" s="151" t="s">
        <v>1408</v>
      </c>
      <c r="E118" s="152"/>
      <c r="F118" s="151"/>
      <c r="G118" s="151"/>
      <c r="H118" s="165">
        <v>1041</v>
      </c>
      <c r="I118" s="159" t="str">
        <f>VLOOKUP(H118,Tabla_13[],3,)</f>
        <v>Cuentas corrientes operativas</v>
      </c>
      <c r="J118" s="160"/>
      <c r="K118" s="155"/>
      <c r="L118" s="155"/>
      <c r="N118" s="114">
        <v>98</v>
      </c>
    </row>
    <row r="119" spans="1:14" x14ac:dyDescent="0.15">
      <c r="A119" s="156">
        <v>0</v>
      </c>
      <c r="B119" s="170"/>
      <c r="C119" s="150"/>
      <c r="D119" s="171" t="s">
        <v>1468</v>
      </c>
      <c r="E119" s="152"/>
      <c r="F119" s="151"/>
      <c r="G119" s="151"/>
      <c r="H119" s="165"/>
      <c r="I119" s="224" t="s">
        <v>1457</v>
      </c>
      <c r="J119" s="160"/>
      <c r="K119" s="155"/>
      <c r="L119" s="155"/>
      <c r="N119" s="114">
        <v>99</v>
      </c>
    </row>
    <row r="120" spans="1:14" x14ac:dyDescent="0.15">
      <c r="A120" s="156">
        <v>0</v>
      </c>
      <c r="B120" s="170">
        <v>19</v>
      </c>
      <c r="C120" s="150">
        <v>45332</v>
      </c>
      <c r="D120" s="151" t="s">
        <v>1429</v>
      </c>
      <c r="E120" s="152"/>
      <c r="F120" s="151"/>
      <c r="G120" s="151"/>
      <c r="H120" s="711">
        <v>33</v>
      </c>
      <c r="I120" s="710" t="str">
        <f>VLOOKUP(H120,Tabla_13[],3,)</f>
        <v>PROPIEDAD, PLANTA Y EQUIPO</v>
      </c>
      <c r="J120" s="160"/>
      <c r="K120" s="155">
        <f>+ASIENTOS!H245</f>
        <v>12600</v>
      </c>
      <c r="L120" s="155"/>
      <c r="N120" s="114">
        <v>100</v>
      </c>
    </row>
    <row r="121" spans="1:14" x14ac:dyDescent="0.15">
      <c r="A121" s="156">
        <v>0</v>
      </c>
      <c r="B121" s="170">
        <v>19</v>
      </c>
      <c r="C121" s="150">
        <v>45332</v>
      </c>
      <c r="D121" s="151" t="s">
        <v>1429</v>
      </c>
      <c r="E121" s="152"/>
      <c r="F121" s="151"/>
      <c r="G121" s="151"/>
      <c r="H121" s="165">
        <v>335</v>
      </c>
      <c r="I121" s="159" t="str">
        <f>VLOOKUP(H121,Tabla_13[],3,)</f>
        <v>Muebles y enseres</v>
      </c>
      <c r="J121" s="160"/>
      <c r="K121" s="155"/>
      <c r="L121" s="155"/>
      <c r="N121" s="114">
        <v>101</v>
      </c>
    </row>
    <row r="122" spans="1:14" x14ac:dyDescent="0.15">
      <c r="A122" s="156">
        <v>0</v>
      </c>
      <c r="B122" s="170">
        <v>19</v>
      </c>
      <c r="C122" s="150">
        <v>45332</v>
      </c>
      <c r="D122" s="151" t="s">
        <v>1429</v>
      </c>
      <c r="E122" s="152"/>
      <c r="F122" s="151"/>
      <c r="G122" s="151"/>
      <c r="H122" s="711">
        <v>16</v>
      </c>
      <c r="I122" s="710" t="str">
        <f>VLOOKUP(H122,Tabla_13[],3,)</f>
        <v>CUENTAS POR COBRAR DIVERSAS – TERCEROS</v>
      </c>
      <c r="J122" s="160"/>
      <c r="K122" s="155">
        <f>+ASIENTOS!H247</f>
        <v>2268</v>
      </c>
      <c r="L122" s="155"/>
      <c r="N122" s="114">
        <v>102</v>
      </c>
    </row>
    <row r="123" spans="1:14" x14ac:dyDescent="0.15">
      <c r="A123" s="156">
        <v>0</v>
      </c>
      <c r="B123" s="170">
        <v>19</v>
      </c>
      <c r="C123" s="150">
        <v>45332</v>
      </c>
      <c r="D123" s="151" t="s">
        <v>1429</v>
      </c>
      <c r="E123" s="152"/>
      <c r="F123" s="151"/>
      <c r="G123" s="151"/>
      <c r="H123" s="165">
        <v>1673</v>
      </c>
      <c r="I123" s="159" t="str">
        <f>VLOOKUP(H123,Tabla_13[],3,)</f>
        <v>IGV por acreditar en compras</v>
      </c>
      <c r="J123" s="160"/>
      <c r="K123" s="155"/>
      <c r="L123" s="155"/>
      <c r="N123" s="114">
        <v>103</v>
      </c>
    </row>
    <row r="124" spans="1:14" x14ac:dyDescent="0.15">
      <c r="A124" s="156">
        <v>0</v>
      </c>
      <c r="B124" s="170">
        <v>19</v>
      </c>
      <c r="C124" s="150">
        <v>45332</v>
      </c>
      <c r="D124" s="151" t="s">
        <v>1429</v>
      </c>
      <c r="E124" s="152"/>
      <c r="F124" s="151"/>
      <c r="G124" s="151"/>
      <c r="H124" s="711">
        <v>46</v>
      </c>
      <c r="I124" s="710" t="str">
        <f>VLOOKUP(H124,Tabla_13[],3,)</f>
        <v>CUENTAS POR PAGAR DIVERSAS – TERCEROS</v>
      </c>
      <c r="J124" s="160"/>
      <c r="K124" s="155"/>
      <c r="L124" s="155">
        <f>+ASIENTOS!I249</f>
        <v>14868</v>
      </c>
      <c r="M124" s="789"/>
      <c r="N124" s="114">
        <v>104</v>
      </c>
    </row>
    <row r="125" spans="1:14" x14ac:dyDescent="0.15">
      <c r="A125" s="156">
        <v>0</v>
      </c>
      <c r="B125" s="170">
        <v>19</v>
      </c>
      <c r="C125" s="150">
        <v>45332</v>
      </c>
      <c r="D125" s="151" t="s">
        <v>1429</v>
      </c>
      <c r="E125" s="152"/>
      <c r="F125" s="151"/>
      <c r="G125" s="151"/>
      <c r="H125" s="165">
        <v>465</v>
      </c>
      <c r="I125" s="159" t="str">
        <f>VLOOKUP(H125,Tabla_13[],3,)</f>
        <v>Pasivos por compra de activo inmovilizado</v>
      </c>
      <c r="J125" s="160"/>
      <c r="K125" s="155"/>
      <c r="L125" s="155"/>
      <c r="N125" s="114">
        <v>105</v>
      </c>
    </row>
    <row r="126" spans="1:14" x14ac:dyDescent="0.15">
      <c r="A126" s="717"/>
      <c r="B126" s="170"/>
      <c r="C126" s="150"/>
      <c r="D126" s="171" t="s">
        <v>1460</v>
      </c>
      <c r="E126" s="152"/>
      <c r="F126" s="151"/>
      <c r="G126" s="151"/>
      <c r="H126" s="165"/>
      <c r="I126" s="224" t="s">
        <v>1459</v>
      </c>
      <c r="J126" s="160"/>
      <c r="K126" s="155"/>
      <c r="L126" s="155"/>
    </row>
    <row r="127" spans="1:14" x14ac:dyDescent="0.15">
      <c r="A127" s="717"/>
      <c r="B127" s="170">
        <v>20</v>
      </c>
      <c r="C127" s="150">
        <v>45333</v>
      </c>
      <c r="D127" s="151" t="s">
        <v>1382</v>
      </c>
      <c r="E127" s="152"/>
      <c r="F127" s="151"/>
      <c r="G127" s="151"/>
      <c r="H127" s="711">
        <v>33</v>
      </c>
      <c r="I127" s="710" t="str">
        <f>VLOOKUP(H127,Tabla_13[],3,)</f>
        <v>PROPIEDAD, PLANTA Y EQUIPO</v>
      </c>
      <c r="J127" s="160"/>
      <c r="K127" s="155">
        <f>+ASIENTOS!H262</f>
        <v>3300</v>
      </c>
      <c r="L127" s="155"/>
    </row>
    <row r="128" spans="1:14" x14ac:dyDescent="0.15">
      <c r="A128" s="717"/>
      <c r="B128" s="170">
        <v>20</v>
      </c>
      <c r="C128" s="150">
        <v>45333</v>
      </c>
      <c r="D128" s="151" t="s">
        <v>1382</v>
      </c>
      <c r="E128" s="152"/>
      <c r="F128" s="151"/>
      <c r="G128" s="151"/>
      <c r="H128" s="165">
        <v>335</v>
      </c>
      <c r="I128" s="159" t="str">
        <f>VLOOKUP(H128,Tabla_13[],3,)</f>
        <v>Muebles y enseres</v>
      </c>
      <c r="J128" s="160"/>
      <c r="K128" s="155"/>
      <c r="L128" s="155"/>
    </row>
    <row r="129" spans="1:14" x14ac:dyDescent="0.15">
      <c r="A129" s="717"/>
      <c r="B129" s="170">
        <v>20</v>
      </c>
      <c r="C129" s="150">
        <v>45333</v>
      </c>
      <c r="D129" s="151" t="s">
        <v>1382</v>
      </c>
      <c r="E129" s="152"/>
      <c r="F129" s="151"/>
      <c r="G129" s="151"/>
      <c r="H129" s="711">
        <v>16</v>
      </c>
      <c r="I129" s="710" t="str">
        <f>VLOOKUP(H129,Tabla_13[],3,)</f>
        <v>CUENTAS POR COBRAR DIVERSAS – TERCEROS</v>
      </c>
      <c r="J129" s="160"/>
      <c r="K129" s="155">
        <f>+ASIENTOS!H264</f>
        <v>594</v>
      </c>
      <c r="L129" s="155"/>
    </row>
    <row r="130" spans="1:14" x14ac:dyDescent="0.15">
      <c r="A130" s="717"/>
      <c r="B130" s="170">
        <v>20</v>
      </c>
      <c r="C130" s="150">
        <v>45333</v>
      </c>
      <c r="D130" s="151" t="s">
        <v>1382</v>
      </c>
      <c r="E130" s="152"/>
      <c r="F130" s="151"/>
      <c r="G130" s="151"/>
      <c r="H130" s="165">
        <v>1673</v>
      </c>
      <c r="I130" s="159" t="str">
        <f>VLOOKUP(H130,Tabla_13[],3,)</f>
        <v>IGV por acreditar en compras</v>
      </c>
      <c r="J130" s="160"/>
      <c r="K130" s="155"/>
      <c r="L130" s="155"/>
    </row>
    <row r="131" spans="1:14" x14ac:dyDescent="0.15">
      <c r="A131" s="717"/>
      <c r="B131" s="170">
        <v>20</v>
      </c>
      <c r="C131" s="150">
        <v>45333</v>
      </c>
      <c r="D131" s="151" t="s">
        <v>1382</v>
      </c>
      <c r="E131" s="152"/>
      <c r="F131" s="151"/>
      <c r="G131" s="151"/>
      <c r="H131" s="711">
        <v>46</v>
      </c>
      <c r="I131" s="710" t="str">
        <f>VLOOKUP(H131,Tabla_13[],3,)</f>
        <v>CUENTAS POR PAGAR DIVERSAS – TERCEROS</v>
      </c>
      <c r="J131" s="160"/>
      <c r="K131" s="155"/>
      <c r="L131" s="155">
        <f>+ASIENTOS!I266</f>
        <v>3894</v>
      </c>
      <c r="M131" s="789"/>
    </row>
    <row r="132" spans="1:14" x14ac:dyDescent="0.15">
      <c r="A132" s="717"/>
      <c r="B132" s="170">
        <v>20</v>
      </c>
      <c r="C132" s="150">
        <v>45333</v>
      </c>
      <c r="D132" s="151" t="s">
        <v>1382</v>
      </c>
      <c r="E132" s="152"/>
      <c r="F132" s="151"/>
      <c r="G132" s="151"/>
      <c r="H132" s="165">
        <v>465</v>
      </c>
      <c r="I132" s="159" t="str">
        <f>VLOOKUP(H132,Tabla_13[],3,)</f>
        <v>Pasivos por compra de activo inmovilizado</v>
      </c>
      <c r="J132" s="160"/>
      <c r="K132" s="155"/>
      <c r="L132" s="155"/>
    </row>
    <row r="133" spans="1:14" x14ac:dyDescent="0.15">
      <c r="B133" s="170"/>
      <c r="C133" s="150"/>
      <c r="E133" s="152"/>
      <c r="F133" s="151"/>
      <c r="G133" s="151"/>
      <c r="H133" s="165"/>
      <c r="I133" s="224" t="s">
        <v>1462</v>
      </c>
      <c r="J133" s="160"/>
      <c r="K133" s="155"/>
      <c r="L133" s="155"/>
      <c r="N133" s="114">
        <v>111</v>
      </c>
    </row>
    <row r="134" spans="1:14" x14ac:dyDescent="0.15">
      <c r="B134" s="170">
        <v>21</v>
      </c>
      <c r="C134" s="150">
        <v>45333</v>
      </c>
      <c r="D134" s="151" t="s">
        <v>1458</v>
      </c>
      <c r="E134" s="152"/>
      <c r="F134" s="151"/>
      <c r="G134" s="151"/>
      <c r="H134" s="711">
        <v>46</v>
      </c>
      <c r="I134" s="710" t="str">
        <f>VLOOKUP(H134,Tabla_13[],3,)</f>
        <v>CUENTAS POR PAGAR DIVERSAS – TERCEROS</v>
      </c>
      <c r="J134" s="160"/>
      <c r="K134" s="155">
        <f>+ASIENTOS!H272</f>
        <v>3894</v>
      </c>
      <c r="L134" s="155"/>
      <c r="N134" s="114">
        <v>112</v>
      </c>
    </row>
    <row r="135" spans="1:14" x14ac:dyDescent="0.15">
      <c r="B135" s="170">
        <v>21</v>
      </c>
      <c r="C135" s="150">
        <v>45333</v>
      </c>
      <c r="D135" s="151" t="s">
        <v>1458</v>
      </c>
      <c r="E135" s="152"/>
      <c r="F135" s="151"/>
      <c r="G135" s="151"/>
      <c r="H135" s="165">
        <v>465</v>
      </c>
      <c r="I135" s="159" t="str">
        <f>VLOOKUP(H135,Tabla_13[],3,)</f>
        <v>Pasivos por compra de activo inmovilizado</v>
      </c>
      <c r="J135" s="160"/>
      <c r="K135" s="155"/>
      <c r="L135" s="155"/>
      <c r="N135" s="114">
        <v>113</v>
      </c>
    </row>
    <row r="136" spans="1:14" x14ac:dyDescent="0.15">
      <c r="B136" s="170">
        <v>21</v>
      </c>
      <c r="C136" s="150">
        <v>45333</v>
      </c>
      <c r="D136" s="151" t="s">
        <v>1458</v>
      </c>
      <c r="E136" s="152"/>
      <c r="F136" s="151"/>
      <c r="G136" s="151"/>
      <c r="H136" s="711">
        <v>10</v>
      </c>
      <c r="I136" s="710" t="str">
        <f>VLOOKUP(H136,Tabla_13[],3,)</f>
        <v>EFECTIVO Y EQUIVALENTES DE EFECTIVO</v>
      </c>
      <c r="J136" s="160"/>
      <c r="K136" s="155"/>
      <c r="L136" s="155">
        <f>+ASIENTOS!I274</f>
        <v>3894</v>
      </c>
      <c r="N136" s="114">
        <v>114</v>
      </c>
    </row>
    <row r="137" spans="1:14" x14ac:dyDescent="0.15">
      <c r="B137" s="170">
        <v>21</v>
      </c>
      <c r="C137" s="150">
        <v>45333</v>
      </c>
      <c r="D137" s="151" t="s">
        <v>1458</v>
      </c>
      <c r="E137" s="152"/>
      <c r="F137" s="151"/>
      <c r="G137" s="151"/>
      <c r="H137" s="165">
        <v>1041</v>
      </c>
      <c r="I137" s="159" t="str">
        <f>VLOOKUP(H137,Tabla_13[],3,)</f>
        <v>Cuentas corrientes operativas</v>
      </c>
      <c r="J137" s="160"/>
      <c r="K137" s="155"/>
      <c r="L137" s="155"/>
      <c r="N137" s="114">
        <v>115</v>
      </c>
    </row>
    <row r="138" spans="1:14" x14ac:dyDescent="0.15">
      <c r="B138" s="170"/>
      <c r="C138" s="150"/>
      <c r="D138" s="171" t="s">
        <v>1469</v>
      </c>
      <c r="E138" s="152"/>
      <c r="F138" s="151"/>
      <c r="G138" s="151"/>
      <c r="H138" s="165"/>
      <c r="I138" s="224" t="s">
        <v>1463</v>
      </c>
      <c r="J138" s="160"/>
      <c r="K138" s="155"/>
      <c r="L138" s="155"/>
      <c r="N138" s="114">
        <v>116</v>
      </c>
    </row>
    <row r="139" spans="1:14" x14ac:dyDescent="0.15">
      <c r="B139" s="170">
        <v>22</v>
      </c>
      <c r="C139" s="150">
        <v>45334</v>
      </c>
      <c r="D139" s="151" t="s">
        <v>1461</v>
      </c>
      <c r="E139" s="152"/>
      <c r="F139" s="151"/>
      <c r="G139" s="151"/>
      <c r="H139" s="711">
        <v>68</v>
      </c>
      <c r="I139" s="710" t="str">
        <f>VLOOKUP(H139,Tabla_13[],3,)</f>
        <v>VALUACIÓN Y DETERIORO DE ACTIVOS Y PROVISIONES</v>
      </c>
      <c r="J139" s="160"/>
      <c r="K139" s="155">
        <f>+ASIENTOS!H287</f>
        <v>7800</v>
      </c>
      <c r="L139" s="155"/>
      <c r="N139" s="114">
        <v>117</v>
      </c>
    </row>
    <row r="140" spans="1:14" x14ac:dyDescent="0.15">
      <c r="B140" s="170">
        <v>22</v>
      </c>
      <c r="C140" s="150">
        <v>45334</v>
      </c>
      <c r="D140" s="151" t="s">
        <v>1461</v>
      </c>
      <c r="E140" s="152"/>
      <c r="F140" s="151"/>
      <c r="G140" s="151"/>
      <c r="H140" s="165">
        <v>685</v>
      </c>
      <c r="I140" s="159" t="str">
        <f>VLOOKUP(H140,Tabla_13[],3,)</f>
        <v>Depreciación de activos biológicos en producción</v>
      </c>
      <c r="J140" s="160"/>
      <c r="K140" s="155"/>
      <c r="L140" s="155"/>
      <c r="N140" s="114">
        <v>118</v>
      </c>
    </row>
    <row r="141" spans="1:14" x14ac:dyDescent="0.15">
      <c r="B141" s="170">
        <v>22</v>
      </c>
      <c r="C141" s="150">
        <v>45334</v>
      </c>
      <c r="D141" s="151" t="s">
        <v>1461</v>
      </c>
      <c r="E141" s="152"/>
      <c r="F141" s="151"/>
      <c r="G141" s="151"/>
      <c r="H141" s="711">
        <v>39</v>
      </c>
      <c r="I141" s="710" t="str">
        <f>VLOOKUP(H141,Tabla_13[],3,)</f>
        <v>DEPRECIACIÓN y AMORTIZACIÓN ACUMULADOS</v>
      </c>
      <c r="J141" s="160"/>
      <c r="K141" s="155"/>
      <c r="L141" s="155">
        <f>+ASIENTOS!I289</f>
        <v>7800</v>
      </c>
      <c r="N141" s="114">
        <v>119</v>
      </c>
    </row>
    <row r="142" spans="1:14" x14ac:dyDescent="0.15">
      <c r="B142" s="170">
        <v>22</v>
      </c>
      <c r="C142" s="150">
        <v>45334</v>
      </c>
      <c r="D142" s="151" t="s">
        <v>1461</v>
      </c>
      <c r="E142" s="152"/>
      <c r="F142" s="151"/>
      <c r="G142" s="151"/>
      <c r="H142" s="165">
        <v>395</v>
      </c>
      <c r="I142" s="159" t="str">
        <f>VLOOKUP(H142,Tabla_13[],3,)</f>
        <v>Depreciación acumulada de propiedad, planta y equipo</v>
      </c>
      <c r="J142" s="160"/>
      <c r="K142" s="155"/>
      <c r="L142" s="155"/>
      <c r="N142" s="114">
        <v>120</v>
      </c>
    </row>
    <row r="143" spans="1:14" x14ac:dyDescent="0.15">
      <c r="B143" s="170"/>
      <c r="C143" s="150"/>
      <c r="D143" s="171"/>
      <c r="E143" s="152"/>
      <c r="F143" s="151"/>
      <c r="G143" s="151"/>
      <c r="H143" s="165"/>
      <c r="I143" s="224" t="s">
        <v>1464</v>
      </c>
      <c r="J143" s="160"/>
      <c r="K143" s="155"/>
      <c r="L143" s="155"/>
      <c r="N143" s="114">
        <v>121</v>
      </c>
    </row>
    <row r="144" spans="1:14" x14ac:dyDescent="0.15">
      <c r="B144" s="170">
        <v>23</v>
      </c>
      <c r="C144" s="150">
        <v>45334</v>
      </c>
      <c r="D144" s="151" t="s">
        <v>1415</v>
      </c>
      <c r="E144" s="152"/>
      <c r="F144" s="151"/>
      <c r="G144" s="151"/>
      <c r="H144" s="711">
        <v>94</v>
      </c>
      <c r="I144" s="710" t="str">
        <f>VLOOKUP(H144,Tabla_13[],3,)</f>
        <v>GASTOS ADMINISTRATIVOS</v>
      </c>
      <c r="J144" s="160"/>
      <c r="K144" s="155">
        <f>+ASIENTOS!H295</f>
        <v>4680</v>
      </c>
      <c r="L144" s="155"/>
      <c r="N144" s="114">
        <v>122</v>
      </c>
    </row>
    <row r="145" spans="2:14" x14ac:dyDescent="0.15">
      <c r="B145" s="170">
        <v>23</v>
      </c>
      <c r="C145" s="150">
        <v>45334</v>
      </c>
      <c r="D145" s="151" t="s">
        <v>1415</v>
      </c>
      <c r="E145" s="152"/>
      <c r="F145" s="151"/>
      <c r="G145" s="151"/>
      <c r="H145" s="165">
        <v>941</v>
      </c>
      <c r="I145" s="159" t="str">
        <f>VLOOKUP(H145,Tabla_13[],3,)</f>
        <v>consumo de materiales</v>
      </c>
      <c r="J145" s="160"/>
      <c r="K145" s="155"/>
      <c r="L145" s="155"/>
      <c r="N145" s="114">
        <v>123</v>
      </c>
    </row>
    <row r="146" spans="2:14" x14ac:dyDescent="0.15">
      <c r="B146" s="170">
        <v>23</v>
      </c>
      <c r="C146" s="150">
        <v>45334</v>
      </c>
      <c r="D146" s="151" t="s">
        <v>1415</v>
      </c>
      <c r="E146" s="152"/>
      <c r="F146" s="151"/>
      <c r="G146" s="151"/>
      <c r="H146" s="711">
        <v>95</v>
      </c>
      <c r="I146" s="710" t="str">
        <f>VLOOKUP(H146,Tabla_13[],3,)</f>
        <v>GASTOS DE VENTAS</v>
      </c>
      <c r="J146" s="160"/>
      <c r="K146" s="155">
        <f>+ASIENTOS!H297</f>
        <v>3120</v>
      </c>
      <c r="L146" s="155"/>
      <c r="N146" s="114">
        <v>124</v>
      </c>
    </row>
    <row r="147" spans="2:14" x14ac:dyDescent="0.15">
      <c r="B147" s="170">
        <v>23</v>
      </c>
      <c r="C147" s="150">
        <v>45334</v>
      </c>
      <c r="D147" s="151" t="s">
        <v>1415</v>
      </c>
      <c r="E147" s="152"/>
      <c r="F147" s="151"/>
      <c r="G147" s="151"/>
      <c r="H147" s="165">
        <v>951</v>
      </c>
      <c r="I147" s="159" t="str">
        <f>VLOOKUP(H147,Tabla_13[],3,)</f>
        <v>consumo de materiales</v>
      </c>
      <c r="J147" s="160"/>
      <c r="K147" s="155"/>
      <c r="L147" s="155"/>
      <c r="N147" s="114">
        <v>125</v>
      </c>
    </row>
    <row r="148" spans="2:14" x14ac:dyDescent="0.15">
      <c r="B148" s="170">
        <v>23</v>
      </c>
      <c r="C148" s="150">
        <v>45334</v>
      </c>
      <c r="D148" s="151" t="s">
        <v>1415</v>
      </c>
      <c r="E148" s="152"/>
      <c r="F148" s="151"/>
      <c r="G148" s="151"/>
      <c r="H148" s="711">
        <v>79</v>
      </c>
      <c r="I148" s="710" t="str">
        <f>VLOOKUP(H148,Tabla_13[],3,)</f>
        <v>CARGAS IMPUTABLES A CUENTAS DE COSTOS Y GASTOS</v>
      </c>
      <c r="J148" s="160"/>
      <c r="K148" s="155"/>
      <c r="L148" s="155">
        <f>+ASIENTOS!I299</f>
        <v>7800</v>
      </c>
      <c r="N148" s="114">
        <v>126</v>
      </c>
    </row>
    <row r="149" spans="2:14" x14ac:dyDescent="0.15">
      <c r="B149" s="170">
        <v>23</v>
      </c>
      <c r="C149" s="150">
        <v>45334</v>
      </c>
      <c r="D149" s="151" t="s">
        <v>1415</v>
      </c>
      <c r="E149" s="152"/>
      <c r="F149" s="151"/>
      <c r="G149" s="151"/>
      <c r="H149" s="165">
        <v>791</v>
      </c>
      <c r="I149" s="159" t="str">
        <f>VLOOKUP(H149,Tabla_13[],3,)</f>
        <v>Cargas imputables a cuentas de costos y gastos</v>
      </c>
      <c r="J149" s="160"/>
      <c r="K149" s="155"/>
      <c r="L149" s="155"/>
      <c r="N149" s="114">
        <v>127</v>
      </c>
    </row>
    <row r="150" spans="2:14" x14ac:dyDescent="0.15">
      <c r="B150" s="170"/>
      <c r="C150" s="150"/>
      <c r="D150" s="171" t="s">
        <v>1470</v>
      </c>
      <c r="E150" s="152"/>
      <c r="F150" s="151"/>
      <c r="G150" s="151"/>
      <c r="H150" s="165"/>
      <c r="I150" s="224" t="s">
        <v>1465</v>
      </c>
      <c r="J150" s="160"/>
      <c r="K150" s="155"/>
      <c r="L150" s="155"/>
      <c r="N150" s="114">
        <v>128</v>
      </c>
    </row>
    <row r="151" spans="2:14" x14ac:dyDescent="0.15">
      <c r="B151" s="170">
        <v>24</v>
      </c>
      <c r="C151" s="150">
        <v>45335</v>
      </c>
      <c r="D151" s="151" t="s">
        <v>1418</v>
      </c>
      <c r="E151" s="152"/>
      <c r="F151" s="151"/>
      <c r="G151" s="151"/>
      <c r="H151" s="711">
        <v>69</v>
      </c>
      <c r="I151" s="710" t="str">
        <f>VLOOKUP(H151,Tabla_13[],3,)</f>
        <v>COSTO DE VENTAS</v>
      </c>
      <c r="J151" s="160"/>
      <c r="K151" s="155">
        <f>+ASIENTOS!H310</f>
        <v>15400</v>
      </c>
      <c r="L151" s="155"/>
      <c r="N151" s="114">
        <v>129</v>
      </c>
    </row>
    <row r="152" spans="2:14" x14ac:dyDescent="0.15">
      <c r="B152" s="170">
        <v>24</v>
      </c>
      <c r="C152" s="150">
        <v>45335</v>
      </c>
      <c r="D152" s="151" t="s">
        <v>1418</v>
      </c>
      <c r="E152" s="152"/>
      <c r="F152" s="151"/>
      <c r="G152" s="151"/>
      <c r="H152" s="165">
        <v>691</v>
      </c>
      <c r="I152" s="159" t="str">
        <f>VLOOKUP(H152,Tabla_13[],3,)</f>
        <v>Mercaderías</v>
      </c>
      <c r="J152" s="160"/>
      <c r="K152" s="155"/>
      <c r="L152" s="155"/>
      <c r="N152" s="114">
        <v>130</v>
      </c>
    </row>
    <row r="153" spans="2:14" x14ac:dyDescent="0.15">
      <c r="B153" s="170">
        <v>24</v>
      </c>
      <c r="C153" s="150">
        <v>45335</v>
      </c>
      <c r="D153" s="151" t="s">
        <v>1418</v>
      </c>
      <c r="E153" s="152"/>
      <c r="F153" s="151"/>
      <c r="G153" s="151"/>
      <c r="H153" s="711">
        <v>20</v>
      </c>
      <c r="I153" s="710" t="str">
        <f>VLOOKUP(H153,Tabla_13[],3,)</f>
        <v>MERCADERÍAS</v>
      </c>
      <c r="J153" s="160"/>
      <c r="K153" s="155"/>
      <c r="L153" s="155">
        <f>+ASIENTOS!I312</f>
        <v>15400</v>
      </c>
      <c r="N153" s="114">
        <v>131</v>
      </c>
    </row>
    <row r="154" spans="2:14" x14ac:dyDescent="0.15">
      <c r="B154" s="170">
        <v>24</v>
      </c>
      <c r="C154" s="150">
        <v>45335</v>
      </c>
      <c r="D154" s="151" t="s">
        <v>1418</v>
      </c>
      <c r="E154" s="152"/>
      <c r="F154" s="151"/>
      <c r="G154" s="151"/>
      <c r="H154" s="165">
        <v>201</v>
      </c>
      <c r="I154" s="159" t="str">
        <f>VLOOKUP(H154,Tabla_13[],3,)</f>
        <v>Mercaderías</v>
      </c>
      <c r="J154" s="160"/>
      <c r="K154" s="155"/>
      <c r="L154" s="155"/>
      <c r="N154" s="114">
        <v>132</v>
      </c>
    </row>
    <row r="155" spans="2:14" x14ac:dyDescent="0.15">
      <c r="B155" s="170"/>
      <c r="C155" s="150"/>
      <c r="D155" s="171" t="s">
        <v>1467</v>
      </c>
      <c r="E155" s="152"/>
      <c r="F155" s="151"/>
      <c r="G155" s="151"/>
      <c r="H155" s="165"/>
      <c r="I155" s="224" t="s">
        <v>1479</v>
      </c>
      <c r="J155" s="160"/>
      <c r="K155" s="155"/>
      <c r="L155" s="155"/>
      <c r="N155" s="114">
        <v>133</v>
      </c>
    </row>
    <row r="156" spans="2:14" x14ac:dyDescent="0.15">
      <c r="B156" s="170">
        <v>25</v>
      </c>
      <c r="C156" s="150">
        <v>45336</v>
      </c>
      <c r="D156" s="151"/>
      <c r="E156" s="152"/>
      <c r="F156" s="151"/>
      <c r="G156" s="151"/>
      <c r="H156" s="711">
        <v>61</v>
      </c>
      <c r="I156" s="710" t="str">
        <f>VLOOKUP(H156,Tabla_13[],3,)</f>
        <v>VARIACIÓN DE INVENTARIOS</v>
      </c>
      <c r="J156" s="160"/>
      <c r="K156" s="155">
        <f>+ASIENTOS!H325</f>
        <v>1600</v>
      </c>
      <c r="L156" s="155"/>
      <c r="N156" s="114">
        <v>134</v>
      </c>
    </row>
    <row r="157" spans="2:14" x14ac:dyDescent="0.15">
      <c r="B157" s="170">
        <v>25</v>
      </c>
      <c r="C157" s="150">
        <v>45336</v>
      </c>
      <c r="D157" s="151"/>
      <c r="E157" s="152"/>
      <c r="F157" s="151"/>
      <c r="G157" s="151"/>
      <c r="H157" s="165">
        <v>6132</v>
      </c>
      <c r="I157" s="159" t="str">
        <f>VLOOKUP(H157,Tabla_13[],3,)</f>
        <v>Suministros</v>
      </c>
      <c r="J157" s="160"/>
      <c r="K157" s="155"/>
      <c r="L157" s="155"/>
      <c r="N157" s="114">
        <v>135</v>
      </c>
    </row>
    <row r="158" spans="2:14" x14ac:dyDescent="0.15">
      <c r="B158" s="170">
        <v>25</v>
      </c>
      <c r="C158" s="150">
        <v>45336</v>
      </c>
      <c r="D158" s="151"/>
      <c r="E158" s="152"/>
      <c r="F158" s="151"/>
      <c r="G158" s="151"/>
      <c r="H158" s="711">
        <v>25</v>
      </c>
      <c r="I158" s="710" t="str">
        <f>VLOOKUP(H158,Tabla_13[],3,)</f>
        <v>MATERIALES AUXILIARES, SUMINISTROS Y REPUESTOS</v>
      </c>
      <c r="J158" s="160"/>
      <c r="K158" s="155"/>
      <c r="L158" s="155">
        <f>+ASIENTOS!I327</f>
        <v>1600</v>
      </c>
      <c r="N158" s="114">
        <v>136</v>
      </c>
    </row>
    <row r="159" spans="2:14" x14ac:dyDescent="0.15">
      <c r="B159" s="170">
        <v>25</v>
      </c>
      <c r="C159" s="150">
        <v>45336</v>
      </c>
      <c r="D159" s="151"/>
      <c r="E159" s="152"/>
      <c r="F159" s="151"/>
      <c r="G159" s="151"/>
      <c r="H159" s="165">
        <v>251</v>
      </c>
      <c r="I159" s="159" t="str">
        <f>VLOOKUP(H159,Tabla_13[],3,)</f>
        <v>Materiales auxiliares</v>
      </c>
      <c r="J159" s="160"/>
      <c r="K159" s="155"/>
      <c r="L159" s="155"/>
      <c r="N159" s="114">
        <v>137</v>
      </c>
    </row>
    <row r="160" spans="2:14" x14ac:dyDescent="0.15">
      <c r="B160" s="170"/>
      <c r="C160" s="150"/>
      <c r="D160" s="171"/>
      <c r="E160" s="152"/>
      <c r="F160" s="151"/>
      <c r="G160" s="151"/>
      <c r="H160" s="165"/>
      <c r="I160" s="224" t="s">
        <v>1480</v>
      </c>
      <c r="J160" s="160"/>
      <c r="K160" s="155"/>
      <c r="L160" s="155"/>
      <c r="N160" s="114">
        <v>138</v>
      </c>
    </row>
    <row r="161" spans="2:14" x14ac:dyDescent="0.15">
      <c r="B161" s="170">
        <v>26</v>
      </c>
      <c r="C161" s="150">
        <v>45336</v>
      </c>
      <c r="D161" s="151"/>
      <c r="E161" s="152"/>
      <c r="F161" s="151"/>
      <c r="G161" s="151"/>
      <c r="H161" s="711">
        <v>94</v>
      </c>
      <c r="I161" s="710" t="str">
        <f>VLOOKUP(H161,Tabla_13[],3,)</f>
        <v>GASTOS ADMINISTRATIVOS</v>
      </c>
      <c r="J161" s="160"/>
      <c r="K161" s="155">
        <f>+ASIENTOS!H333</f>
        <v>640</v>
      </c>
      <c r="L161" s="155"/>
      <c r="N161" s="114">
        <v>139</v>
      </c>
    </row>
    <row r="162" spans="2:14" x14ac:dyDescent="0.15">
      <c r="B162" s="173">
        <v>26</v>
      </c>
      <c r="C162" s="150">
        <v>45336</v>
      </c>
      <c r="D162" s="171"/>
      <c r="E162" s="152"/>
      <c r="F162" s="151"/>
      <c r="G162" s="151"/>
      <c r="H162" s="165">
        <v>941</v>
      </c>
      <c r="I162" s="159" t="str">
        <f>VLOOKUP(H162,Tabla_13[],3,)</f>
        <v>consumo de materiales</v>
      </c>
      <c r="J162" s="160"/>
      <c r="K162" s="155"/>
      <c r="L162" s="155"/>
      <c r="N162" s="114">
        <v>140</v>
      </c>
    </row>
    <row r="163" spans="2:14" x14ac:dyDescent="0.15">
      <c r="B163" s="170">
        <v>26</v>
      </c>
      <c r="C163" s="150">
        <v>45336</v>
      </c>
      <c r="D163" s="151"/>
      <c r="E163" s="152"/>
      <c r="F163" s="151"/>
      <c r="G163" s="151"/>
      <c r="H163" s="711">
        <v>95</v>
      </c>
      <c r="I163" s="710" t="str">
        <f>VLOOKUP(H163,Tabla_13[],3,)</f>
        <v>GASTOS DE VENTAS</v>
      </c>
      <c r="J163" s="160"/>
      <c r="K163" s="155">
        <f>+ASIENTOS!H335</f>
        <v>960</v>
      </c>
      <c r="L163" s="155"/>
      <c r="N163" s="114">
        <v>141</v>
      </c>
    </row>
    <row r="164" spans="2:14" x14ac:dyDescent="0.15">
      <c r="B164" s="170">
        <v>26</v>
      </c>
      <c r="C164" s="150">
        <v>45336</v>
      </c>
      <c r="D164" s="151"/>
      <c r="E164" s="152"/>
      <c r="F164" s="151"/>
      <c r="G164" s="151"/>
      <c r="H164" s="165">
        <v>951</v>
      </c>
      <c r="I164" s="159" t="str">
        <f>VLOOKUP(H164,Tabla_13[],3,)</f>
        <v>consumo de materiales</v>
      </c>
      <c r="J164" s="160"/>
      <c r="K164" s="155"/>
      <c r="L164" s="155"/>
      <c r="N164" s="114">
        <v>142</v>
      </c>
    </row>
    <row r="165" spans="2:14" x14ac:dyDescent="0.15">
      <c r="B165" s="170">
        <v>26</v>
      </c>
      <c r="C165" s="150">
        <v>45336</v>
      </c>
      <c r="D165" s="151"/>
      <c r="E165" s="152"/>
      <c r="F165" s="151"/>
      <c r="G165" s="151"/>
      <c r="H165" s="711">
        <v>79</v>
      </c>
      <c r="I165" s="710" t="str">
        <f>VLOOKUP(H165,Tabla_13[],3,)</f>
        <v>CARGAS IMPUTABLES A CUENTAS DE COSTOS Y GASTOS</v>
      </c>
      <c r="J165" s="160"/>
      <c r="K165" s="155"/>
      <c r="L165" s="155">
        <f>+ASIENTOS!I337</f>
        <v>1600</v>
      </c>
      <c r="N165" s="114">
        <v>143</v>
      </c>
    </row>
    <row r="166" spans="2:14" x14ac:dyDescent="0.15">
      <c r="B166" s="170">
        <v>26</v>
      </c>
      <c r="C166" s="150">
        <v>45336</v>
      </c>
      <c r="D166" s="151"/>
      <c r="E166" s="152"/>
      <c r="F166" s="151"/>
      <c r="G166" s="151"/>
      <c r="H166" s="165">
        <v>791</v>
      </c>
      <c r="I166" s="159" t="str">
        <f>VLOOKUP(H166,Tabla_13[],3,)</f>
        <v>Cargas imputables a cuentas de costos y gastos</v>
      </c>
      <c r="J166" s="160"/>
      <c r="K166" s="155"/>
      <c r="L166" s="155"/>
      <c r="N166" s="114">
        <v>144</v>
      </c>
    </row>
    <row r="167" spans="2:14" x14ac:dyDescent="0.15">
      <c r="B167" s="733"/>
      <c r="C167" s="734"/>
      <c r="D167" s="735" t="s">
        <v>1491</v>
      </c>
      <c r="E167" s="736"/>
      <c r="F167" s="737"/>
      <c r="G167" s="737"/>
      <c r="H167" s="738"/>
      <c r="I167" s="739" t="s">
        <v>952</v>
      </c>
      <c r="J167" s="740"/>
      <c r="K167" s="741"/>
      <c r="L167" s="741"/>
      <c r="N167" s="114">
        <v>145</v>
      </c>
    </row>
    <row r="168" spans="2:14" x14ac:dyDescent="0.15">
      <c r="B168" s="733"/>
      <c r="C168" s="734"/>
      <c r="D168" s="735" t="s">
        <v>1492</v>
      </c>
      <c r="E168" s="736"/>
      <c r="F168" s="737"/>
      <c r="G168" s="737"/>
      <c r="H168" s="738"/>
      <c r="I168" s="742" t="s">
        <v>1489</v>
      </c>
      <c r="J168" s="740"/>
      <c r="K168" s="741"/>
      <c r="L168" s="741"/>
      <c r="N168" s="114">
        <v>146</v>
      </c>
    </row>
    <row r="169" spans="2:14" x14ac:dyDescent="0.15">
      <c r="B169" s="743">
        <v>27</v>
      </c>
      <c r="C169" s="744">
        <v>43847</v>
      </c>
      <c r="D169" s="745" t="s">
        <v>1485</v>
      </c>
      <c r="E169" s="746"/>
      <c r="F169" s="745"/>
      <c r="G169" s="745"/>
      <c r="H169" s="747">
        <v>62</v>
      </c>
      <c r="I169" s="748" t="str">
        <f>VLOOKUP(H169,Tabla_13[],3,)</f>
        <v>GASTOS DE PERSONAL Y DIRECTORES</v>
      </c>
      <c r="J169" s="749"/>
      <c r="K169" s="750">
        <f>+ASIENTOS!H355</f>
        <v>1199.92</v>
      </c>
      <c r="L169" s="750"/>
      <c r="N169" s="114">
        <v>147</v>
      </c>
    </row>
    <row r="170" spans="2:14" x14ac:dyDescent="0.15">
      <c r="B170" s="743">
        <v>27</v>
      </c>
      <c r="C170" s="744">
        <v>43847</v>
      </c>
      <c r="D170" s="745" t="s">
        <v>1485</v>
      </c>
      <c r="E170" s="746"/>
      <c r="F170" s="745"/>
      <c r="G170" s="745"/>
      <c r="H170" s="751">
        <v>622</v>
      </c>
      <c r="I170" s="752" t="str">
        <f>VLOOKUP(H170,Tabla_13[],3,)</f>
        <v>Otras remuneraciones</v>
      </c>
      <c r="J170" s="749"/>
      <c r="K170" s="750"/>
      <c r="L170" s="750"/>
      <c r="N170" s="114">
        <v>148</v>
      </c>
    </row>
    <row r="171" spans="2:14" x14ac:dyDescent="0.15">
      <c r="B171" s="743">
        <v>27</v>
      </c>
      <c r="C171" s="744">
        <v>43847</v>
      </c>
      <c r="D171" s="745" t="s">
        <v>1485</v>
      </c>
      <c r="E171" s="746"/>
      <c r="F171" s="745"/>
      <c r="G171" s="745"/>
      <c r="H171" s="747">
        <v>41</v>
      </c>
      <c r="I171" s="748" t="str">
        <f>VLOOKUP(H171,Tabla_13[],3,)</f>
        <v>REMUNERACIONES Y PARTICIPACIONES POR PAGAR</v>
      </c>
      <c r="J171" s="749"/>
      <c r="K171" s="750"/>
      <c r="L171" s="750">
        <f>+ASIENTOS!I357</f>
        <v>1199.92</v>
      </c>
      <c r="N171" s="114">
        <v>149</v>
      </c>
    </row>
    <row r="172" spans="2:14" x14ac:dyDescent="0.15">
      <c r="B172" s="743">
        <v>27</v>
      </c>
      <c r="C172" s="744">
        <v>43847</v>
      </c>
      <c r="D172" s="745" t="s">
        <v>1485</v>
      </c>
      <c r="E172" s="746"/>
      <c r="F172" s="745"/>
      <c r="G172" s="745"/>
      <c r="H172" s="751">
        <v>413</v>
      </c>
      <c r="I172" s="752" t="str">
        <f>VLOOKUP(H172,Tabla_13[],3,)</f>
        <v>Participaciones de los trabajadores por pagar</v>
      </c>
      <c r="J172" s="749"/>
      <c r="K172" s="750"/>
      <c r="L172" s="750"/>
      <c r="N172" s="114">
        <v>150</v>
      </c>
    </row>
    <row r="173" spans="2:14" x14ac:dyDescent="0.15">
      <c r="B173" s="743"/>
      <c r="C173" s="744"/>
      <c r="D173" s="745"/>
      <c r="E173" s="746"/>
      <c r="F173" s="745"/>
      <c r="G173" s="745"/>
      <c r="H173" s="751"/>
      <c r="I173" s="753" t="s">
        <v>1490</v>
      </c>
      <c r="J173" s="749"/>
      <c r="K173" s="750"/>
      <c r="L173" s="750"/>
      <c r="N173" s="114">
        <v>151</v>
      </c>
    </row>
    <row r="174" spans="2:14" x14ac:dyDescent="0.15">
      <c r="B174" s="743">
        <v>28</v>
      </c>
      <c r="C174" s="744">
        <v>43847</v>
      </c>
      <c r="D174" s="754" t="s">
        <v>1487</v>
      </c>
      <c r="E174" s="746"/>
      <c r="F174" s="745"/>
      <c r="G174" s="745"/>
      <c r="H174" s="747">
        <v>94</v>
      </c>
      <c r="I174" s="748" t="str">
        <f>VLOOKUP(H174,Tabla_13[],3,)</f>
        <v>GASTOS ADMINISTRATIVOS</v>
      </c>
      <c r="J174" s="749"/>
      <c r="K174" s="750">
        <f>+ASIENTOS!H363</f>
        <v>1199.92</v>
      </c>
      <c r="L174" s="750"/>
      <c r="N174" s="114">
        <v>152</v>
      </c>
    </row>
    <row r="175" spans="2:14" x14ac:dyDescent="0.15">
      <c r="B175" s="743">
        <v>28</v>
      </c>
      <c r="C175" s="744">
        <v>43847</v>
      </c>
      <c r="D175" s="754" t="s">
        <v>1487</v>
      </c>
      <c r="E175" s="746"/>
      <c r="F175" s="745"/>
      <c r="G175" s="745"/>
      <c r="H175" s="751">
        <v>941</v>
      </c>
      <c r="I175" s="752" t="str">
        <f>VLOOKUP(H175,Tabla_13[],3,)</f>
        <v>consumo de materiales</v>
      </c>
      <c r="J175" s="749"/>
      <c r="K175" s="750"/>
      <c r="L175" s="750"/>
      <c r="N175" s="114">
        <v>153</v>
      </c>
    </row>
    <row r="176" spans="2:14" x14ac:dyDescent="0.15">
      <c r="B176" s="743">
        <v>28</v>
      </c>
      <c r="C176" s="744">
        <v>43847</v>
      </c>
      <c r="D176" s="754" t="s">
        <v>1487</v>
      </c>
      <c r="E176" s="746"/>
      <c r="F176" s="745"/>
      <c r="G176" s="745"/>
      <c r="H176" s="747">
        <v>79</v>
      </c>
      <c r="I176" s="748" t="str">
        <f>VLOOKUP(H176,Tabla_13[],3,)</f>
        <v>CARGAS IMPUTABLES A CUENTAS DE COSTOS Y GASTOS</v>
      </c>
      <c r="J176" s="749"/>
      <c r="K176" s="750"/>
      <c r="L176" s="750">
        <f>+ASIENTOS!I365</f>
        <v>1199.92</v>
      </c>
      <c r="N176" s="114">
        <v>154</v>
      </c>
    </row>
    <row r="177" spans="2:14" x14ac:dyDescent="0.15">
      <c r="B177" s="743">
        <v>28</v>
      </c>
      <c r="C177" s="744">
        <v>43847</v>
      </c>
      <c r="D177" s="754" t="s">
        <v>1487</v>
      </c>
      <c r="E177" s="746"/>
      <c r="F177" s="745"/>
      <c r="G177" s="745"/>
      <c r="H177" s="751">
        <v>791</v>
      </c>
      <c r="I177" s="752" t="str">
        <f>VLOOKUP(H177,Tabla_13[],3,)</f>
        <v>Cargas imputables a cuentas de costos y gastos</v>
      </c>
      <c r="J177" s="749"/>
      <c r="K177" s="750"/>
      <c r="L177" s="750"/>
      <c r="N177" s="114">
        <v>155</v>
      </c>
    </row>
    <row r="178" spans="2:14" x14ac:dyDescent="0.15">
      <c r="B178" s="173"/>
      <c r="C178" s="150"/>
      <c r="D178" s="151"/>
      <c r="E178" s="152"/>
      <c r="F178" s="151"/>
      <c r="G178" s="151"/>
      <c r="H178" s="165"/>
      <c r="I178" s="159" t="e">
        <f>VLOOKUP(H178,Tabla_13[],3,)</f>
        <v>#N/A</v>
      </c>
      <c r="J178" s="225"/>
      <c r="K178" s="155"/>
      <c r="L178" s="155"/>
      <c r="N178" s="114">
        <v>156</v>
      </c>
    </row>
    <row r="179" spans="2:14" x14ac:dyDescent="0.15">
      <c r="B179" s="173"/>
      <c r="C179" s="150"/>
      <c r="D179" s="151"/>
      <c r="E179" s="152"/>
      <c r="F179" s="151"/>
      <c r="G179" s="151"/>
      <c r="H179" s="165"/>
      <c r="I179" s="159" t="e">
        <f>VLOOKUP(H179,Tabla_13[],3,)</f>
        <v>#N/A</v>
      </c>
      <c r="J179" s="225"/>
      <c r="K179" s="155"/>
      <c r="L179" s="155"/>
      <c r="N179" s="114">
        <v>157</v>
      </c>
    </row>
    <row r="180" spans="2:14" x14ac:dyDescent="0.15">
      <c r="B180" s="173"/>
      <c r="C180" s="150"/>
      <c r="D180" s="171"/>
      <c r="E180" s="152"/>
      <c r="F180" s="151"/>
      <c r="G180" s="151"/>
      <c r="H180" s="165"/>
      <c r="I180" s="159" t="e">
        <f>VLOOKUP(H180,Tabla_13[],3,)</f>
        <v>#N/A</v>
      </c>
      <c r="J180" s="160"/>
      <c r="K180" s="155"/>
      <c r="L180" s="155"/>
      <c r="N180" s="114">
        <v>158</v>
      </c>
    </row>
    <row r="181" spans="2:14" x14ac:dyDescent="0.15">
      <c r="B181" s="173"/>
      <c r="C181" s="150"/>
      <c r="D181" s="151"/>
      <c r="E181" s="152"/>
      <c r="F181" s="151"/>
      <c r="G181" s="151"/>
      <c r="H181" s="165"/>
      <c r="I181" s="159" t="e">
        <f>VLOOKUP(H181,Tabla_13[],3,)</f>
        <v>#N/A</v>
      </c>
      <c r="J181" s="160"/>
      <c r="K181" s="155"/>
      <c r="L181" s="155"/>
      <c r="N181" s="114">
        <v>159</v>
      </c>
    </row>
    <row r="182" spans="2:14" x14ac:dyDescent="0.15">
      <c r="B182" s="173"/>
      <c r="C182" s="150"/>
      <c r="D182" s="151"/>
      <c r="E182" s="152"/>
      <c r="F182" s="151"/>
      <c r="G182" s="151"/>
      <c r="H182" s="165"/>
      <c r="I182" s="159" t="e">
        <f>VLOOKUP(H182,Tabla_13[],3,)</f>
        <v>#N/A</v>
      </c>
      <c r="J182" s="160"/>
      <c r="K182" s="155"/>
      <c r="L182" s="155"/>
      <c r="N182" s="114">
        <v>160</v>
      </c>
    </row>
    <row r="183" spans="2:14" x14ac:dyDescent="0.15">
      <c r="B183" s="173"/>
      <c r="C183" s="150"/>
      <c r="D183" s="151"/>
      <c r="E183" s="152"/>
      <c r="F183" s="151"/>
      <c r="G183" s="151"/>
      <c r="H183" s="165"/>
      <c r="I183" s="159" t="e">
        <f>VLOOKUP(H183,Tabla_13[],3,)</f>
        <v>#N/A</v>
      </c>
      <c r="J183" s="160"/>
      <c r="K183" s="155"/>
      <c r="L183" s="155"/>
      <c r="N183" s="114">
        <v>161</v>
      </c>
    </row>
    <row r="184" spans="2:14" x14ac:dyDescent="0.15">
      <c r="B184" s="173"/>
      <c r="C184" s="150"/>
      <c r="D184" s="151"/>
      <c r="E184" s="152"/>
      <c r="F184" s="151"/>
      <c r="G184" s="151"/>
      <c r="H184" s="165"/>
      <c r="I184" s="159" t="e">
        <f>VLOOKUP(H184,Tabla_13[],3,)</f>
        <v>#N/A</v>
      </c>
      <c r="J184" s="160"/>
      <c r="K184" s="155"/>
      <c r="L184" s="155"/>
      <c r="N184" s="114">
        <v>162</v>
      </c>
    </row>
    <row r="185" spans="2:14" x14ac:dyDescent="0.15">
      <c r="B185" s="173"/>
      <c r="C185" s="150"/>
      <c r="D185" s="151"/>
      <c r="E185" s="152"/>
      <c r="F185" s="151"/>
      <c r="G185" s="151"/>
      <c r="H185" s="165"/>
      <c r="I185" s="159" t="e">
        <f>VLOOKUP(H185,Tabla_13[],3,)</f>
        <v>#N/A</v>
      </c>
      <c r="J185" s="160"/>
      <c r="K185" s="155"/>
      <c r="L185" s="155"/>
      <c r="N185" s="114">
        <v>163</v>
      </c>
    </row>
    <row r="186" spans="2:14" x14ac:dyDescent="0.15">
      <c r="B186" s="173"/>
      <c r="C186" s="150"/>
      <c r="D186" s="151"/>
      <c r="E186" s="152"/>
      <c r="F186" s="151"/>
      <c r="G186" s="151"/>
      <c r="H186" s="165"/>
      <c r="I186" s="159" t="e">
        <f>VLOOKUP(H186,Tabla_13[],3,)</f>
        <v>#N/A</v>
      </c>
      <c r="J186" s="160"/>
      <c r="K186" s="155"/>
      <c r="L186" s="155"/>
      <c r="N186" s="114">
        <v>164</v>
      </c>
    </row>
    <row r="187" spans="2:14" x14ac:dyDescent="0.15">
      <c r="B187" s="173"/>
      <c r="C187" s="150"/>
      <c r="D187" s="151"/>
      <c r="E187" s="152"/>
      <c r="F187" s="151"/>
      <c r="G187" s="151"/>
      <c r="H187" s="165"/>
      <c r="I187" s="159" t="e">
        <f>VLOOKUP(H187,Tabla_13[],3,)</f>
        <v>#N/A</v>
      </c>
      <c r="J187" s="160"/>
      <c r="K187" s="155"/>
      <c r="L187" s="155"/>
      <c r="N187" s="114">
        <v>165</v>
      </c>
    </row>
    <row r="188" spans="2:14" x14ac:dyDescent="0.15">
      <c r="B188" s="173"/>
      <c r="C188" s="150"/>
      <c r="D188" s="151"/>
      <c r="E188" s="152"/>
      <c r="F188" s="151"/>
      <c r="G188" s="151"/>
      <c r="H188" s="165"/>
      <c r="I188" s="159" t="e">
        <f>VLOOKUP(H188,Tabla_13[],3,)</f>
        <v>#N/A</v>
      </c>
      <c r="J188" s="160"/>
      <c r="K188" s="155"/>
      <c r="L188" s="155"/>
      <c r="N188" s="114">
        <v>166</v>
      </c>
    </row>
    <row r="189" spans="2:14" x14ac:dyDescent="0.15">
      <c r="B189" s="173"/>
      <c r="C189" s="150"/>
      <c r="D189" s="151"/>
      <c r="E189" s="152"/>
      <c r="F189" s="151"/>
      <c r="G189" s="151"/>
      <c r="H189" s="165"/>
      <c r="I189" s="159" t="e">
        <f>VLOOKUP(H189,Tabla_13[],3,)</f>
        <v>#N/A</v>
      </c>
      <c r="J189" s="160"/>
      <c r="K189" s="155"/>
      <c r="L189" s="155"/>
      <c r="N189" s="114">
        <v>167</v>
      </c>
    </row>
    <row r="190" spans="2:14" x14ac:dyDescent="0.15">
      <c r="B190" s="173"/>
      <c r="C190" s="150"/>
      <c r="D190" s="151"/>
      <c r="E190" s="152"/>
      <c r="F190" s="151"/>
      <c r="G190" s="151"/>
      <c r="H190" s="165"/>
      <c r="I190" s="159" t="e">
        <f>VLOOKUP(H190,Tabla_13[],3,)</f>
        <v>#N/A</v>
      </c>
      <c r="J190" s="160"/>
      <c r="K190" s="155"/>
      <c r="L190" s="155"/>
      <c r="N190" s="114">
        <v>168</v>
      </c>
    </row>
    <row r="191" spans="2:14" x14ac:dyDescent="0.15">
      <c r="B191" s="173"/>
      <c r="C191" s="150"/>
      <c r="D191" s="151"/>
      <c r="E191" s="152"/>
      <c r="F191" s="151"/>
      <c r="G191" s="151"/>
      <c r="H191" s="165"/>
      <c r="I191" s="159" t="e">
        <f>VLOOKUP(H191,Tabla_13[],3,)</f>
        <v>#N/A</v>
      </c>
      <c r="J191" s="160"/>
      <c r="K191" s="155"/>
      <c r="L191" s="155"/>
      <c r="N191" s="114">
        <v>169</v>
      </c>
    </row>
    <row r="192" spans="2:14" x14ac:dyDescent="0.15">
      <c r="B192" s="173"/>
      <c r="C192" s="150"/>
      <c r="D192" s="151"/>
      <c r="E192" s="152"/>
      <c r="F192" s="151"/>
      <c r="G192" s="151"/>
      <c r="H192" s="165"/>
      <c r="I192" s="159" t="e">
        <f>VLOOKUP(H192,Tabla_13[],3,)</f>
        <v>#N/A</v>
      </c>
      <c r="J192" s="160"/>
      <c r="K192" s="155"/>
      <c r="L192" s="155"/>
      <c r="N192" s="114">
        <v>170</v>
      </c>
    </row>
    <row r="193" spans="2:14" x14ac:dyDescent="0.15">
      <c r="B193" s="173"/>
      <c r="C193" s="150"/>
      <c r="D193" s="151"/>
      <c r="E193" s="152"/>
      <c r="F193" s="151"/>
      <c r="G193" s="151"/>
      <c r="H193" s="165"/>
      <c r="I193" s="159" t="e">
        <f>VLOOKUP(H193,Tabla_13[],3,)</f>
        <v>#N/A</v>
      </c>
      <c r="J193" s="160"/>
      <c r="K193" s="155"/>
      <c r="L193" s="155"/>
      <c r="N193" s="114">
        <v>171</v>
      </c>
    </row>
    <row r="194" spans="2:14" x14ac:dyDescent="0.15">
      <c r="B194" s="173"/>
      <c r="C194" s="150"/>
      <c r="D194" s="151"/>
      <c r="E194" s="152"/>
      <c r="F194" s="151"/>
      <c r="G194" s="151"/>
      <c r="H194" s="165"/>
      <c r="I194" s="159" t="e">
        <f>VLOOKUP(H194,Tabla_13[],3,)</f>
        <v>#N/A</v>
      </c>
      <c r="J194" s="160"/>
      <c r="K194" s="155"/>
      <c r="L194" s="155"/>
      <c r="N194" s="114">
        <v>172</v>
      </c>
    </row>
    <row r="195" spans="2:14" x14ac:dyDescent="0.15">
      <c r="B195" s="173"/>
      <c r="C195" s="150"/>
      <c r="D195" s="151"/>
      <c r="E195" s="152"/>
      <c r="F195" s="151"/>
      <c r="G195" s="151"/>
      <c r="H195" s="165"/>
      <c r="I195" s="159" t="e">
        <f>VLOOKUP(H195,Tabla_13[],3,)</f>
        <v>#N/A</v>
      </c>
      <c r="J195" s="160"/>
      <c r="K195" s="155"/>
      <c r="L195" s="155"/>
      <c r="N195" s="114">
        <v>173</v>
      </c>
    </row>
    <row r="196" spans="2:14" x14ac:dyDescent="0.15">
      <c r="B196" s="173"/>
      <c r="C196" s="150"/>
      <c r="D196" s="151"/>
      <c r="E196" s="152"/>
      <c r="F196" s="151"/>
      <c r="G196" s="151"/>
      <c r="H196" s="165"/>
      <c r="I196" s="159" t="e">
        <f>VLOOKUP(H196,Tabla_13[],3,)</f>
        <v>#N/A</v>
      </c>
      <c r="J196" s="160"/>
      <c r="K196" s="155"/>
      <c r="L196" s="155"/>
      <c r="N196" s="114">
        <v>174</v>
      </c>
    </row>
    <row r="197" spans="2:14" x14ac:dyDescent="0.15">
      <c r="B197" s="173"/>
      <c r="C197" s="150"/>
      <c r="D197" s="151"/>
      <c r="E197" s="152"/>
      <c r="F197" s="151"/>
      <c r="G197" s="151"/>
      <c r="H197" s="165"/>
      <c r="I197" s="159" t="e">
        <f>VLOOKUP(H197,Tabla_13[],3,)</f>
        <v>#N/A</v>
      </c>
      <c r="J197" s="160"/>
      <c r="K197" s="155"/>
      <c r="L197" s="155"/>
      <c r="N197" s="114">
        <v>175</v>
      </c>
    </row>
    <row r="198" spans="2:14" x14ac:dyDescent="0.15">
      <c r="B198" s="173"/>
      <c r="C198" s="150"/>
      <c r="D198" s="151"/>
      <c r="E198" s="152"/>
      <c r="F198" s="151"/>
      <c r="G198" s="151"/>
      <c r="H198" s="165"/>
      <c r="I198" s="159" t="e">
        <f>VLOOKUP(H198,Tabla_13[],3,)</f>
        <v>#N/A</v>
      </c>
      <c r="J198" s="160"/>
      <c r="K198" s="155"/>
      <c r="L198" s="155"/>
      <c r="N198" s="114">
        <v>176</v>
      </c>
    </row>
    <row r="199" spans="2:14" x14ac:dyDescent="0.15">
      <c r="B199" s="173"/>
      <c r="C199" s="150"/>
      <c r="D199" s="151"/>
      <c r="E199" s="152"/>
      <c r="F199" s="151"/>
      <c r="G199" s="151"/>
      <c r="H199" s="165"/>
      <c r="I199" s="159" t="e">
        <f>VLOOKUP(H199,Tabla_13[],3,)</f>
        <v>#N/A</v>
      </c>
      <c r="J199" s="160"/>
      <c r="K199" s="155"/>
      <c r="L199" s="155"/>
      <c r="N199" s="114">
        <v>177</v>
      </c>
    </row>
    <row r="200" spans="2:14" x14ac:dyDescent="0.15">
      <c r="B200" s="173"/>
      <c r="C200" s="150"/>
      <c r="D200" s="151"/>
      <c r="E200" s="152"/>
      <c r="F200" s="151"/>
      <c r="G200" s="151"/>
      <c r="H200" s="165"/>
      <c r="I200" s="159" t="e">
        <f>VLOOKUP(H200,Tabla_13[],3,)</f>
        <v>#N/A</v>
      </c>
      <c r="J200" s="160"/>
      <c r="K200" s="155"/>
      <c r="L200" s="155"/>
      <c r="N200" s="114">
        <v>178</v>
      </c>
    </row>
    <row r="201" spans="2:14" x14ac:dyDescent="0.15">
      <c r="B201" s="173"/>
      <c r="C201" s="150"/>
      <c r="D201" s="151"/>
      <c r="E201" s="152"/>
      <c r="F201" s="151"/>
      <c r="G201" s="151"/>
      <c r="H201" s="165"/>
      <c r="I201" s="159" t="e">
        <f>VLOOKUP(H201,Tabla_13[],3,)</f>
        <v>#N/A</v>
      </c>
      <c r="J201" s="160"/>
      <c r="K201" s="155"/>
      <c r="L201" s="155"/>
      <c r="N201" s="114">
        <v>179</v>
      </c>
    </row>
    <row r="202" spans="2:14" x14ac:dyDescent="0.15">
      <c r="B202" s="173"/>
      <c r="C202" s="150"/>
      <c r="D202" s="151"/>
      <c r="E202" s="152"/>
      <c r="F202" s="151"/>
      <c r="G202" s="151"/>
      <c r="H202" s="165"/>
      <c r="I202" s="159" t="e">
        <f>VLOOKUP(H202,Tabla_13[],3,)</f>
        <v>#N/A</v>
      </c>
      <c r="J202" s="160"/>
      <c r="K202" s="155"/>
      <c r="L202" s="155"/>
      <c r="N202" s="114">
        <v>180</v>
      </c>
    </row>
    <row r="203" spans="2:14" x14ac:dyDescent="0.15">
      <c r="B203" s="173"/>
      <c r="C203" s="150"/>
      <c r="D203" s="151"/>
      <c r="E203" s="152"/>
      <c r="F203" s="151"/>
      <c r="G203" s="151"/>
      <c r="H203" s="165"/>
      <c r="I203" s="159" t="e">
        <f>VLOOKUP(H203,Tabla_13[],3,)</f>
        <v>#N/A</v>
      </c>
      <c r="J203" s="160"/>
      <c r="K203" s="155"/>
      <c r="L203" s="155"/>
      <c r="N203" s="114">
        <v>181</v>
      </c>
    </row>
    <row r="204" spans="2:14" x14ac:dyDescent="0.15">
      <c r="B204" s="173"/>
      <c r="C204" s="150"/>
      <c r="D204" s="171"/>
      <c r="E204" s="152"/>
      <c r="F204" s="151"/>
      <c r="G204" s="151"/>
      <c r="H204" s="165"/>
      <c r="I204" s="159" t="e">
        <f>VLOOKUP(H204,Tabla_13[],3,)</f>
        <v>#N/A</v>
      </c>
      <c r="J204" s="160"/>
      <c r="K204" s="155"/>
      <c r="L204" s="155"/>
      <c r="N204" s="114">
        <v>182</v>
      </c>
    </row>
    <row r="205" spans="2:14" x14ac:dyDescent="0.15">
      <c r="B205" s="173"/>
      <c r="C205" s="150"/>
      <c r="D205" s="151"/>
      <c r="E205" s="152"/>
      <c r="F205" s="151"/>
      <c r="G205" s="151"/>
      <c r="H205" s="165"/>
      <c r="I205" s="159" t="e">
        <f>VLOOKUP(H205,Tabla_13[],3,)</f>
        <v>#N/A</v>
      </c>
      <c r="J205" s="160"/>
      <c r="K205" s="155"/>
      <c r="L205" s="155"/>
      <c r="N205" s="114">
        <v>183</v>
      </c>
    </row>
    <row r="206" spans="2:14" x14ac:dyDescent="0.15">
      <c r="B206" s="173"/>
      <c r="C206" s="150"/>
      <c r="D206" s="151"/>
      <c r="E206" s="152"/>
      <c r="F206" s="151"/>
      <c r="G206" s="151"/>
      <c r="H206" s="165"/>
      <c r="I206" s="159" t="e">
        <f>VLOOKUP(H206,Tabla_13[],3,)</f>
        <v>#N/A</v>
      </c>
      <c r="J206" s="160"/>
      <c r="K206" s="155"/>
      <c r="L206" s="155"/>
      <c r="N206" s="114">
        <v>184</v>
      </c>
    </row>
    <row r="207" spans="2:14" x14ac:dyDescent="0.15">
      <c r="B207" s="173"/>
      <c r="C207" s="150"/>
      <c r="D207" s="151"/>
      <c r="E207" s="152"/>
      <c r="F207" s="151"/>
      <c r="G207" s="151"/>
      <c r="H207" s="165"/>
      <c r="I207" s="159" t="e">
        <f>VLOOKUP(H207,Tabla_13[],3,)</f>
        <v>#N/A</v>
      </c>
      <c r="J207" s="160"/>
      <c r="K207" s="155"/>
      <c r="L207" s="155"/>
      <c r="N207" s="114">
        <v>185</v>
      </c>
    </row>
    <row r="208" spans="2:14" x14ac:dyDescent="0.15">
      <c r="B208" s="173"/>
      <c r="C208" s="150"/>
      <c r="D208" s="151"/>
      <c r="E208" s="152"/>
      <c r="F208" s="151"/>
      <c r="G208" s="151"/>
      <c r="H208" s="165"/>
      <c r="I208" s="159" t="e">
        <f>VLOOKUP(H208,Tabla_13[],3,)</f>
        <v>#N/A</v>
      </c>
      <c r="J208" s="160"/>
      <c r="K208" s="155"/>
      <c r="L208" s="155"/>
      <c r="N208" s="114">
        <v>186</v>
      </c>
    </row>
    <row r="209" spans="2:14" x14ac:dyDescent="0.15">
      <c r="B209" s="173"/>
      <c r="C209" s="150"/>
      <c r="D209" s="151"/>
      <c r="E209" s="152"/>
      <c r="F209" s="151"/>
      <c r="G209" s="151"/>
      <c r="H209" s="165"/>
      <c r="I209" s="159" t="e">
        <f>VLOOKUP(H209,Tabla_13[],3,)</f>
        <v>#N/A</v>
      </c>
      <c r="J209" s="160"/>
      <c r="K209" s="155"/>
      <c r="L209" s="155"/>
      <c r="N209" s="114">
        <v>187</v>
      </c>
    </row>
    <row r="210" spans="2:14" x14ac:dyDescent="0.15">
      <c r="B210" s="173"/>
      <c r="C210" s="150"/>
      <c r="D210" s="151"/>
      <c r="E210" s="152"/>
      <c r="F210" s="151"/>
      <c r="G210" s="151"/>
      <c r="H210" s="165"/>
      <c r="I210" s="159" t="e">
        <f>VLOOKUP(H210,Tabla_13[],3,)</f>
        <v>#N/A</v>
      </c>
      <c r="J210" s="160"/>
      <c r="K210" s="155"/>
      <c r="L210" s="155"/>
      <c r="N210" s="114">
        <v>188</v>
      </c>
    </row>
    <row r="211" spans="2:14" x14ac:dyDescent="0.15">
      <c r="B211" s="173"/>
      <c r="C211" s="150"/>
      <c r="D211" s="151"/>
      <c r="E211" s="152"/>
      <c r="F211" s="151"/>
      <c r="G211" s="151"/>
      <c r="H211" s="165"/>
      <c r="I211" s="159" t="e">
        <f>VLOOKUP(H211,Tabla_13[],3,)</f>
        <v>#N/A</v>
      </c>
      <c r="J211" s="160"/>
      <c r="K211" s="155"/>
      <c r="L211" s="155"/>
      <c r="N211" s="114">
        <v>189</v>
      </c>
    </row>
    <row r="212" spans="2:14" x14ac:dyDescent="0.15">
      <c r="B212" s="173"/>
      <c r="C212" s="150"/>
      <c r="D212" s="151"/>
      <c r="E212" s="152"/>
      <c r="F212" s="151"/>
      <c r="G212" s="151"/>
      <c r="H212" s="165"/>
      <c r="I212" s="159" t="e">
        <f>VLOOKUP(H212,Tabla_13[],3,)</f>
        <v>#N/A</v>
      </c>
      <c r="J212" s="160"/>
      <c r="K212" s="155"/>
      <c r="L212" s="155"/>
      <c r="N212" s="114">
        <v>190</v>
      </c>
    </row>
    <row r="213" spans="2:14" x14ac:dyDescent="0.15">
      <c r="B213" s="173"/>
      <c r="C213" s="150"/>
      <c r="D213" s="151"/>
      <c r="E213" s="152"/>
      <c r="F213" s="151"/>
      <c r="G213" s="151"/>
      <c r="H213" s="165"/>
      <c r="I213" s="159" t="e">
        <f>VLOOKUP(H213,Tabla_13[],3,)</f>
        <v>#N/A</v>
      </c>
      <c r="J213" s="160"/>
      <c r="K213" s="155"/>
      <c r="L213" s="155"/>
      <c r="N213" s="114">
        <v>191</v>
      </c>
    </row>
    <row r="214" spans="2:14" x14ac:dyDescent="0.15">
      <c r="B214" s="173"/>
      <c r="C214" s="150"/>
      <c r="D214" s="151"/>
      <c r="E214" s="152"/>
      <c r="F214" s="151"/>
      <c r="G214" s="151"/>
      <c r="H214" s="165"/>
      <c r="I214" s="159" t="e">
        <f>VLOOKUP(H214,Tabla_13[],3,)</f>
        <v>#N/A</v>
      </c>
      <c r="J214" s="160"/>
      <c r="K214" s="155"/>
      <c r="L214" s="155"/>
      <c r="N214" s="114">
        <v>192</v>
      </c>
    </row>
    <row r="215" spans="2:14" x14ac:dyDescent="0.15">
      <c r="B215" s="173"/>
      <c r="C215" s="150"/>
      <c r="D215" s="151"/>
      <c r="E215" s="152"/>
      <c r="F215" s="151"/>
      <c r="G215" s="151"/>
      <c r="H215" s="165"/>
      <c r="I215" s="159" t="e">
        <f>VLOOKUP(H215,Tabla_13[],3,)</f>
        <v>#N/A</v>
      </c>
      <c r="J215" s="160"/>
      <c r="K215" s="155"/>
      <c r="L215" s="155"/>
      <c r="N215" s="114">
        <v>193</v>
      </c>
    </row>
    <row r="216" spans="2:14" x14ac:dyDescent="0.15">
      <c r="B216" s="173"/>
      <c r="C216" s="150"/>
      <c r="D216" s="151"/>
      <c r="E216" s="152"/>
      <c r="F216" s="151"/>
      <c r="G216" s="151"/>
      <c r="H216" s="165"/>
      <c r="I216" s="159" t="e">
        <f>VLOOKUP(H216,Tabla_13[],3,)</f>
        <v>#N/A</v>
      </c>
      <c r="J216" s="160"/>
      <c r="K216" s="155"/>
      <c r="L216" s="155"/>
      <c r="N216" s="114">
        <v>194</v>
      </c>
    </row>
    <row r="217" spans="2:14" x14ac:dyDescent="0.15">
      <c r="B217" s="173"/>
      <c r="C217" s="150"/>
      <c r="D217" s="151"/>
      <c r="E217" s="152"/>
      <c r="F217" s="151"/>
      <c r="G217" s="151"/>
      <c r="H217" s="165"/>
      <c r="I217" s="159" t="e">
        <f>VLOOKUP(H217,Tabla_13[],3,)</f>
        <v>#N/A</v>
      </c>
      <c r="J217" s="160"/>
      <c r="K217" s="155"/>
      <c r="L217" s="155"/>
      <c r="N217" s="114">
        <v>195</v>
      </c>
    </row>
    <row r="218" spans="2:14" x14ac:dyDescent="0.15">
      <c r="B218" s="173"/>
      <c r="C218" s="150"/>
      <c r="D218" s="151"/>
      <c r="E218" s="152"/>
      <c r="F218" s="151"/>
      <c r="G218" s="151"/>
      <c r="H218" s="165"/>
      <c r="I218" s="159" t="e">
        <f>VLOOKUP(H218,Tabla_13[],3,)</f>
        <v>#N/A</v>
      </c>
      <c r="J218" s="160"/>
      <c r="K218" s="155"/>
      <c r="L218" s="155"/>
      <c r="N218" s="114">
        <v>196</v>
      </c>
    </row>
    <row r="219" spans="2:14" x14ac:dyDescent="0.15">
      <c r="B219" s="173"/>
      <c r="C219" s="150"/>
      <c r="D219" s="151"/>
      <c r="E219" s="152"/>
      <c r="F219" s="151"/>
      <c r="G219" s="151"/>
      <c r="H219" s="165"/>
      <c r="I219" s="159" t="e">
        <f>VLOOKUP(H219,Tabla_13[],3,)</f>
        <v>#N/A</v>
      </c>
      <c r="J219" s="160"/>
      <c r="K219" s="155"/>
      <c r="L219" s="155"/>
      <c r="N219" s="114">
        <v>197</v>
      </c>
    </row>
    <row r="220" spans="2:14" x14ac:dyDescent="0.15">
      <c r="B220" s="173"/>
      <c r="C220" s="150"/>
      <c r="D220" s="151"/>
      <c r="E220" s="152"/>
      <c r="F220" s="151"/>
      <c r="G220" s="151"/>
      <c r="H220" s="165"/>
      <c r="I220" s="159" t="e">
        <f>VLOOKUP(H220,Tabla_13[],3,)</f>
        <v>#N/A</v>
      </c>
      <c r="J220" s="160"/>
      <c r="K220" s="155"/>
      <c r="L220" s="155"/>
      <c r="N220" s="114">
        <v>198</v>
      </c>
    </row>
    <row r="221" spans="2:14" x14ac:dyDescent="0.15">
      <c r="B221" s="173"/>
      <c r="C221" s="150"/>
      <c r="D221" s="151"/>
      <c r="E221" s="152"/>
      <c r="F221" s="151"/>
      <c r="G221" s="151"/>
      <c r="H221" s="165"/>
      <c r="I221" s="159" t="e">
        <f>VLOOKUP(H221,Tabla_13[],3,)</f>
        <v>#N/A</v>
      </c>
      <c r="J221" s="160"/>
      <c r="K221" s="155"/>
      <c r="L221" s="155"/>
      <c r="N221" s="114">
        <v>199</v>
      </c>
    </row>
    <row r="222" spans="2:14" x14ac:dyDescent="0.15">
      <c r="B222" s="173"/>
      <c r="C222" s="150"/>
      <c r="D222" s="151"/>
      <c r="E222" s="152"/>
      <c r="F222" s="151"/>
      <c r="G222" s="151"/>
      <c r="H222" s="165"/>
      <c r="I222" s="159" t="e">
        <f>VLOOKUP(H222,Tabla_13[],3,)</f>
        <v>#N/A</v>
      </c>
      <c r="J222" s="160"/>
      <c r="K222" s="155"/>
      <c r="L222" s="155"/>
      <c r="N222" s="114">
        <v>200</v>
      </c>
    </row>
    <row r="223" spans="2:14" x14ac:dyDescent="0.15">
      <c r="B223" s="173"/>
      <c r="C223" s="150"/>
      <c r="D223" s="151"/>
      <c r="E223" s="152"/>
      <c r="F223" s="151"/>
      <c r="G223" s="151"/>
      <c r="H223" s="165"/>
      <c r="I223" s="159" t="e">
        <f>VLOOKUP(H223,Tabla_13[],3,)</f>
        <v>#N/A</v>
      </c>
      <c r="J223" s="160"/>
      <c r="K223" s="155"/>
      <c r="L223" s="155"/>
      <c r="N223" s="114">
        <v>201</v>
      </c>
    </row>
    <row r="224" spans="2:14" x14ac:dyDescent="0.15">
      <c r="B224" s="173"/>
      <c r="C224" s="150"/>
      <c r="D224" s="151"/>
      <c r="E224" s="152"/>
      <c r="F224" s="151"/>
      <c r="G224" s="151"/>
      <c r="H224" s="165"/>
      <c r="I224" s="159" t="e">
        <f>VLOOKUP(H224,Tabla_13[],3,)</f>
        <v>#N/A</v>
      </c>
      <c r="J224" s="160"/>
      <c r="K224" s="155"/>
      <c r="L224" s="155"/>
      <c r="N224" s="114">
        <v>202</v>
      </c>
    </row>
    <row r="225" spans="2:14" x14ac:dyDescent="0.15">
      <c r="B225" s="173"/>
      <c r="C225" s="150"/>
      <c r="D225" s="151"/>
      <c r="E225" s="152"/>
      <c r="F225" s="151"/>
      <c r="G225" s="151"/>
      <c r="H225" s="165"/>
      <c r="I225" s="159" t="e">
        <f>VLOOKUP(H225,Tabla_13[],3,)</f>
        <v>#N/A</v>
      </c>
      <c r="J225" s="160"/>
      <c r="K225" s="155"/>
      <c r="L225" s="155"/>
      <c r="N225" s="114">
        <v>203</v>
      </c>
    </row>
    <row r="226" spans="2:14" x14ac:dyDescent="0.15">
      <c r="B226" s="173"/>
      <c r="C226" s="150"/>
      <c r="D226" s="151"/>
      <c r="E226" s="152"/>
      <c r="F226" s="151"/>
      <c r="G226" s="151"/>
      <c r="H226" s="165"/>
      <c r="I226" s="159" t="e">
        <f>VLOOKUP(H226,Tabla_13[],3,)</f>
        <v>#N/A</v>
      </c>
      <c r="J226" s="160"/>
      <c r="K226" s="155"/>
      <c r="L226" s="155"/>
      <c r="N226" s="114">
        <v>204</v>
      </c>
    </row>
    <row r="227" spans="2:14" x14ac:dyDescent="0.15">
      <c r="B227" s="173"/>
      <c r="C227" s="150"/>
      <c r="D227" s="151"/>
      <c r="E227" s="152"/>
      <c r="F227" s="151"/>
      <c r="G227" s="151"/>
      <c r="H227" s="165"/>
      <c r="I227" s="159" t="e">
        <f>VLOOKUP(H227,Tabla_13[],3,)</f>
        <v>#N/A</v>
      </c>
      <c r="J227" s="160"/>
      <c r="K227" s="155"/>
      <c r="L227" s="155"/>
      <c r="N227" s="114">
        <v>205</v>
      </c>
    </row>
    <row r="228" spans="2:14" x14ac:dyDescent="0.15">
      <c r="B228" s="173"/>
      <c r="C228" s="150"/>
      <c r="D228" s="171"/>
      <c r="E228" s="152"/>
      <c r="F228" s="151"/>
      <c r="G228" s="151"/>
      <c r="H228" s="165"/>
      <c r="I228" s="159" t="e">
        <f>VLOOKUP(H228,Tabla_13[],3,)</f>
        <v>#N/A</v>
      </c>
      <c r="J228" s="160"/>
      <c r="K228" s="155"/>
      <c r="L228" s="155"/>
      <c r="N228" s="114">
        <v>206</v>
      </c>
    </row>
    <row r="229" spans="2:14" x14ac:dyDescent="0.15">
      <c r="B229" s="173"/>
      <c r="C229" s="150"/>
      <c r="D229" s="151"/>
      <c r="E229" s="152"/>
      <c r="F229" s="151"/>
      <c r="G229" s="151"/>
      <c r="H229" s="165"/>
      <c r="I229" s="159" t="e">
        <f>VLOOKUP(H229,Tabla_13[],3,)</f>
        <v>#N/A</v>
      </c>
      <c r="J229" s="160"/>
      <c r="K229" s="155"/>
      <c r="L229" s="155"/>
      <c r="N229" s="114">
        <v>207</v>
      </c>
    </row>
    <row r="230" spans="2:14" x14ac:dyDescent="0.15">
      <c r="B230" s="173"/>
      <c r="C230" s="150"/>
      <c r="D230" s="151"/>
      <c r="E230" s="152"/>
      <c r="F230" s="151"/>
      <c r="G230" s="151"/>
      <c r="H230" s="165"/>
      <c r="I230" s="159" t="e">
        <f>VLOOKUP(H230,Tabla_13[],3,)</f>
        <v>#N/A</v>
      </c>
      <c r="J230" s="160"/>
      <c r="K230" s="155"/>
      <c r="L230" s="155"/>
      <c r="N230" s="114">
        <v>208</v>
      </c>
    </row>
    <row r="231" spans="2:14" x14ac:dyDescent="0.15">
      <c r="B231" s="173"/>
      <c r="C231" s="150"/>
      <c r="D231" s="151"/>
      <c r="E231" s="152"/>
      <c r="F231" s="151"/>
      <c r="G231" s="151"/>
      <c r="H231" s="165"/>
      <c r="I231" s="159" t="e">
        <f>VLOOKUP(H231,Tabla_13[],3,)</f>
        <v>#N/A</v>
      </c>
      <c r="J231" s="160"/>
      <c r="K231" s="155"/>
      <c r="L231" s="155"/>
      <c r="N231" s="114">
        <v>209</v>
      </c>
    </row>
    <row r="232" spans="2:14" x14ac:dyDescent="0.15">
      <c r="B232" s="173"/>
      <c r="C232" s="150"/>
      <c r="D232" s="151"/>
      <c r="E232" s="152"/>
      <c r="F232" s="151"/>
      <c r="G232" s="151"/>
      <c r="H232" s="165"/>
      <c r="I232" s="159" t="e">
        <f>VLOOKUP(H232,Tabla_13[],3,)</f>
        <v>#N/A</v>
      </c>
      <c r="J232" s="160"/>
      <c r="K232" s="155"/>
      <c r="L232" s="155"/>
      <c r="N232" s="114">
        <v>210</v>
      </c>
    </row>
    <row r="233" spans="2:14" x14ac:dyDescent="0.15">
      <c r="B233" s="173"/>
      <c r="C233" s="150"/>
      <c r="D233" s="151"/>
      <c r="E233" s="152"/>
      <c r="F233" s="151"/>
      <c r="G233" s="151"/>
      <c r="H233" s="165"/>
      <c r="I233" s="159" t="e">
        <f>VLOOKUP(H233,Tabla_13[],3,)</f>
        <v>#N/A</v>
      </c>
      <c r="J233" s="160"/>
      <c r="K233" s="155"/>
      <c r="L233" s="155"/>
      <c r="N233" s="114">
        <v>211</v>
      </c>
    </row>
    <row r="234" spans="2:14" x14ac:dyDescent="0.15">
      <c r="B234" s="173"/>
      <c r="C234" s="150"/>
      <c r="D234" s="151"/>
      <c r="E234" s="152"/>
      <c r="F234" s="151"/>
      <c r="G234" s="151"/>
      <c r="H234" s="165"/>
      <c r="I234" s="159" t="e">
        <f>VLOOKUP(H234,Tabla_13[],3,)</f>
        <v>#N/A</v>
      </c>
      <c r="J234" s="160"/>
      <c r="K234" s="155"/>
      <c r="L234" s="155"/>
      <c r="N234" s="114">
        <v>212</v>
      </c>
    </row>
    <row r="235" spans="2:14" x14ac:dyDescent="0.15">
      <c r="B235" s="173"/>
      <c r="C235" s="150"/>
      <c r="D235" s="151"/>
      <c r="E235" s="152"/>
      <c r="F235" s="151"/>
      <c r="G235" s="151"/>
      <c r="H235" s="165"/>
      <c r="I235" s="159" t="e">
        <f>VLOOKUP(H235,Tabla_13[],3,)</f>
        <v>#N/A</v>
      </c>
      <c r="J235" s="160"/>
      <c r="K235" s="155"/>
      <c r="L235" s="155"/>
      <c r="N235" s="114">
        <v>213</v>
      </c>
    </row>
    <row r="236" spans="2:14" x14ac:dyDescent="0.15">
      <c r="B236" s="173"/>
      <c r="C236" s="150"/>
      <c r="D236" s="151"/>
      <c r="E236" s="152"/>
      <c r="F236" s="151"/>
      <c r="G236" s="151"/>
      <c r="H236" s="165"/>
      <c r="I236" s="159" t="e">
        <f>VLOOKUP(H236,Tabla_13[],3,)</f>
        <v>#N/A</v>
      </c>
      <c r="J236" s="160"/>
      <c r="K236" s="155"/>
      <c r="L236" s="155"/>
      <c r="N236" s="114">
        <v>214</v>
      </c>
    </row>
    <row r="237" spans="2:14" x14ac:dyDescent="0.15">
      <c r="B237" s="173"/>
      <c r="C237" s="150"/>
      <c r="D237" s="151"/>
      <c r="E237" s="152"/>
      <c r="F237" s="151"/>
      <c r="G237" s="151"/>
      <c r="H237" s="165"/>
      <c r="I237" s="159" t="e">
        <f>VLOOKUP(H237,Tabla_13[],3,)</f>
        <v>#N/A</v>
      </c>
      <c r="J237" s="160"/>
      <c r="K237" s="155"/>
      <c r="L237" s="155"/>
      <c r="N237" s="114">
        <v>215</v>
      </c>
    </row>
    <row r="238" spans="2:14" x14ac:dyDescent="0.15">
      <c r="B238" s="173"/>
      <c r="C238" s="150"/>
      <c r="D238" s="151"/>
      <c r="E238" s="152"/>
      <c r="F238" s="151"/>
      <c r="G238" s="151"/>
      <c r="H238" s="165"/>
      <c r="I238" s="159" t="e">
        <f>VLOOKUP(H238,Tabla_13[],3,)</f>
        <v>#N/A</v>
      </c>
      <c r="J238" s="160"/>
      <c r="K238" s="155"/>
      <c r="L238" s="155"/>
      <c r="N238" s="114">
        <v>216</v>
      </c>
    </row>
    <row r="239" spans="2:14" x14ac:dyDescent="0.15">
      <c r="B239" s="173"/>
      <c r="C239" s="150"/>
      <c r="D239" s="151"/>
      <c r="E239" s="152"/>
      <c r="F239" s="151"/>
      <c r="G239" s="151"/>
      <c r="H239" s="165"/>
      <c r="I239" s="159" t="e">
        <f>VLOOKUP(H239,Tabla_13[],3,)</f>
        <v>#N/A</v>
      </c>
      <c r="J239" s="160"/>
      <c r="K239" s="155"/>
      <c r="L239" s="155"/>
      <c r="M239" s="226">
        <v>395399.38</v>
      </c>
      <c r="N239" s="114">
        <v>217</v>
      </c>
    </row>
    <row r="240" spans="2:14" x14ac:dyDescent="0.15">
      <c r="B240" s="173"/>
      <c r="C240" s="150"/>
      <c r="D240" s="171"/>
      <c r="E240" s="152"/>
      <c r="F240" s="151"/>
      <c r="G240" s="151"/>
      <c r="H240" s="165"/>
      <c r="I240" s="159" t="e">
        <f>VLOOKUP(H240,Tabla_13[],3,)</f>
        <v>#N/A</v>
      </c>
      <c r="J240" s="160"/>
      <c r="K240" s="155"/>
      <c r="L240" s="155"/>
      <c r="N240" s="114">
        <v>218</v>
      </c>
    </row>
    <row r="241" spans="2:14" x14ac:dyDescent="0.15">
      <c r="B241" s="173"/>
      <c r="C241" s="150"/>
      <c r="D241" s="151"/>
      <c r="E241" s="152"/>
      <c r="F241" s="151"/>
      <c r="G241" s="151"/>
      <c r="H241" s="165"/>
      <c r="I241" s="159" t="e">
        <f>VLOOKUP(H241,Tabla_13[],3,)</f>
        <v>#N/A</v>
      </c>
      <c r="J241" s="160"/>
      <c r="K241" s="155"/>
      <c r="L241" s="155"/>
      <c r="N241" s="114">
        <v>219</v>
      </c>
    </row>
    <row r="242" spans="2:14" x14ac:dyDescent="0.15">
      <c r="B242" s="173"/>
      <c r="C242" s="150"/>
      <c r="D242" s="151"/>
      <c r="E242" s="152"/>
      <c r="F242" s="151"/>
      <c r="G242" s="151"/>
      <c r="H242" s="165"/>
      <c r="I242" s="159" t="e">
        <f>VLOOKUP(H242,Tabla_13[],3,)</f>
        <v>#N/A</v>
      </c>
      <c r="J242" s="160"/>
      <c r="K242" s="155"/>
      <c r="L242" s="155"/>
      <c r="N242" s="114">
        <v>220</v>
      </c>
    </row>
    <row r="243" spans="2:14" x14ac:dyDescent="0.15">
      <c r="B243" s="173"/>
      <c r="C243" s="150"/>
      <c r="D243" s="151"/>
      <c r="E243" s="152"/>
      <c r="F243" s="151"/>
      <c r="G243" s="151"/>
      <c r="H243" s="165"/>
      <c r="I243" s="159" t="e">
        <f>VLOOKUP(H243,Tabla_13[],3,)</f>
        <v>#N/A</v>
      </c>
      <c r="J243" s="160"/>
      <c r="K243" s="155"/>
      <c r="L243" s="155"/>
      <c r="N243" s="114">
        <v>221</v>
      </c>
    </row>
    <row r="244" spans="2:14" x14ac:dyDescent="0.15">
      <c r="B244" s="173"/>
      <c r="C244" s="150"/>
      <c r="D244" s="151"/>
      <c r="E244" s="152"/>
      <c r="F244" s="151"/>
      <c r="G244" s="151"/>
      <c r="H244" s="165"/>
      <c r="I244" s="159" t="e">
        <f>VLOOKUP(H244,Tabla_13[],3,)</f>
        <v>#N/A</v>
      </c>
      <c r="J244" s="160"/>
      <c r="K244" s="155"/>
      <c r="L244" s="155"/>
      <c r="N244" s="114">
        <v>222</v>
      </c>
    </row>
    <row r="245" spans="2:14" x14ac:dyDescent="0.15">
      <c r="B245" s="173"/>
      <c r="C245" s="150"/>
      <c r="D245" s="151"/>
      <c r="E245" s="152"/>
      <c r="F245" s="151"/>
      <c r="G245" s="151"/>
      <c r="H245" s="165"/>
      <c r="I245" s="159" t="e">
        <f>VLOOKUP(H245,Tabla_13[],3,)</f>
        <v>#N/A</v>
      </c>
      <c r="J245" s="160"/>
      <c r="K245" s="155"/>
      <c r="L245" s="155"/>
      <c r="N245" s="114">
        <v>223</v>
      </c>
    </row>
    <row r="246" spans="2:14" x14ac:dyDescent="0.15">
      <c r="B246" s="173"/>
      <c r="C246" s="150"/>
      <c r="D246" s="151"/>
      <c r="E246" s="152"/>
      <c r="F246" s="151"/>
      <c r="G246" s="151"/>
      <c r="H246" s="165"/>
      <c r="I246" s="159" t="e">
        <f>VLOOKUP(H246,Tabla_13[],3,)</f>
        <v>#N/A</v>
      </c>
      <c r="J246" s="160"/>
      <c r="K246" s="155"/>
      <c r="L246" s="155"/>
      <c r="N246" s="114">
        <v>224</v>
      </c>
    </row>
    <row r="247" spans="2:14" x14ac:dyDescent="0.15">
      <c r="B247" s="173"/>
      <c r="C247" s="150"/>
      <c r="D247" s="151"/>
      <c r="E247" s="152"/>
      <c r="F247" s="151"/>
      <c r="G247" s="151"/>
      <c r="H247" s="165"/>
      <c r="I247" s="159" t="e">
        <f>VLOOKUP(H247,Tabla_13[],3,)</f>
        <v>#N/A</v>
      </c>
      <c r="J247" s="160"/>
      <c r="K247" s="155"/>
      <c r="L247" s="155"/>
      <c r="N247" s="114">
        <v>225</v>
      </c>
    </row>
    <row r="248" spans="2:14" x14ac:dyDescent="0.15">
      <c r="B248" s="173"/>
      <c r="C248" s="150"/>
      <c r="D248" s="151"/>
      <c r="E248" s="152"/>
      <c r="F248" s="151"/>
      <c r="G248" s="151"/>
      <c r="H248" s="165"/>
      <c r="I248" s="159" t="e">
        <f>VLOOKUP(H248,Tabla_13[],3,)</f>
        <v>#N/A</v>
      </c>
      <c r="J248" s="160"/>
      <c r="K248" s="155"/>
      <c r="L248" s="155"/>
      <c r="N248" s="114">
        <v>226</v>
      </c>
    </row>
    <row r="249" spans="2:14" x14ac:dyDescent="0.15">
      <c r="B249" s="173"/>
      <c r="C249" s="150"/>
      <c r="D249" s="171"/>
      <c r="E249" s="152"/>
      <c r="F249" s="151"/>
      <c r="G249" s="151"/>
      <c r="H249" s="165"/>
      <c r="I249" s="159" t="e">
        <f>VLOOKUP(H249,Tabla_13[],3,)</f>
        <v>#N/A</v>
      </c>
      <c r="J249" s="160"/>
      <c r="K249" s="155"/>
      <c r="L249" s="155"/>
      <c r="N249" s="114">
        <v>227</v>
      </c>
    </row>
    <row r="250" spans="2:14" x14ac:dyDescent="0.15">
      <c r="B250" s="173"/>
      <c r="C250" s="150"/>
      <c r="D250" s="151"/>
      <c r="E250" s="152"/>
      <c r="F250" s="151"/>
      <c r="G250" s="151"/>
      <c r="H250" s="165"/>
      <c r="I250" s="159" t="e">
        <f>VLOOKUP(H250,Tabla_13[],3,)</f>
        <v>#N/A</v>
      </c>
      <c r="J250" s="160"/>
      <c r="K250" s="155"/>
      <c r="L250" s="155"/>
      <c r="N250" s="114">
        <v>228</v>
      </c>
    </row>
    <row r="251" spans="2:14" x14ac:dyDescent="0.15">
      <c r="B251" s="173"/>
      <c r="C251" s="150"/>
      <c r="D251" s="151"/>
      <c r="E251" s="152"/>
      <c r="F251" s="151"/>
      <c r="G251" s="151"/>
      <c r="H251" s="165"/>
      <c r="I251" s="159" t="e">
        <f>VLOOKUP(H251,Tabla_13[],3,)</f>
        <v>#N/A</v>
      </c>
      <c r="J251" s="160"/>
      <c r="K251" s="155"/>
      <c r="L251" s="155"/>
      <c r="N251" s="114">
        <v>229</v>
      </c>
    </row>
    <row r="252" spans="2:14" x14ac:dyDescent="0.15">
      <c r="B252" s="173"/>
      <c r="C252" s="150"/>
      <c r="D252" s="151"/>
      <c r="E252" s="152"/>
      <c r="F252" s="151"/>
      <c r="G252" s="151"/>
      <c r="H252" s="165"/>
      <c r="I252" s="159" t="e">
        <f>VLOOKUP(H252,Tabla_13[],3,)</f>
        <v>#N/A</v>
      </c>
      <c r="J252" s="160"/>
      <c r="K252" s="155"/>
      <c r="L252" s="155"/>
      <c r="N252" s="114">
        <v>230</v>
      </c>
    </row>
    <row r="253" spans="2:14" x14ac:dyDescent="0.15">
      <c r="B253" s="173"/>
      <c r="C253" s="150"/>
      <c r="D253" s="151"/>
      <c r="E253" s="152"/>
      <c r="F253" s="151"/>
      <c r="G253" s="151"/>
      <c r="H253" s="165"/>
      <c r="I253" s="159" t="e">
        <f>VLOOKUP(H253,Tabla_13[],3,)</f>
        <v>#N/A</v>
      </c>
      <c r="J253" s="160"/>
      <c r="K253" s="155"/>
      <c r="L253" s="155"/>
      <c r="N253" s="114">
        <v>231</v>
      </c>
    </row>
    <row r="254" spans="2:14" x14ac:dyDescent="0.15">
      <c r="B254" s="173"/>
      <c r="C254" s="150"/>
      <c r="D254" s="151"/>
      <c r="E254" s="152"/>
      <c r="F254" s="151"/>
      <c r="G254" s="151"/>
      <c r="H254" s="165"/>
      <c r="I254" s="159" t="e">
        <f>VLOOKUP(H254,Tabla_13[],3,)</f>
        <v>#N/A</v>
      </c>
      <c r="J254" s="160"/>
      <c r="K254" s="155"/>
      <c r="L254" s="155"/>
      <c r="N254" s="114">
        <v>232</v>
      </c>
    </row>
    <row r="255" spans="2:14" x14ac:dyDescent="0.15">
      <c r="B255" s="173"/>
      <c r="C255" s="150"/>
      <c r="D255" s="151"/>
      <c r="E255" s="152"/>
      <c r="F255" s="151"/>
      <c r="G255" s="151"/>
      <c r="H255" s="165"/>
      <c r="I255" s="159" t="e">
        <f>VLOOKUP(H255,Tabla_13[],3,)</f>
        <v>#N/A</v>
      </c>
      <c r="J255" s="160"/>
      <c r="K255" s="155"/>
      <c r="L255" s="155"/>
      <c r="N255" s="114">
        <v>233</v>
      </c>
    </row>
    <row r="256" spans="2:14" x14ac:dyDescent="0.15">
      <c r="B256" s="173"/>
      <c r="C256" s="150"/>
      <c r="D256" s="171"/>
      <c r="E256" s="152"/>
      <c r="F256" s="151"/>
      <c r="G256" s="151"/>
      <c r="H256" s="165"/>
      <c r="I256" s="159" t="e">
        <f>VLOOKUP(H256,Tabla_13[],3,)</f>
        <v>#N/A</v>
      </c>
      <c r="J256" s="160"/>
      <c r="K256" s="155"/>
      <c r="L256" s="155"/>
      <c r="N256" s="114">
        <v>234</v>
      </c>
    </row>
    <row r="257" spans="2:14" x14ac:dyDescent="0.15">
      <c r="B257" s="173"/>
      <c r="C257" s="150"/>
      <c r="D257" s="151"/>
      <c r="E257" s="152"/>
      <c r="F257" s="151"/>
      <c r="G257" s="151"/>
      <c r="H257" s="165"/>
      <c r="I257" s="159" t="e">
        <f>VLOOKUP(H257,Tabla_13[],3,)</f>
        <v>#N/A</v>
      </c>
      <c r="J257" s="160"/>
      <c r="K257" s="155"/>
      <c r="L257" s="155"/>
      <c r="N257" s="114">
        <v>235</v>
      </c>
    </row>
    <row r="258" spans="2:14" x14ac:dyDescent="0.15">
      <c r="B258" s="173"/>
      <c r="C258" s="150"/>
      <c r="D258" s="151"/>
      <c r="E258" s="152"/>
      <c r="F258" s="151"/>
      <c r="G258" s="151"/>
      <c r="H258" s="165"/>
      <c r="I258" s="159" t="e">
        <f>VLOOKUP(H258,Tabla_13[],3,)</f>
        <v>#N/A</v>
      </c>
      <c r="J258" s="160"/>
      <c r="K258" s="155"/>
      <c r="L258" s="155"/>
      <c r="N258" s="114">
        <v>236</v>
      </c>
    </row>
    <row r="259" spans="2:14" x14ac:dyDescent="0.15">
      <c r="B259" s="173"/>
      <c r="C259" s="150"/>
      <c r="D259" s="151"/>
      <c r="E259" s="152"/>
      <c r="F259" s="151"/>
      <c r="G259" s="151"/>
      <c r="H259" s="165"/>
      <c r="I259" s="159" t="e">
        <f>VLOOKUP(H259,Tabla_13[],3,)</f>
        <v>#N/A</v>
      </c>
      <c r="J259" s="160"/>
      <c r="K259" s="155"/>
      <c r="L259" s="155"/>
      <c r="N259" s="114">
        <v>237</v>
      </c>
    </row>
    <row r="260" spans="2:14" x14ac:dyDescent="0.15">
      <c r="B260" s="173"/>
      <c r="C260" s="150"/>
      <c r="D260" s="151"/>
      <c r="E260" s="152"/>
      <c r="F260" s="151"/>
      <c r="G260" s="151"/>
      <c r="H260" s="165"/>
      <c r="I260" s="159" t="e">
        <f>VLOOKUP(H260,Tabla_13[],3,)</f>
        <v>#N/A</v>
      </c>
      <c r="J260" s="160"/>
      <c r="K260" s="155"/>
      <c r="L260" s="155"/>
      <c r="N260" s="114">
        <v>238</v>
      </c>
    </row>
    <row r="261" spans="2:14" x14ac:dyDescent="0.15">
      <c r="B261" s="173"/>
      <c r="C261" s="150"/>
      <c r="D261" s="151"/>
      <c r="E261" s="152"/>
      <c r="F261" s="151"/>
      <c r="G261" s="151"/>
      <c r="H261" s="165"/>
      <c r="I261" s="159" t="e">
        <f>VLOOKUP(H261,Tabla_13[],3,)</f>
        <v>#N/A</v>
      </c>
      <c r="J261" s="160"/>
      <c r="K261" s="155"/>
      <c r="L261" s="155"/>
      <c r="N261" s="114">
        <v>239</v>
      </c>
    </row>
    <row r="262" spans="2:14" x14ac:dyDescent="0.15">
      <c r="B262" s="173"/>
      <c r="C262" s="150"/>
      <c r="D262" s="151"/>
      <c r="E262" s="152"/>
      <c r="F262" s="151"/>
      <c r="G262" s="151"/>
      <c r="H262" s="165"/>
      <c r="I262" s="159" t="e">
        <f>VLOOKUP(H262,Tabla_13[],3,)</f>
        <v>#N/A</v>
      </c>
      <c r="J262" s="160"/>
      <c r="K262" s="155"/>
      <c r="L262" s="155"/>
      <c r="N262" s="114">
        <v>240</v>
      </c>
    </row>
    <row r="263" spans="2:14" x14ac:dyDescent="0.15">
      <c r="B263" s="173"/>
      <c r="C263" s="150"/>
      <c r="D263" s="151"/>
      <c r="E263" s="152"/>
      <c r="F263" s="151"/>
      <c r="G263" s="151"/>
      <c r="H263" s="165"/>
      <c r="I263" s="159" t="e">
        <f>VLOOKUP(H263,Tabla_13[],3,)</f>
        <v>#N/A</v>
      </c>
      <c r="J263" s="160"/>
      <c r="K263" s="155"/>
      <c r="L263" s="155"/>
      <c r="N263" s="114">
        <v>241</v>
      </c>
    </row>
    <row r="264" spans="2:14" x14ac:dyDescent="0.15">
      <c r="B264" s="173"/>
      <c r="C264" s="150"/>
      <c r="D264" s="151"/>
      <c r="E264" s="152"/>
      <c r="F264" s="151"/>
      <c r="G264" s="151"/>
      <c r="H264" s="165"/>
      <c r="I264" s="159" t="e">
        <f>VLOOKUP(H264,Tabla_13[],3,)</f>
        <v>#N/A</v>
      </c>
      <c r="J264" s="160"/>
      <c r="K264" s="155"/>
      <c r="L264" s="155"/>
      <c r="N264" s="114">
        <v>242</v>
      </c>
    </row>
    <row r="265" spans="2:14" x14ac:dyDescent="0.15">
      <c r="B265" s="173"/>
      <c r="C265" s="150"/>
      <c r="D265" s="151"/>
      <c r="E265" s="152"/>
      <c r="F265" s="151"/>
      <c r="G265" s="151"/>
      <c r="H265" s="165"/>
      <c r="I265" s="159" t="e">
        <f>VLOOKUP(H265,Tabla_13[],3,)</f>
        <v>#N/A</v>
      </c>
      <c r="J265" s="160"/>
      <c r="K265" s="155"/>
      <c r="L265" s="155"/>
      <c r="N265" s="114">
        <v>243</v>
      </c>
    </row>
    <row r="266" spans="2:14" x14ac:dyDescent="0.15">
      <c r="B266" s="173"/>
      <c r="C266" s="150"/>
      <c r="D266" s="151"/>
      <c r="E266" s="152"/>
      <c r="F266" s="151"/>
      <c r="G266" s="151"/>
      <c r="H266" s="165"/>
      <c r="I266" s="159" t="e">
        <f>VLOOKUP(H266,Tabla_13[],3,)</f>
        <v>#N/A</v>
      </c>
      <c r="J266" s="160"/>
      <c r="K266" s="155"/>
      <c r="L266" s="155"/>
      <c r="N266" s="114">
        <v>244</v>
      </c>
    </row>
    <row r="267" spans="2:14" x14ac:dyDescent="0.15">
      <c r="B267" s="173"/>
      <c r="C267" s="150"/>
      <c r="D267" s="151"/>
      <c r="E267" s="152"/>
      <c r="F267" s="151"/>
      <c r="G267" s="151"/>
      <c r="H267" s="165"/>
      <c r="I267" s="159" t="e">
        <f>VLOOKUP(H267,Tabla_13[],3,)</f>
        <v>#N/A</v>
      </c>
      <c r="J267" s="160"/>
      <c r="K267" s="155"/>
      <c r="L267" s="155"/>
      <c r="N267" s="114">
        <v>245</v>
      </c>
    </row>
    <row r="268" spans="2:14" x14ac:dyDescent="0.15">
      <c r="B268" s="173"/>
      <c r="C268" s="150"/>
      <c r="D268" s="151"/>
      <c r="E268" s="152"/>
      <c r="F268" s="151"/>
      <c r="G268" s="151"/>
      <c r="H268" s="165"/>
      <c r="I268" s="159" t="e">
        <f>VLOOKUP(H268,Tabla_13[],3,)</f>
        <v>#N/A</v>
      </c>
      <c r="J268" s="160"/>
      <c r="K268" s="155"/>
      <c r="L268" s="155"/>
      <c r="N268" s="114">
        <v>246</v>
      </c>
    </row>
    <row r="269" spans="2:14" x14ac:dyDescent="0.15">
      <c r="B269" s="173"/>
      <c r="C269" s="150"/>
      <c r="D269" s="151"/>
      <c r="E269" s="152"/>
      <c r="F269" s="151"/>
      <c r="G269" s="151"/>
      <c r="H269" s="165"/>
      <c r="I269" s="159" t="e">
        <f>VLOOKUP(H269,Tabla_13[],3,)</f>
        <v>#N/A</v>
      </c>
      <c r="J269" s="160"/>
      <c r="K269" s="155"/>
      <c r="L269" s="155"/>
      <c r="N269" s="114">
        <v>247</v>
      </c>
    </row>
    <row r="270" spans="2:14" x14ac:dyDescent="0.15">
      <c r="B270" s="173"/>
      <c r="C270" s="150"/>
      <c r="D270" s="151"/>
      <c r="E270" s="152"/>
      <c r="F270" s="151"/>
      <c r="G270" s="151"/>
      <c r="H270" s="165"/>
      <c r="I270" s="159" t="e">
        <f>VLOOKUP(H270,Tabla_13[],3,)</f>
        <v>#N/A</v>
      </c>
      <c r="J270" s="160"/>
      <c r="K270" s="155"/>
      <c r="L270" s="155"/>
      <c r="N270" s="114">
        <v>248</v>
      </c>
    </row>
    <row r="271" spans="2:14" x14ac:dyDescent="0.15">
      <c r="B271" s="173"/>
      <c r="C271" s="150"/>
      <c r="D271" s="151"/>
      <c r="E271" s="152"/>
      <c r="F271" s="151"/>
      <c r="G271" s="151"/>
      <c r="H271" s="165"/>
      <c r="I271" s="159" t="e">
        <f>VLOOKUP(H271,Tabla_13[],3,)</f>
        <v>#N/A</v>
      </c>
      <c r="J271" s="160"/>
      <c r="K271" s="155"/>
      <c r="L271" s="155"/>
      <c r="N271" s="114">
        <v>249</v>
      </c>
    </row>
    <row r="272" spans="2:14" x14ac:dyDescent="0.15">
      <c r="B272" s="173"/>
      <c r="C272" s="150"/>
      <c r="D272" s="151"/>
      <c r="E272" s="152"/>
      <c r="F272" s="151"/>
      <c r="G272" s="151"/>
      <c r="H272" s="165"/>
      <c r="I272" s="159" t="e">
        <f>VLOOKUP(H272,Tabla_13[],3,)</f>
        <v>#N/A</v>
      </c>
      <c r="J272" s="160"/>
      <c r="K272" s="155"/>
      <c r="L272" s="155"/>
      <c r="N272" s="114">
        <v>250</v>
      </c>
    </row>
    <row r="273" spans="2:14" x14ac:dyDescent="0.15">
      <c r="B273" s="173"/>
      <c r="C273" s="150"/>
      <c r="D273" s="171"/>
      <c r="E273" s="152"/>
      <c r="F273" s="151"/>
      <c r="G273" s="151"/>
      <c r="H273" s="165"/>
      <c r="I273" s="159" t="e">
        <f>VLOOKUP(H273,Tabla_13[],3,)</f>
        <v>#N/A</v>
      </c>
      <c r="J273" s="160"/>
      <c r="K273" s="155"/>
      <c r="L273" s="155"/>
      <c r="N273" s="114">
        <v>251</v>
      </c>
    </row>
    <row r="274" spans="2:14" x14ac:dyDescent="0.15">
      <c r="B274" s="173"/>
      <c r="C274" s="150"/>
      <c r="D274" s="151"/>
      <c r="E274" s="152"/>
      <c r="F274" s="151"/>
      <c r="G274" s="151"/>
      <c r="H274" s="165"/>
      <c r="I274" s="159" t="e">
        <f>VLOOKUP(H274,Tabla_13[],3,)</f>
        <v>#N/A</v>
      </c>
      <c r="J274" s="160"/>
      <c r="K274" s="155"/>
      <c r="L274" s="155"/>
      <c r="N274" s="114">
        <v>252</v>
      </c>
    </row>
    <row r="275" spans="2:14" x14ac:dyDescent="0.15">
      <c r="B275" s="173"/>
      <c r="C275" s="150"/>
      <c r="D275" s="151"/>
      <c r="E275" s="152"/>
      <c r="F275" s="151"/>
      <c r="G275" s="151"/>
      <c r="H275" s="165"/>
      <c r="I275" s="159" t="e">
        <f>VLOOKUP(H275,Tabla_13[],3,)</f>
        <v>#N/A</v>
      </c>
      <c r="J275" s="160"/>
      <c r="K275" s="155"/>
      <c r="L275" s="155"/>
      <c r="N275" s="114">
        <v>253</v>
      </c>
    </row>
    <row r="276" spans="2:14" x14ac:dyDescent="0.15">
      <c r="B276" s="173"/>
      <c r="C276" s="150"/>
      <c r="D276" s="151"/>
      <c r="E276" s="152"/>
      <c r="F276" s="151"/>
      <c r="G276" s="151"/>
      <c r="H276" s="165"/>
      <c r="I276" s="159" t="e">
        <f>VLOOKUP(H276,Tabla_13[],3,)</f>
        <v>#N/A</v>
      </c>
      <c r="J276" s="160"/>
      <c r="K276" s="155"/>
      <c r="L276" s="155"/>
      <c r="N276" s="114">
        <v>254</v>
      </c>
    </row>
    <row r="277" spans="2:14" x14ac:dyDescent="0.15">
      <c r="B277" s="173"/>
      <c r="C277" s="150"/>
      <c r="D277" s="151"/>
      <c r="E277" s="152"/>
      <c r="F277" s="151"/>
      <c r="G277" s="151"/>
      <c r="H277" s="165"/>
      <c r="I277" s="159" t="e">
        <f>VLOOKUP(H277,Tabla_13[],3,)</f>
        <v>#N/A</v>
      </c>
      <c r="J277" s="160"/>
      <c r="K277" s="155"/>
      <c r="L277" s="155"/>
      <c r="N277" s="114">
        <v>255</v>
      </c>
    </row>
    <row r="278" spans="2:14" x14ac:dyDescent="0.15">
      <c r="B278" s="173"/>
      <c r="C278" s="150"/>
      <c r="D278" s="151"/>
      <c r="E278" s="152"/>
      <c r="F278" s="151"/>
      <c r="G278" s="151"/>
      <c r="H278" s="165"/>
      <c r="I278" s="159" t="e">
        <f>VLOOKUP(H278,Tabla_13[],3,)</f>
        <v>#N/A</v>
      </c>
      <c r="J278" s="160"/>
      <c r="K278" s="155"/>
      <c r="L278" s="155"/>
      <c r="N278" s="114">
        <v>256</v>
      </c>
    </row>
    <row r="279" spans="2:14" x14ac:dyDescent="0.15">
      <c r="B279" s="173"/>
      <c r="C279" s="150"/>
      <c r="D279" s="151"/>
      <c r="E279" s="152"/>
      <c r="F279" s="151"/>
      <c r="G279" s="151"/>
      <c r="H279" s="165"/>
      <c r="I279" s="159" t="e">
        <f>VLOOKUP(H279,Tabla_13[],3,)</f>
        <v>#N/A</v>
      </c>
      <c r="J279" s="160"/>
      <c r="K279" s="155"/>
      <c r="L279" s="155"/>
      <c r="N279" s="114">
        <v>257</v>
      </c>
    </row>
    <row r="280" spans="2:14" x14ac:dyDescent="0.15">
      <c r="B280" s="173"/>
      <c r="C280" s="150"/>
      <c r="D280" s="151"/>
      <c r="E280" s="152"/>
      <c r="F280" s="151"/>
      <c r="G280" s="151"/>
      <c r="H280" s="165"/>
      <c r="I280" s="159" t="e">
        <f>VLOOKUP(H280,Tabla_13[],3,)</f>
        <v>#N/A</v>
      </c>
      <c r="J280" s="160"/>
      <c r="K280" s="155"/>
      <c r="L280" s="155"/>
      <c r="N280" s="114">
        <v>258</v>
      </c>
    </row>
    <row r="281" spans="2:14" x14ac:dyDescent="0.15">
      <c r="B281" s="173"/>
      <c r="C281" s="150"/>
      <c r="D281" s="151"/>
      <c r="E281" s="152"/>
      <c r="F281" s="151"/>
      <c r="G281" s="151"/>
      <c r="H281" s="165"/>
      <c r="I281" s="159" t="e">
        <f>VLOOKUP(H281,Tabla_13[],3,)</f>
        <v>#N/A</v>
      </c>
      <c r="J281" s="160"/>
      <c r="K281" s="155"/>
      <c r="L281" s="155"/>
      <c r="N281" s="114">
        <v>259</v>
      </c>
    </row>
    <row r="282" spans="2:14" x14ac:dyDescent="0.15">
      <c r="B282" s="173"/>
      <c r="C282" s="150"/>
      <c r="D282" s="151"/>
      <c r="E282" s="152"/>
      <c r="F282" s="151"/>
      <c r="G282" s="151"/>
      <c r="H282" s="165"/>
      <c r="I282" s="159" t="e">
        <f>VLOOKUP(H282,Tabla_13[],3,)</f>
        <v>#N/A</v>
      </c>
      <c r="J282" s="160"/>
      <c r="K282" s="155"/>
      <c r="L282" s="155"/>
      <c r="N282" s="114">
        <v>260</v>
      </c>
    </row>
    <row r="283" spans="2:14" x14ac:dyDescent="0.15">
      <c r="B283" s="173"/>
      <c r="C283" s="150"/>
      <c r="D283" s="151"/>
      <c r="E283" s="152"/>
      <c r="F283" s="151"/>
      <c r="G283" s="151"/>
      <c r="H283" s="165"/>
      <c r="I283" s="159" t="e">
        <f>VLOOKUP(H283,Tabla_13[],3,)</f>
        <v>#N/A</v>
      </c>
      <c r="J283" s="160"/>
      <c r="K283" s="155"/>
      <c r="L283" s="155"/>
      <c r="N283" s="114">
        <v>261</v>
      </c>
    </row>
    <row r="284" spans="2:14" x14ac:dyDescent="0.15">
      <c r="B284" s="173"/>
      <c r="C284" s="150"/>
      <c r="D284" s="151"/>
      <c r="E284" s="152"/>
      <c r="F284" s="151"/>
      <c r="G284" s="151"/>
      <c r="H284" s="165"/>
      <c r="I284" s="159" t="e">
        <f>VLOOKUP(H284,Tabla_13[],3,)</f>
        <v>#N/A</v>
      </c>
      <c r="J284" s="160"/>
      <c r="K284" s="155"/>
      <c r="L284" s="155"/>
      <c r="N284" s="114">
        <v>262</v>
      </c>
    </row>
    <row r="285" spans="2:14" x14ac:dyDescent="0.15">
      <c r="B285" s="173"/>
      <c r="C285" s="150"/>
      <c r="D285" s="151"/>
      <c r="E285" s="152"/>
      <c r="F285" s="151"/>
      <c r="G285" s="151"/>
      <c r="H285" s="165"/>
      <c r="I285" s="159" t="e">
        <f>VLOOKUP(H285,Tabla_13[],3,)</f>
        <v>#N/A</v>
      </c>
      <c r="J285" s="160"/>
      <c r="K285" s="155"/>
      <c r="L285" s="155"/>
      <c r="N285" s="114">
        <v>263</v>
      </c>
    </row>
    <row r="286" spans="2:14" x14ac:dyDescent="0.15">
      <c r="B286" s="173"/>
      <c r="C286" s="150"/>
      <c r="D286" s="151"/>
      <c r="E286" s="152"/>
      <c r="F286" s="151"/>
      <c r="G286" s="151"/>
      <c r="H286" s="165"/>
      <c r="I286" s="159" t="e">
        <f>VLOOKUP(H286,Tabla_13[],3,)</f>
        <v>#N/A</v>
      </c>
      <c r="J286" s="160"/>
      <c r="K286" s="155"/>
      <c r="L286" s="155"/>
      <c r="N286" s="114">
        <v>264</v>
      </c>
    </row>
    <row r="287" spans="2:14" x14ac:dyDescent="0.15">
      <c r="B287" s="173"/>
      <c r="C287" s="150"/>
      <c r="D287" s="151"/>
      <c r="E287" s="152"/>
      <c r="F287" s="151"/>
      <c r="G287" s="151"/>
      <c r="H287" s="165"/>
      <c r="I287" s="159" t="e">
        <f>VLOOKUP(H287,Tabla_13[],3,)</f>
        <v>#N/A</v>
      </c>
      <c r="J287" s="160"/>
      <c r="K287" s="155"/>
      <c r="L287" s="155"/>
      <c r="N287" s="114">
        <v>265</v>
      </c>
    </row>
    <row r="288" spans="2:14" x14ac:dyDescent="0.15">
      <c r="B288" s="173"/>
      <c r="C288" s="150"/>
      <c r="D288" s="151"/>
      <c r="E288" s="152"/>
      <c r="F288" s="151"/>
      <c r="G288" s="151"/>
      <c r="H288" s="165"/>
      <c r="I288" s="159" t="e">
        <f>VLOOKUP(H288,Tabla_13[],3,)</f>
        <v>#N/A</v>
      </c>
      <c r="J288" s="160"/>
      <c r="K288" s="155"/>
      <c r="L288" s="155"/>
      <c r="N288" s="114">
        <v>266</v>
      </c>
    </row>
    <row r="289" spans="2:14" x14ac:dyDescent="0.15">
      <c r="B289" s="173"/>
      <c r="C289" s="150"/>
      <c r="D289" s="151"/>
      <c r="E289" s="152"/>
      <c r="F289" s="151"/>
      <c r="G289" s="151"/>
      <c r="H289" s="165"/>
      <c r="I289" s="159" t="e">
        <f>VLOOKUP(H289,Tabla_13[],3,)</f>
        <v>#N/A</v>
      </c>
      <c r="J289" s="160"/>
      <c r="K289" s="155"/>
      <c r="L289" s="155"/>
      <c r="N289" s="114">
        <v>267</v>
      </c>
    </row>
    <row r="290" spans="2:14" x14ac:dyDescent="0.15">
      <c r="B290" s="173"/>
      <c r="C290" s="150"/>
      <c r="D290" s="171"/>
      <c r="E290" s="152"/>
      <c r="F290" s="151"/>
      <c r="G290" s="151"/>
      <c r="H290" s="165"/>
      <c r="I290" s="159" t="e">
        <f>VLOOKUP(H290,Tabla_13[],3,)</f>
        <v>#N/A</v>
      </c>
      <c r="J290" s="160"/>
      <c r="K290" s="155"/>
      <c r="L290" s="155"/>
      <c r="N290" s="114">
        <v>268</v>
      </c>
    </row>
    <row r="291" spans="2:14" x14ac:dyDescent="0.15">
      <c r="B291" s="173"/>
      <c r="C291" s="150"/>
      <c r="D291" s="151"/>
      <c r="E291" s="152"/>
      <c r="F291" s="151"/>
      <c r="G291" s="151"/>
      <c r="H291" s="165"/>
      <c r="I291" s="159" t="e">
        <f>VLOOKUP(H291,Tabla_13[],3,)</f>
        <v>#N/A</v>
      </c>
      <c r="J291" s="160"/>
      <c r="K291" s="155"/>
      <c r="L291" s="155"/>
      <c r="N291" s="114">
        <v>269</v>
      </c>
    </row>
    <row r="292" spans="2:14" x14ac:dyDescent="0.15">
      <c r="B292" s="173"/>
      <c r="C292" s="150"/>
      <c r="D292" s="151"/>
      <c r="E292" s="152"/>
      <c r="F292" s="151"/>
      <c r="G292" s="151"/>
      <c r="H292" s="165"/>
      <c r="I292" s="159" t="e">
        <f>VLOOKUP(H292,Tabla_13[],3,)</f>
        <v>#N/A</v>
      </c>
      <c r="J292" s="160"/>
      <c r="K292" s="155"/>
      <c r="L292" s="155"/>
      <c r="N292" s="114">
        <v>270</v>
      </c>
    </row>
    <row r="293" spans="2:14" x14ac:dyDescent="0.15">
      <c r="B293" s="173"/>
      <c r="C293" s="150"/>
      <c r="D293" s="151"/>
      <c r="E293" s="152"/>
      <c r="F293" s="151"/>
      <c r="G293" s="151"/>
      <c r="H293" s="165"/>
      <c r="I293" s="159" t="e">
        <f>VLOOKUP(H293,Tabla_13[],3,)</f>
        <v>#N/A</v>
      </c>
      <c r="J293" s="160"/>
      <c r="K293" s="155"/>
      <c r="L293" s="155"/>
      <c r="N293" s="114">
        <v>271</v>
      </c>
    </row>
    <row r="294" spans="2:14" x14ac:dyDescent="0.15">
      <c r="B294" s="173"/>
      <c r="C294" s="150"/>
      <c r="D294" s="151"/>
      <c r="E294" s="152"/>
      <c r="F294" s="151"/>
      <c r="G294" s="151"/>
      <c r="H294" s="165"/>
      <c r="I294" s="159" t="e">
        <f>VLOOKUP(H294,Tabla_13[],3,)</f>
        <v>#N/A</v>
      </c>
      <c r="J294" s="160"/>
      <c r="K294" s="155"/>
      <c r="L294" s="155"/>
      <c r="N294" s="114">
        <v>272</v>
      </c>
    </row>
    <row r="295" spans="2:14" x14ac:dyDescent="0.15">
      <c r="B295" s="173"/>
      <c r="C295" s="150"/>
      <c r="D295" s="151"/>
      <c r="E295" s="152"/>
      <c r="F295" s="151"/>
      <c r="G295" s="151"/>
      <c r="H295" s="165"/>
      <c r="I295" s="159" t="e">
        <f>VLOOKUP(H295,Tabla_13[],3,)</f>
        <v>#N/A</v>
      </c>
      <c r="J295" s="160"/>
      <c r="K295" s="155"/>
      <c r="L295" s="155"/>
      <c r="N295" s="114">
        <v>273</v>
      </c>
    </row>
    <row r="296" spans="2:14" x14ac:dyDescent="0.15">
      <c r="B296" s="173"/>
      <c r="C296" s="150"/>
      <c r="D296" s="151"/>
      <c r="E296" s="152"/>
      <c r="F296" s="151"/>
      <c r="G296" s="151"/>
      <c r="H296" s="165"/>
      <c r="I296" s="159" t="e">
        <f>VLOOKUP(H296,Tabla_13[],3,)</f>
        <v>#N/A</v>
      </c>
      <c r="J296" s="160"/>
      <c r="K296" s="155"/>
      <c r="L296" s="155"/>
      <c r="N296" s="114">
        <v>274</v>
      </c>
    </row>
    <row r="297" spans="2:14" x14ac:dyDescent="0.15">
      <c r="B297" s="173"/>
      <c r="C297" s="150"/>
      <c r="D297" s="151"/>
      <c r="E297" s="152"/>
      <c r="F297" s="151"/>
      <c r="G297" s="151"/>
      <c r="H297" s="165"/>
      <c r="I297" s="159" t="e">
        <f>VLOOKUP(H297,Tabla_13[],3,)</f>
        <v>#N/A</v>
      </c>
      <c r="J297" s="160"/>
      <c r="K297" s="155"/>
      <c r="L297" s="155"/>
      <c r="N297" s="114">
        <v>275</v>
      </c>
    </row>
    <row r="298" spans="2:14" x14ac:dyDescent="0.15">
      <c r="B298" s="173"/>
      <c r="C298" s="150"/>
      <c r="D298" s="151"/>
      <c r="E298" s="152"/>
      <c r="F298" s="151"/>
      <c r="G298" s="151"/>
      <c r="H298" s="165"/>
      <c r="I298" s="159" t="e">
        <f>VLOOKUP(H298,Tabla_13[],3,)</f>
        <v>#N/A</v>
      </c>
      <c r="J298" s="160"/>
      <c r="K298" s="155"/>
      <c r="L298" s="155"/>
      <c r="N298" s="114">
        <v>276</v>
      </c>
    </row>
    <row r="299" spans="2:14" x14ac:dyDescent="0.15">
      <c r="B299" s="173"/>
      <c r="C299" s="150"/>
      <c r="D299" s="151"/>
      <c r="E299" s="152"/>
      <c r="F299" s="151"/>
      <c r="G299" s="151"/>
      <c r="H299" s="165"/>
      <c r="I299" s="159" t="e">
        <f>VLOOKUP(H299,Tabla_13[],3,)</f>
        <v>#N/A</v>
      </c>
      <c r="J299" s="160"/>
      <c r="K299" s="155"/>
      <c r="L299" s="155"/>
      <c r="N299" s="114">
        <v>277</v>
      </c>
    </row>
    <row r="300" spans="2:14" x14ac:dyDescent="0.15">
      <c r="B300" s="173"/>
      <c r="C300" s="150"/>
      <c r="D300" s="151"/>
      <c r="E300" s="152"/>
      <c r="F300" s="151"/>
      <c r="G300" s="151"/>
      <c r="H300" s="165"/>
      <c r="I300" s="159" t="e">
        <f>VLOOKUP(H300,Tabla_13[],3,)</f>
        <v>#N/A</v>
      </c>
      <c r="J300" s="160"/>
      <c r="K300" s="155"/>
      <c r="L300" s="155"/>
      <c r="N300" s="114">
        <v>278</v>
      </c>
    </row>
    <row r="301" spans="2:14" x14ac:dyDescent="0.15">
      <c r="B301" s="173"/>
      <c r="C301" s="150"/>
      <c r="D301" s="151"/>
      <c r="E301" s="152"/>
      <c r="F301" s="151"/>
      <c r="G301" s="151"/>
      <c r="H301" s="165"/>
      <c r="I301" s="159" t="e">
        <f>VLOOKUP(H301,Tabla_13[],3,)</f>
        <v>#N/A</v>
      </c>
      <c r="J301" s="160"/>
      <c r="K301" s="155"/>
      <c r="L301" s="155"/>
      <c r="N301" s="114">
        <v>279</v>
      </c>
    </row>
    <row r="302" spans="2:14" x14ac:dyDescent="0.15">
      <c r="B302" s="173"/>
      <c r="C302" s="150"/>
      <c r="D302" s="151"/>
      <c r="E302" s="152"/>
      <c r="F302" s="151"/>
      <c r="G302" s="151"/>
      <c r="H302" s="165"/>
      <c r="I302" s="159" t="e">
        <f>VLOOKUP(H302,Tabla_13[],3,)</f>
        <v>#N/A</v>
      </c>
      <c r="J302" s="160"/>
      <c r="K302" s="155"/>
      <c r="L302" s="155"/>
      <c r="N302" s="114">
        <v>280</v>
      </c>
    </row>
    <row r="303" spans="2:14" x14ac:dyDescent="0.15">
      <c r="B303" s="173"/>
      <c r="C303" s="150"/>
      <c r="D303" s="151"/>
      <c r="E303" s="152"/>
      <c r="F303" s="151"/>
      <c r="G303" s="151"/>
      <c r="H303" s="165"/>
      <c r="I303" s="159" t="e">
        <f>VLOOKUP(H303,Tabla_13[],3,)</f>
        <v>#N/A</v>
      </c>
      <c r="J303" s="160"/>
      <c r="K303" s="155"/>
      <c r="L303" s="155"/>
      <c r="N303" s="114">
        <v>281</v>
      </c>
    </row>
    <row r="304" spans="2:14" x14ac:dyDescent="0.15">
      <c r="B304" s="173"/>
      <c r="C304" s="150"/>
      <c r="D304" s="151"/>
      <c r="E304" s="152"/>
      <c r="F304" s="151"/>
      <c r="G304" s="151"/>
      <c r="H304" s="165"/>
      <c r="I304" s="159" t="e">
        <f>VLOOKUP(H304,Tabla_13[],3,)</f>
        <v>#N/A</v>
      </c>
      <c r="J304" s="160"/>
      <c r="K304" s="155"/>
      <c r="L304" s="155"/>
      <c r="N304" s="114">
        <v>282</v>
      </c>
    </row>
    <row r="305" spans="2:14" x14ac:dyDescent="0.15">
      <c r="B305" s="173"/>
      <c r="C305" s="150"/>
      <c r="D305" s="151"/>
      <c r="E305" s="152"/>
      <c r="F305" s="151"/>
      <c r="G305" s="151"/>
      <c r="H305" s="165"/>
      <c r="I305" s="159" t="e">
        <f>VLOOKUP(H305,Tabla_13[],3,)</f>
        <v>#N/A</v>
      </c>
      <c r="J305" s="160"/>
      <c r="K305" s="155"/>
      <c r="L305" s="155"/>
      <c r="N305" s="114">
        <v>283</v>
      </c>
    </row>
    <row r="306" spans="2:14" x14ac:dyDescent="0.15">
      <c r="B306" s="173"/>
      <c r="C306" s="150"/>
      <c r="D306" s="151"/>
      <c r="E306" s="152"/>
      <c r="F306" s="151"/>
      <c r="G306" s="151"/>
      <c r="H306" s="165"/>
      <c r="I306" s="159" t="e">
        <f>VLOOKUP(H306,Tabla_13[],3,)</f>
        <v>#N/A</v>
      </c>
      <c r="J306" s="160"/>
      <c r="K306" s="155"/>
      <c r="L306" s="155"/>
      <c r="N306" s="114">
        <v>284</v>
      </c>
    </row>
    <row r="307" spans="2:14" x14ac:dyDescent="0.15">
      <c r="B307" s="173"/>
      <c r="C307" s="150"/>
      <c r="D307" s="171"/>
      <c r="E307" s="152"/>
      <c r="F307" s="151"/>
      <c r="G307" s="151"/>
      <c r="H307" s="165"/>
      <c r="I307" s="159" t="e">
        <f>VLOOKUP(H307,Tabla_13[],3,)</f>
        <v>#N/A</v>
      </c>
      <c r="J307" s="160"/>
      <c r="K307" s="155"/>
      <c r="L307" s="155"/>
      <c r="N307" s="114">
        <v>285</v>
      </c>
    </row>
    <row r="308" spans="2:14" x14ac:dyDescent="0.15">
      <c r="B308" s="173"/>
      <c r="C308" s="150"/>
      <c r="D308" s="151"/>
      <c r="E308" s="152"/>
      <c r="F308" s="151"/>
      <c r="G308" s="151"/>
      <c r="H308" s="165"/>
      <c r="I308" s="159" t="e">
        <f>VLOOKUP(H308,Tabla_13[],3,)</f>
        <v>#N/A</v>
      </c>
      <c r="J308" s="160"/>
      <c r="K308" s="155"/>
      <c r="L308" s="155"/>
      <c r="N308" s="114">
        <v>286</v>
      </c>
    </row>
    <row r="309" spans="2:14" x14ac:dyDescent="0.15">
      <c r="B309" s="173"/>
      <c r="C309" s="150"/>
      <c r="D309" s="151"/>
      <c r="E309" s="152"/>
      <c r="F309" s="151"/>
      <c r="G309" s="151"/>
      <c r="H309" s="165"/>
      <c r="I309" s="159" t="e">
        <f>VLOOKUP(H309,Tabla_13[],3,)</f>
        <v>#N/A</v>
      </c>
      <c r="J309" s="160"/>
      <c r="K309" s="155"/>
      <c r="L309" s="155"/>
      <c r="N309" s="114">
        <v>287</v>
      </c>
    </row>
    <row r="310" spans="2:14" x14ac:dyDescent="0.15">
      <c r="B310" s="173"/>
      <c r="C310" s="150"/>
      <c r="D310" s="151"/>
      <c r="E310" s="152"/>
      <c r="F310" s="151"/>
      <c r="G310" s="151"/>
      <c r="H310" s="165"/>
      <c r="I310" s="159" t="e">
        <f>VLOOKUP(H310,Tabla_13[],3,)</f>
        <v>#N/A</v>
      </c>
      <c r="J310" s="160"/>
      <c r="K310" s="155"/>
      <c r="L310" s="155"/>
      <c r="N310" s="114">
        <v>288</v>
      </c>
    </row>
    <row r="311" spans="2:14" x14ac:dyDescent="0.15">
      <c r="B311" s="173"/>
      <c r="C311" s="150"/>
      <c r="D311" s="151"/>
      <c r="E311" s="152"/>
      <c r="F311" s="151"/>
      <c r="G311" s="151"/>
      <c r="H311" s="165"/>
      <c r="I311" s="159" t="e">
        <f>VLOOKUP(H311,Tabla_13[],3,)</f>
        <v>#N/A</v>
      </c>
      <c r="J311" s="160"/>
      <c r="K311" s="155"/>
      <c r="L311" s="155"/>
      <c r="N311" s="114">
        <v>289</v>
      </c>
    </row>
    <row r="312" spans="2:14" x14ac:dyDescent="0.15">
      <c r="B312" s="173"/>
      <c r="C312" s="150"/>
      <c r="D312" s="151"/>
      <c r="E312" s="152"/>
      <c r="F312" s="151"/>
      <c r="G312" s="151"/>
      <c r="H312" s="165"/>
      <c r="I312" s="159" t="e">
        <f>VLOOKUP(H312,Tabla_13[],3,)</f>
        <v>#N/A</v>
      </c>
      <c r="J312" s="160"/>
      <c r="K312" s="155"/>
      <c r="L312" s="155"/>
      <c r="N312" s="114">
        <v>290</v>
      </c>
    </row>
    <row r="313" spans="2:14" x14ac:dyDescent="0.15">
      <c r="B313" s="173"/>
      <c r="C313" s="150"/>
      <c r="D313" s="151"/>
      <c r="E313" s="152"/>
      <c r="F313" s="151"/>
      <c r="G313" s="151"/>
      <c r="H313" s="165"/>
      <c r="I313" s="159" t="e">
        <f>VLOOKUP(H313,Tabla_13[],3,)</f>
        <v>#N/A</v>
      </c>
      <c r="J313" s="160"/>
      <c r="K313" s="155"/>
      <c r="L313" s="155"/>
      <c r="N313" s="114">
        <v>291</v>
      </c>
    </row>
    <row r="314" spans="2:14" x14ac:dyDescent="0.15">
      <c r="B314" s="173"/>
      <c r="C314" s="150"/>
      <c r="D314" s="151"/>
      <c r="E314" s="152"/>
      <c r="F314" s="151"/>
      <c r="G314" s="151"/>
      <c r="H314" s="165"/>
      <c r="I314" s="159" t="e">
        <f>VLOOKUP(H314,Tabla_13[],3,)</f>
        <v>#N/A</v>
      </c>
      <c r="J314" s="160"/>
      <c r="K314" s="155"/>
      <c r="L314" s="155"/>
      <c r="N314" s="114">
        <v>292</v>
      </c>
    </row>
    <row r="315" spans="2:14" x14ac:dyDescent="0.15">
      <c r="B315" s="173"/>
      <c r="C315" s="150"/>
      <c r="D315" s="151"/>
      <c r="E315" s="152"/>
      <c r="F315" s="151"/>
      <c r="G315" s="151"/>
      <c r="H315" s="165"/>
      <c r="I315" s="159" t="e">
        <f>VLOOKUP(H315,Tabla_13[],3,)</f>
        <v>#N/A</v>
      </c>
      <c r="J315" s="160"/>
      <c r="K315" s="155"/>
      <c r="L315" s="155"/>
      <c r="N315" s="114">
        <v>293</v>
      </c>
    </row>
    <row r="316" spans="2:14" x14ac:dyDescent="0.15">
      <c r="B316" s="173"/>
      <c r="C316" s="150"/>
      <c r="D316" s="151"/>
      <c r="E316" s="152"/>
      <c r="F316" s="151"/>
      <c r="G316" s="151"/>
      <c r="H316" s="165"/>
      <c r="I316" s="159" t="e">
        <f>VLOOKUP(H316,Tabla_13[],3,)</f>
        <v>#N/A</v>
      </c>
      <c r="J316" s="160"/>
      <c r="K316" s="155"/>
      <c r="L316" s="155"/>
      <c r="N316" s="114">
        <v>294</v>
      </c>
    </row>
    <row r="317" spans="2:14" x14ac:dyDescent="0.15">
      <c r="B317" s="173"/>
      <c r="C317" s="150"/>
      <c r="D317" s="171"/>
      <c r="E317" s="152"/>
      <c r="F317" s="151"/>
      <c r="G317" s="151"/>
      <c r="H317" s="165"/>
      <c r="I317" s="159" t="e">
        <f>VLOOKUP(H317,Tabla_13[],3,)</f>
        <v>#N/A</v>
      </c>
      <c r="J317" s="160"/>
      <c r="K317" s="155"/>
      <c r="L317" s="155"/>
      <c r="N317" s="114">
        <v>295</v>
      </c>
    </row>
    <row r="318" spans="2:14" x14ac:dyDescent="0.15">
      <c r="B318" s="173"/>
      <c r="C318" s="150"/>
      <c r="D318" s="151"/>
      <c r="E318" s="152"/>
      <c r="F318" s="151"/>
      <c r="G318" s="151"/>
      <c r="H318" s="165"/>
      <c r="I318" s="159" t="e">
        <f>VLOOKUP(H318,Tabla_13[],3,)</f>
        <v>#N/A</v>
      </c>
      <c r="J318" s="160"/>
      <c r="K318" s="155"/>
      <c r="L318" s="155"/>
      <c r="N318" s="114">
        <v>296</v>
      </c>
    </row>
    <row r="319" spans="2:14" x14ac:dyDescent="0.15">
      <c r="B319" s="173"/>
      <c r="C319" s="150"/>
      <c r="D319" s="151"/>
      <c r="E319" s="152"/>
      <c r="F319" s="151"/>
      <c r="G319" s="151"/>
      <c r="H319" s="165"/>
      <c r="I319" s="159" t="e">
        <f>VLOOKUP(H319,Tabla_13[],3,)</f>
        <v>#N/A</v>
      </c>
      <c r="J319" s="160"/>
      <c r="K319" s="155"/>
      <c r="L319" s="155"/>
      <c r="N319" s="114">
        <v>297</v>
      </c>
    </row>
    <row r="320" spans="2:14" x14ac:dyDescent="0.15">
      <c r="B320" s="173"/>
      <c r="C320" s="150"/>
      <c r="D320" s="151"/>
      <c r="E320" s="152"/>
      <c r="F320" s="151"/>
      <c r="G320" s="151"/>
      <c r="H320" s="165"/>
      <c r="I320" s="159" t="e">
        <f>VLOOKUP(H320,Tabla_13[],3,)</f>
        <v>#N/A</v>
      </c>
      <c r="J320" s="160"/>
      <c r="K320" s="155"/>
      <c r="L320" s="155"/>
      <c r="N320" s="114">
        <v>298</v>
      </c>
    </row>
    <row r="321" spans="2:14" x14ac:dyDescent="0.15">
      <c r="B321" s="173"/>
      <c r="C321" s="150"/>
      <c r="D321" s="151"/>
      <c r="E321" s="152"/>
      <c r="F321" s="151"/>
      <c r="G321" s="151"/>
      <c r="H321" s="165"/>
      <c r="I321" s="159" t="e">
        <f>VLOOKUP(H321,Tabla_13[],3,)</f>
        <v>#N/A</v>
      </c>
      <c r="J321" s="160"/>
      <c r="K321" s="155"/>
      <c r="L321" s="155"/>
      <c r="N321" s="114">
        <v>299</v>
      </c>
    </row>
    <row r="322" spans="2:14" x14ac:dyDescent="0.15">
      <c r="B322" s="173"/>
      <c r="C322" s="150"/>
      <c r="D322" s="151"/>
      <c r="E322" s="152"/>
      <c r="F322" s="151"/>
      <c r="G322" s="151"/>
      <c r="H322" s="165"/>
      <c r="I322" s="159" t="e">
        <f>VLOOKUP(H322,Tabla_13[],3,)</f>
        <v>#N/A</v>
      </c>
      <c r="J322" s="160"/>
      <c r="K322" s="155"/>
      <c r="L322" s="155"/>
      <c r="N322" s="114">
        <v>300</v>
      </c>
    </row>
    <row r="323" spans="2:14" x14ac:dyDescent="0.15">
      <c r="B323" s="173"/>
      <c r="C323" s="150"/>
      <c r="D323" s="151"/>
      <c r="E323" s="152"/>
      <c r="F323" s="151"/>
      <c r="G323" s="151"/>
      <c r="H323" s="165"/>
      <c r="I323" s="159" t="e">
        <f>VLOOKUP(H323,Tabla_13[],3,)</f>
        <v>#N/A</v>
      </c>
      <c r="J323" s="160"/>
      <c r="K323" s="155"/>
      <c r="L323" s="155"/>
      <c r="N323" s="114">
        <v>301</v>
      </c>
    </row>
    <row r="324" spans="2:14" x14ac:dyDescent="0.15">
      <c r="B324" s="173"/>
      <c r="C324" s="150"/>
      <c r="D324" s="151"/>
      <c r="E324" s="152"/>
      <c r="F324" s="151"/>
      <c r="G324" s="151"/>
      <c r="H324" s="165"/>
      <c r="I324" s="159" t="e">
        <f>VLOOKUP(H324,Tabla_13[],3,)</f>
        <v>#N/A</v>
      </c>
      <c r="J324" s="160"/>
      <c r="K324" s="155"/>
      <c r="L324" s="155"/>
      <c r="N324" s="114">
        <v>302</v>
      </c>
    </row>
    <row r="325" spans="2:14" x14ac:dyDescent="0.15">
      <c r="B325" s="173"/>
      <c r="C325" s="150"/>
      <c r="D325" s="151"/>
      <c r="E325" s="152"/>
      <c r="F325" s="151"/>
      <c r="G325" s="151"/>
      <c r="H325" s="165"/>
      <c r="I325" s="159" t="e">
        <f>VLOOKUP(H325,Tabla_13[],3,)</f>
        <v>#N/A</v>
      </c>
      <c r="J325" s="160"/>
      <c r="K325" s="155"/>
      <c r="L325" s="155"/>
      <c r="N325" s="114">
        <v>303</v>
      </c>
    </row>
    <row r="326" spans="2:14" x14ac:dyDescent="0.15">
      <c r="B326" s="173"/>
      <c r="C326" s="150"/>
      <c r="D326" s="151"/>
      <c r="E326" s="152"/>
      <c r="F326" s="151"/>
      <c r="G326" s="151"/>
      <c r="H326" s="165"/>
      <c r="I326" s="159" t="e">
        <f>VLOOKUP(H326,Tabla_13[],3,)</f>
        <v>#N/A</v>
      </c>
      <c r="J326" s="160"/>
      <c r="K326" s="155"/>
      <c r="L326" s="155"/>
      <c r="N326" s="114">
        <v>304</v>
      </c>
    </row>
    <row r="327" spans="2:14" x14ac:dyDescent="0.15">
      <c r="B327" s="173"/>
      <c r="C327" s="150"/>
      <c r="D327" s="151"/>
      <c r="E327" s="152"/>
      <c r="F327" s="151"/>
      <c r="G327" s="151"/>
      <c r="H327" s="165"/>
      <c r="I327" s="159" t="e">
        <f>VLOOKUP(H327,Tabla_13[],3,)</f>
        <v>#N/A</v>
      </c>
      <c r="J327" s="160"/>
      <c r="K327" s="155"/>
      <c r="L327" s="155"/>
      <c r="N327" s="114">
        <v>305</v>
      </c>
    </row>
    <row r="328" spans="2:14" x14ac:dyDescent="0.15">
      <c r="B328" s="173"/>
      <c r="C328" s="150"/>
      <c r="D328" s="151"/>
      <c r="E328" s="152"/>
      <c r="F328" s="151"/>
      <c r="G328" s="151"/>
      <c r="H328" s="165"/>
      <c r="I328" s="159" t="e">
        <f>VLOOKUP(H328,Tabla_13[],3,)</f>
        <v>#N/A</v>
      </c>
      <c r="J328" s="160"/>
      <c r="K328" s="155"/>
      <c r="L328" s="155"/>
      <c r="N328" s="114">
        <v>306</v>
      </c>
    </row>
    <row r="329" spans="2:14" x14ac:dyDescent="0.15">
      <c r="B329" s="173"/>
      <c r="C329" s="150"/>
      <c r="D329" s="171"/>
      <c r="E329" s="152"/>
      <c r="F329" s="151"/>
      <c r="G329" s="151"/>
      <c r="H329" s="165"/>
      <c r="I329" s="159" t="e">
        <f>VLOOKUP(H329,Tabla_13[],3,)</f>
        <v>#N/A</v>
      </c>
      <c r="J329" s="160"/>
      <c r="K329" s="155"/>
      <c r="L329" s="155"/>
      <c r="N329" s="114">
        <v>307</v>
      </c>
    </row>
    <row r="330" spans="2:14" x14ac:dyDescent="0.15">
      <c r="B330" s="173"/>
      <c r="C330" s="150"/>
      <c r="D330" s="151"/>
      <c r="E330" s="152"/>
      <c r="F330" s="151"/>
      <c r="G330" s="151"/>
      <c r="H330" s="165"/>
      <c r="I330" s="159" t="e">
        <f>VLOOKUP(H330,Tabla_13[],3,)</f>
        <v>#N/A</v>
      </c>
      <c r="J330" s="160"/>
      <c r="K330" s="155"/>
      <c r="L330" s="155"/>
      <c r="N330" s="114">
        <v>308</v>
      </c>
    </row>
    <row r="331" spans="2:14" x14ac:dyDescent="0.15">
      <c r="B331" s="173"/>
      <c r="C331" s="150"/>
      <c r="D331" s="151"/>
      <c r="E331" s="152"/>
      <c r="F331" s="151"/>
      <c r="G331" s="151"/>
      <c r="H331" s="165"/>
      <c r="I331" s="159" t="e">
        <f>VLOOKUP(H331,Tabla_13[],3,)</f>
        <v>#N/A</v>
      </c>
      <c r="J331" s="160"/>
      <c r="K331" s="155"/>
      <c r="L331" s="155"/>
      <c r="N331" s="114">
        <v>309</v>
      </c>
    </row>
    <row r="332" spans="2:14" x14ac:dyDescent="0.15">
      <c r="B332" s="173"/>
      <c r="C332" s="150"/>
      <c r="D332" s="151"/>
      <c r="E332" s="152"/>
      <c r="F332" s="151"/>
      <c r="G332" s="151"/>
      <c r="H332" s="165"/>
      <c r="I332" s="159" t="e">
        <f>VLOOKUP(H332,Tabla_13[],3,)</f>
        <v>#N/A</v>
      </c>
      <c r="J332" s="160"/>
      <c r="K332" s="155"/>
      <c r="L332" s="155"/>
      <c r="N332" s="114">
        <v>310</v>
      </c>
    </row>
    <row r="333" spans="2:14" x14ac:dyDescent="0.15">
      <c r="B333" s="173"/>
      <c r="C333" s="150"/>
      <c r="D333" s="151"/>
      <c r="E333" s="152"/>
      <c r="F333" s="151"/>
      <c r="G333" s="151"/>
      <c r="H333" s="165"/>
      <c r="I333" s="159" t="e">
        <f>VLOOKUP(H333,Tabla_13[],3,)</f>
        <v>#N/A</v>
      </c>
      <c r="J333" s="160"/>
      <c r="K333" s="155"/>
      <c r="L333" s="155"/>
      <c r="N333" s="114">
        <v>311</v>
      </c>
    </row>
    <row r="334" spans="2:14" x14ac:dyDescent="0.15">
      <c r="B334" s="173"/>
      <c r="C334" s="150"/>
      <c r="D334" s="171"/>
      <c r="E334" s="152"/>
      <c r="F334" s="151"/>
      <c r="G334" s="151"/>
      <c r="H334" s="165"/>
      <c r="I334" s="159" t="e">
        <f>VLOOKUP(H334,Tabla_13[],3,)</f>
        <v>#N/A</v>
      </c>
      <c r="J334" s="160"/>
      <c r="K334" s="155"/>
      <c r="L334" s="155"/>
      <c r="N334" s="114">
        <v>312</v>
      </c>
    </row>
    <row r="335" spans="2:14" x14ac:dyDescent="0.15">
      <c r="B335" s="173"/>
      <c r="C335" s="150"/>
      <c r="D335" s="151"/>
      <c r="E335" s="152"/>
      <c r="F335" s="151"/>
      <c r="G335" s="151"/>
      <c r="H335" s="165"/>
      <c r="I335" s="159" t="e">
        <f>VLOOKUP(H335,Tabla_13[],3,)</f>
        <v>#N/A</v>
      </c>
      <c r="J335" s="160"/>
      <c r="K335" s="155"/>
      <c r="L335" s="155"/>
      <c r="N335" s="114">
        <v>313</v>
      </c>
    </row>
    <row r="336" spans="2:14" x14ac:dyDescent="0.15">
      <c r="B336" s="173"/>
      <c r="C336" s="150"/>
      <c r="D336" s="151"/>
      <c r="E336" s="152"/>
      <c r="F336" s="151"/>
      <c r="G336" s="151"/>
      <c r="H336" s="165"/>
      <c r="I336" s="159" t="e">
        <f>VLOOKUP(H336,Tabla_13[],3,)</f>
        <v>#N/A</v>
      </c>
      <c r="J336" s="160"/>
      <c r="K336" s="155"/>
      <c r="L336" s="155"/>
      <c r="N336" s="114">
        <v>314</v>
      </c>
    </row>
    <row r="337" spans="2:14" x14ac:dyDescent="0.15">
      <c r="B337" s="173"/>
      <c r="C337" s="150"/>
      <c r="D337" s="151"/>
      <c r="E337" s="152"/>
      <c r="F337" s="151"/>
      <c r="G337" s="151"/>
      <c r="H337" s="165"/>
      <c r="I337" s="159" t="e">
        <f>VLOOKUP(H337,Tabla_13[],3,)</f>
        <v>#N/A</v>
      </c>
      <c r="J337" s="160"/>
      <c r="K337" s="155"/>
      <c r="L337" s="155"/>
      <c r="N337" s="114">
        <v>315</v>
      </c>
    </row>
    <row r="338" spans="2:14" x14ac:dyDescent="0.15">
      <c r="B338" s="173"/>
      <c r="C338" s="150"/>
      <c r="D338" s="151"/>
      <c r="E338" s="152"/>
      <c r="F338" s="151"/>
      <c r="G338" s="151"/>
      <c r="H338" s="165"/>
      <c r="I338" s="159" t="e">
        <f>VLOOKUP(H338,Tabla_13[],3,)</f>
        <v>#N/A</v>
      </c>
      <c r="J338" s="160"/>
      <c r="K338" s="155"/>
      <c r="L338" s="155"/>
      <c r="N338" s="114">
        <v>316</v>
      </c>
    </row>
    <row r="339" spans="2:14" x14ac:dyDescent="0.15">
      <c r="B339" s="173"/>
      <c r="C339" s="150"/>
      <c r="D339" s="171"/>
      <c r="E339" s="152"/>
      <c r="F339" s="151"/>
      <c r="G339" s="151"/>
      <c r="H339" s="165"/>
      <c r="I339" s="159" t="e">
        <f>VLOOKUP(H339,Tabla_13[],3,)</f>
        <v>#N/A</v>
      </c>
      <c r="J339" s="160"/>
      <c r="K339" s="155"/>
      <c r="L339" s="155"/>
      <c r="N339" s="114">
        <v>317</v>
      </c>
    </row>
    <row r="340" spans="2:14" x14ac:dyDescent="0.15">
      <c r="B340" s="173"/>
      <c r="C340" s="150"/>
      <c r="D340" s="151"/>
      <c r="E340" s="152"/>
      <c r="F340" s="151"/>
      <c r="G340" s="151"/>
      <c r="H340" s="165"/>
      <c r="I340" s="159" t="e">
        <f>VLOOKUP(H340,Tabla_13[],3,)</f>
        <v>#N/A</v>
      </c>
      <c r="J340" s="160"/>
      <c r="K340" s="155"/>
      <c r="L340" s="155"/>
      <c r="N340" s="114">
        <v>318</v>
      </c>
    </row>
    <row r="341" spans="2:14" x14ac:dyDescent="0.15">
      <c r="B341" s="173"/>
      <c r="C341" s="150"/>
      <c r="D341" s="151"/>
      <c r="E341" s="152"/>
      <c r="F341" s="151"/>
      <c r="G341" s="151"/>
      <c r="H341" s="165"/>
      <c r="I341" s="159" t="e">
        <f>VLOOKUP(H341,Tabla_13[],3,)</f>
        <v>#N/A</v>
      </c>
      <c r="J341" s="160"/>
      <c r="K341" s="155"/>
      <c r="L341" s="155"/>
      <c r="N341" s="114">
        <v>319</v>
      </c>
    </row>
    <row r="342" spans="2:14" x14ac:dyDescent="0.15">
      <c r="B342" s="173"/>
      <c r="C342" s="150"/>
      <c r="D342" s="151"/>
      <c r="E342" s="152"/>
      <c r="F342" s="151"/>
      <c r="G342" s="151"/>
      <c r="H342" s="165"/>
      <c r="I342" s="159" t="e">
        <f>VLOOKUP(H342,Tabla_13[],3,)</f>
        <v>#N/A</v>
      </c>
      <c r="J342" s="160"/>
      <c r="K342" s="155"/>
      <c r="L342" s="155"/>
      <c r="N342" s="114">
        <v>320</v>
      </c>
    </row>
    <row r="343" spans="2:14" x14ac:dyDescent="0.15">
      <c r="B343" s="173"/>
      <c r="C343" s="150"/>
      <c r="D343" s="151"/>
      <c r="E343" s="152"/>
      <c r="F343" s="151"/>
      <c r="G343" s="151"/>
      <c r="H343" s="165"/>
      <c r="I343" s="159" t="e">
        <f>VLOOKUP(H343,Tabla_13[],3,)</f>
        <v>#N/A</v>
      </c>
      <c r="J343" s="160"/>
      <c r="K343" s="155"/>
      <c r="L343" s="155"/>
      <c r="N343" s="114">
        <v>321</v>
      </c>
    </row>
    <row r="344" spans="2:14" x14ac:dyDescent="0.15">
      <c r="B344" s="173"/>
      <c r="C344" s="150"/>
      <c r="D344" s="171"/>
      <c r="E344" s="152"/>
      <c r="F344" s="151"/>
      <c r="G344" s="151"/>
      <c r="H344" s="165"/>
      <c r="I344" s="159" t="e">
        <f>VLOOKUP(H344,Tabla_13[],3,)</f>
        <v>#N/A</v>
      </c>
      <c r="J344" s="160"/>
      <c r="K344" s="155"/>
      <c r="L344" s="155"/>
      <c r="N344" s="114">
        <v>322</v>
      </c>
    </row>
    <row r="345" spans="2:14" x14ac:dyDescent="0.15">
      <c r="B345" s="173"/>
      <c r="C345" s="150"/>
      <c r="D345" s="151"/>
      <c r="E345" s="152"/>
      <c r="F345" s="151"/>
      <c r="G345" s="151"/>
      <c r="H345" s="165"/>
      <c r="I345" s="159" t="e">
        <f>VLOOKUP(H345,Tabla_13[],3,)</f>
        <v>#N/A</v>
      </c>
      <c r="J345" s="160"/>
      <c r="K345" s="155"/>
      <c r="L345" s="155"/>
      <c r="N345" s="114">
        <v>323</v>
      </c>
    </row>
    <row r="346" spans="2:14" x14ac:dyDescent="0.15">
      <c r="B346" s="173"/>
      <c r="C346" s="150"/>
      <c r="D346" s="151"/>
      <c r="E346" s="152"/>
      <c r="F346" s="151"/>
      <c r="G346" s="151"/>
      <c r="H346" s="165"/>
      <c r="I346" s="159" t="e">
        <f>VLOOKUP(H346,Tabla_13[],3,)</f>
        <v>#N/A</v>
      </c>
      <c r="J346" s="160"/>
      <c r="K346" s="155"/>
      <c r="L346" s="155"/>
      <c r="N346" s="114">
        <v>324</v>
      </c>
    </row>
    <row r="347" spans="2:14" x14ac:dyDescent="0.15">
      <c r="B347" s="173"/>
      <c r="C347" s="150"/>
      <c r="D347" s="151"/>
      <c r="E347" s="152"/>
      <c r="F347" s="151"/>
      <c r="G347" s="151"/>
      <c r="H347" s="165"/>
      <c r="I347" s="159" t="e">
        <f>VLOOKUP(H347,Tabla_13[],3,)</f>
        <v>#N/A</v>
      </c>
      <c r="J347" s="160"/>
      <c r="K347" s="155"/>
      <c r="L347" s="155"/>
      <c r="N347" s="114">
        <v>325</v>
      </c>
    </row>
    <row r="348" spans="2:14" x14ac:dyDescent="0.15">
      <c r="B348" s="173"/>
      <c r="C348" s="150"/>
      <c r="D348" s="151"/>
      <c r="E348" s="152"/>
      <c r="F348" s="151"/>
      <c r="G348" s="151"/>
      <c r="H348" s="165"/>
      <c r="I348" s="159" t="e">
        <f>VLOOKUP(H348,Tabla_13[],3,)</f>
        <v>#N/A</v>
      </c>
      <c r="J348" s="160"/>
      <c r="K348" s="155"/>
      <c r="L348" s="155"/>
      <c r="N348" s="114">
        <v>326</v>
      </c>
    </row>
    <row r="349" spans="2:14" x14ac:dyDescent="0.15">
      <c r="B349" s="173"/>
      <c r="C349" s="150"/>
      <c r="D349" s="151"/>
      <c r="E349" s="152"/>
      <c r="F349" s="151"/>
      <c r="G349" s="151"/>
      <c r="H349" s="165"/>
      <c r="I349" s="159" t="e">
        <f>VLOOKUP(H349,Tabla_13[],3,)</f>
        <v>#N/A</v>
      </c>
      <c r="J349" s="160"/>
      <c r="K349" s="155"/>
      <c r="L349" s="155"/>
      <c r="N349" s="114">
        <v>327</v>
      </c>
    </row>
    <row r="350" spans="2:14" x14ac:dyDescent="0.15">
      <c r="B350" s="173"/>
      <c r="C350" s="150"/>
      <c r="D350" s="151"/>
      <c r="E350" s="152"/>
      <c r="F350" s="151"/>
      <c r="G350" s="151"/>
      <c r="H350" s="165"/>
      <c r="I350" s="159" t="e">
        <f>VLOOKUP(H350,Tabla_13[],3,)</f>
        <v>#N/A</v>
      </c>
      <c r="J350" s="160"/>
      <c r="K350" s="155"/>
      <c r="L350" s="155"/>
      <c r="N350" s="114">
        <v>328</v>
      </c>
    </row>
    <row r="351" spans="2:14" x14ac:dyDescent="0.15">
      <c r="B351" s="173"/>
      <c r="C351" s="150"/>
      <c r="D351" s="171"/>
      <c r="E351" s="152"/>
      <c r="F351" s="151"/>
      <c r="G351" s="151"/>
      <c r="H351" s="166"/>
      <c r="I351" s="159" t="e">
        <f>VLOOKUP(H351,Tabla_13[],3,)</f>
        <v>#N/A</v>
      </c>
      <c r="J351" s="167"/>
      <c r="K351" s="227"/>
      <c r="L351" s="227"/>
      <c r="N351" s="114">
        <v>329</v>
      </c>
    </row>
    <row r="352" spans="2:14" x14ac:dyDescent="0.15">
      <c r="B352" s="173"/>
      <c r="C352" s="150"/>
      <c r="D352" s="151"/>
      <c r="E352" s="152"/>
      <c r="F352" s="151"/>
      <c r="G352" s="151"/>
      <c r="H352" s="166"/>
      <c r="I352" s="159" t="e">
        <f>VLOOKUP(H352,Tabla_13[],3,)</f>
        <v>#N/A</v>
      </c>
      <c r="J352" s="167"/>
      <c r="K352" s="227"/>
      <c r="L352" s="227"/>
      <c r="N352" s="114">
        <v>330</v>
      </c>
    </row>
    <row r="353" spans="2:14" x14ac:dyDescent="0.15">
      <c r="B353" s="173"/>
      <c r="C353" s="150"/>
      <c r="D353" s="151"/>
      <c r="E353" s="152"/>
      <c r="F353" s="151"/>
      <c r="G353" s="151"/>
      <c r="H353" s="166"/>
      <c r="I353" s="159" t="e">
        <f>VLOOKUP(H353,Tabla_13[],3,)</f>
        <v>#N/A</v>
      </c>
      <c r="J353" s="167"/>
      <c r="K353" s="227"/>
      <c r="L353" s="227"/>
      <c r="N353" s="114">
        <v>331</v>
      </c>
    </row>
    <row r="354" spans="2:14" x14ac:dyDescent="0.15">
      <c r="B354" s="173"/>
      <c r="C354" s="150"/>
      <c r="D354" s="151"/>
      <c r="E354" s="152"/>
      <c r="F354" s="151"/>
      <c r="G354" s="151"/>
      <c r="H354" s="166"/>
      <c r="I354" s="159" t="e">
        <f>VLOOKUP(H354,Tabla_13[],3,)</f>
        <v>#N/A</v>
      </c>
      <c r="J354" s="167"/>
      <c r="K354" s="227"/>
      <c r="L354" s="227"/>
      <c r="N354" s="114">
        <v>332</v>
      </c>
    </row>
    <row r="355" spans="2:14" x14ac:dyDescent="0.15">
      <c r="B355" s="173"/>
      <c r="C355" s="150"/>
      <c r="D355" s="151"/>
      <c r="E355" s="152"/>
      <c r="F355" s="151"/>
      <c r="G355" s="151"/>
      <c r="H355" s="166"/>
      <c r="I355" s="159" t="e">
        <f>VLOOKUP(H355,Tabla_13[],3,)</f>
        <v>#N/A</v>
      </c>
      <c r="J355" s="167"/>
      <c r="K355" s="227"/>
      <c r="L355" s="227"/>
      <c r="N355" s="114">
        <v>333</v>
      </c>
    </row>
    <row r="356" spans="2:14" x14ac:dyDescent="0.15">
      <c r="B356" s="173"/>
      <c r="C356" s="150"/>
      <c r="D356" s="151"/>
      <c r="E356" s="152"/>
      <c r="F356" s="151"/>
      <c r="G356" s="151"/>
      <c r="H356" s="166"/>
      <c r="I356" s="159" t="e">
        <f>VLOOKUP(H356,Tabla_13[],3,)</f>
        <v>#N/A</v>
      </c>
      <c r="J356" s="167"/>
      <c r="K356" s="227"/>
      <c r="L356" s="227"/>
      <c r="N356" s="114">
        <v>334</v>
      </c>
    </row>
    <row r="357" spans="2:14" x14ac:dyDescent="0.15">
      <c r="B357" s="173"/>
      <c r="C357" s="150"/>
      <c r="D357" s="151"/>
      <c r="E357" s="152"/>
      <c r="F357" s="151"/>
      <c r="G357" s="151"/>
      <c r="H357" s="166"/>
      <c r="I357" s="159" t="e">
        <f>VLOOKUP(H357,Tabla_13[],3,)</f>
        <v>#N/A</v>
      </c>
      <c r="J357" s="167"/>
      <c r="K357" s="227"/>
      <c r="L357" s="227"/>
      <c r="N357" s="114">
        <v>335</v>
      </c>
    </row>
    <row r="358" spans="2:14" x14ac:dyDescent="0.15">
      <c r="B358" s="173"/>
      <c r="C358" s="150"/>
      <c r="D358" s="151"/>
      <c r="E358" s="152"/>
      <c r="F358" s="151"/>
      <c r="G358" s="151"/>
      <c r="H358" s="166"/>
      <c r="I358" s="159" t="e">
        <f>VLOOKUP(H358,Tabla_13[],3,)</f>
        <v>#N/A</v>
      </c>
      <c r="J358" s="167"/>
      <c r="K358" s="227"/>
      <c r="L358" s="227"/>
      <c r="N358" s="114">
        <v>336</v>
      </c>
    </row>
    <row r="359" spans="2:14" x14ac:dyDescent="0.15">
      <c r="B359" s="173"/>
      <c r="C359" s="150"/>
      <c r="D359" s="151"/>
      <c r="E359" s="152"/>
      <c r="F359" s="151"/>
      <c r="G359" s="151"/>
      <c r="H359" s="166"/>
      <c r="I359" s="159" t="e">
        <f>VLOOKUP(H359,Tabla_13[],3,)</f>
        <v>#N/A</v>
      </c>
      <c r="J359" s="167"/>
      <c r="K359" s="227"/>
      <c r="L359" s="227"/>
      <c r="N359" s="114">
        <v>337</v>
      </c>
    </row>
    <row r="360" spans="2:14" x14ac:dyDescent="0.15">
      <c r="B360" s="173"/>
      <c r="C360" s="150"/>
      <c r="D360" s="151"/>
      <c r="E360" s="152"/>
      <c r="F360" s="151"/>
      <c r="G360" s="151"/>
      <c r="H360" s="166"/>
      <c r="I360" s="159" t="e">
        <f>VLOOKUP(H360,Tabla_13[],3,)</f>
        <v>#N/A</v>
      </c>
      <c r="J360" s="167"/>
      <c r="K360" s="227"/>
      <c r="L360" s="227"/>
      <c r="N360" s="114">
        <v>338</v>
      </c>
    </row>
    <row r="361" spans="2:14" x14ac:dyDescent="0.15">
      <c r="B361" s="173"/>
      <c r="C361" s="150"/>
      <c r="D361" s="151"/>
      <c r="E361" s="152"/>
      <c r="F361" s="151"/>
      <c r="G361" s="151"/>
      <c r="H361" s="166"/>
      <c r="I361" s="159" t="e">
        <f>VLOOKUP(H361,Tabla_13[],3,)</f>
        <v>#N/A</v>
      </c>
      <c r="J361" s="167"/>
      <c r="K361" s="227"/>
      <c r="L361" s="227"/>
      <c r="N361" s="114">
        <v>339</v>
      </c>
    </row>
    <row r="362" spans="2:14" x14ac:dyDescent="0.15">
      <c r="B362" s="173"/>
      <c r="C362" s="150"/>
      <c r="D362" s="151"/>
      <c r="E362" s="152"/>
      <c r="F362" s="151"/>
      <c r="G362" s="151"/>
      <c r="H362" s="166"/>
      <c r="I362" s="159" t="e">
        <f>VLOOKUP(H362,Tabla_13[],3,)</f>
        <v>#N/A</v>
      </c>
      <c r="J362" s="167"/>
      <c r="K362" s="227"/>
      <c r="L362" s="227"/>
      <c r="N362" s="114">
        <v>340</v>
      </c>
    </row>
    <row r="363" spans="2:14" x14ac:dyDescent="0.15">
      <c r="B363" s="173"/>
      <c r="C363" s="150"/>
      <c r="D363" s="151"/>
      <c r="E363" s="152"/>
      <c r="F363" s="151"/>
      <c r="G363" s="151"/>
      <c r="H363" s="166"/>
      <c r="I363" s="159" t="e">
        <f>VLOOKUP(H363,Tabla_13[],3,)</f>
        <v>#N/A</v>
      </c>
      <c r="J363" s="167"/>
      <c r="K363" s="227"/>
      <c r="L363" s="227"/>
      <c r="N363" s="114">
        <v>341</v>
      </c>
    </row>
    <row r="364" spans="2:14" x14ac:dyDescent="0.15">
      <c r="B364" s="173"/>
      <c r="C364" s="150"/>
      <c r="D364" s="151"/>
      <c r="E364" s="152"/>
      <c r="F364" s="151"/>
      <c r="G364" s="151"/>
      <c r="H364" s="166"/>
      <c r="I364" s="159" t="e">
        <f>VLOOKUP(H364,Tabla_13[],3,)</f>
        <v>#N/A</v>
      </c>
      <c r="J364" s="167"/>
      <c r="K364" s="227"/>
      <c r="L364" s="227"/>
      <c r="N364" s="114">
        <v>342</v>
      </c>
    </row>
    <row r="365" spans="2:14" x14ac:dyDescent="0.15">
      <c r="B365" s="173"/>
      <c r="C365" s="150"/>
      <c r="D365" s="171"/>
      <c r="E365" s="152"/>
      <c r="F365" s="151"/>
      <c r="G365" s="151"/>
      <c r="H365" s="166"/>
      <c r="I365" s="159" t="e">
        <f>VLOOKUP(H365,Tabla_13[],3,)</f>
        <v>#N/A</v>
      </c>
      <c r="J365" s="167"/>
      <c r="K365" s="227"/>
      <c r="L365" s="227"/>
      <c r="N365" s="114">
        <v>343</v>
      </c>
    </row>
    <row r="366" spans="2:14" x14ac:dyDescent="0.15">
      <c r="B366" s="173"/>
      <c r="C366" s="150"/>
      <c r="D366" s="151"/>
      <c r="E366" s="152"/>
      <c r="F366" s="151"/>
      <c r="G366" s="151"/>
      <c r="H366" s="166"/>
      <c r="I366" s="159" t="e">
        <f>VLOOKUP(H366,Tabla_13[],3,)</f>
        <v>#N/A</v>
      </c>
      <c r="J366" s="167"/>
      <c r="K366" s="227"/>
      <c r="L366" s="227"/>
      <c r="N366" s="114">
        <v>344</v>
      </c>
    </row>
    <row r="367" spans="2:14" x14ac:dyDescent="0.15">
      <c r="B367" s="173"/>
      <c r="C367" s="150"/>
      <c r="D367" s="151"/>
      <c r="E367" s="152"/>
      <c r="F367" s="151"/>
      <c r="G367" s="151"/>
      <c r="H367" s="166"/>
      <c r="I367" s="159" t="e">
        <f>VLOOKUP(H367,Tabla_13[],3,)</f>
        <v>#N/A</v>
      </c>
      <c r="J367" s="167"/>
      <c r="K367" s="227"/>
      <c r="L367" s="227"/>
      <c r="N367" s="114">
        <v>345</v>
      </c>
    </row>
    <row r="368" spans="2:14" x14ac:dyDescent="0.15">
      <c r="B368" s="173"/>
      <c r="C368" s="150"/>
      <c r="D368" s="151"/>
      <c r="E368" s="152"/>
      <c r="F368" s="151"/>
      <c r="G368" s="151"/>
      <c r="H368" s="166"/>
      <c r="I368" s="159" t="e">
        <f>VLOOKUP(H368,Tabla_13[],3,)</f>
        <v>#N/A</v>
      </c>
      <c r="J368" s="167"/>
      <c r="K368" s="227"/>
      <c r="L368" s="227"/>
      <c r="N368" s="114">
        <v>346</v>
      </c>
    </row>
    <row r="369" spans="2:14" x14ac:dyDescent="0.15">
      <c r="B369" s="173"/>
      <c r="C369" s="150"/>
      <c r="D369" s="151"/>
      <c r="E369" s="152"/>
      <c r="F369" s="151"/>
      <c r="G369" s="151"/>
      <c r="H369" s="166"/>
      <c r="I369" s="159" t="e">
        <f>VLOOKUP(H369,Tabla_13[],3,)</f>
        <v>#N/A</v>
      </c>
      <c r="J369" s="167"/>
      <c r="K369" s="227"/>
      <c r="L369" s="227"/>
      <c r="N369" s="114">
        <v>347</v>
      </c>
    </row>
    <row r="370" spans="2:14" x14ac:dyDescent="0.15">
      <c r="B370" s="173"/>
      <c r="C370" s="150"/>
      <c r="D370" s="151"/>
      <c r="E370" s="152"/>
      <c r="F370" s="151"/>
      <c r="G370" s="151"/>
      <c r="H370" s="166"/>
      <c r="I370" s="159" t="e">
        <f>VLOOKUP(H370,Tabla_13[],3,)</f>
        <v>#N/A</v>
      </c>
      <c r="J370" s="167"/>
      <c r="K370" s="227"/>
      <c r="L370" s="227"/>
      <c r="N370" s="114">
        <v>348</v>
      </c>
    </row>
    <row r="371" spans="2:14" x14ac:dyDescent="0.15">
      <c r="B371" s="173"/>
      <c r="C371" s="150"/>
      <c r="D371" s="151"/>
      <c r="E371" s="152"/>
      <c r="F371" s="151"/>
      <c r="G371" s="151"/>
      <c r="H371" s="166"/>
      <c r="I371" s="159" t="e">
        <f>VLOOKUP(H371,Tabla_13[],3,)</f>
        <v>#N/A</v>
      </c>
      <c r="J371" s="167"/>
      <c r="K371" s="227"/>
      <c r="L371" s="227"/>
      <c r="N371" s="114">
        <v>349</v>
      </c>
    </row>
    <row r="372" spans="2:14" x14ac:dyDescent="0.15">
      <c r="B372" s="173"/>
      <c r="C372" s="150"/>
      <c r="D372" s="151"/>
      <c r="E372" s="152"/>
      <c r="F372" s="151"/>
      <c r="G372" s="151"/>
      <c r="H372" s="166"/>
      <c r="I372" s="159" t="e">
        <f>VLOOKUP(H372,Tabla_13[],3,)</f>
        <v>#N/A</v>
      </c>
      <c r="J372" s="167"/>
      <c r="K372" s="227"/>
      <c r="L372" s="227"/>
      <c r="N372" s="114">
        <v>350</v>
      </c>
    </row>
    <row r="373" spans="2:14" x14ac:dyDescent="0.15">
      <c r="B373" s="173"/>
      <c r="C373" s="150"/>
      <c r="D373" s="151"/>
      <c r="E373" s="152"/>
      <c r="F373" s="151"/>
      <c r="G373" s="151"/>
      <c r="H373" s="166"/>
      <c r="I373" s="159" t="e">
        <f>VLOOKUP(H373,Tabla_13[],3,)</f>
        <v>#N/A</v>
      </c>
      <c r="J373" s="167"/>
      <c r="K373" s="227"/>
      <c r="L373" s="227"/>
      <c r="N373" s="114">
        <v>351</v>
      </c>
    </row>
    <row r="374" spans="2:14" x14ac:dyDescent="0.15">
      <c r="B374" s="173"/>
      <c r="C374" s="150"/>
      <c r="D374" s="151"/>
      <c r="E374" s="152"/>
      <c r="F374" s="151"/>
      <c r="G374" s="151"/>
      <c r="H374" s="166"/>
      <c r="I374" s="159" t="e">
        <f>VLOOKUP(H374,Tabla_13[],3,)</f>
        <v>#N/A</v>
      </c>
      <c r="J374" s="167"/>
      <c r="K374" s="227"/>
      <c r="L374" s="227"/>
      <c r="N374" s="114">
        <v>352</v>
      </c>
    </row>
    <row r="375" spans="2:14" x14ac:dyDescent="0.15">
      <c r="B375" s="173"/>
      <c r="C375" s="150"/>
      <c r="D375" s="151"/>
      <c r="E375" s="152"/>
      <c r="F375" s="151"/>
      <c r="G375" s="151"/>
      <c r="H375" s="166"/>
      <c r="I375" s="159" t="e">
        <f>VLOOKUP(H375,Tabla_13[],3,)</f>
        <v>#N/A</v>
      </c>
      <c r="J375" s="167"/>
      <c r="K375" s="227"/>
      <c r="L375" s="227"/>
      <c r="N375" s="114">
        <v>353</v>
      </c>
    </row>
    <row r="376" spans="2:14" x14ac:dyDescent="0.15">
      <c r="B376" s="173"/>
      <c r="C376" s="150"/>
      <c r="D376" s="151"/>
      <c r="E376" s="152"/>
      <c r="F376" s="151"/>
      <c r="G376" s="151"/>
      <c r="H376" s="166"/>
      <c r="I376" s="159" t="e">
        <f>VLOOKUP(H376,Tabla_13[],3,)</f>
        <v>#N/A</v>
      </c>
      <c r="J376" s="167"/>
      <c r="K376" s="227"/>
      <c r="L376" s="227"/>
      <c r="N376" s="114">
        <v>354</v>
      </c>
    </row>
    <row r="377" spans="2:14" x14ac:dyDescent="0.15">
      <c r="B377" s="173"/>
      <c r="C377" s="150"/>
      <c r="D377" s="151"/>
      <c r="E377" s="152"/>
      <c r="F377" s="151"/>
      <c r="G377" s="151"/>
      <c r="H377" s="166"/>
      <c r="I377" s="159" t="e">
        <f>VLOOKUP(H377,Tabla_13[],3,)</f>
        <v>#N/A</v>
      </c>
      <c r="J377" s="167"/>
      <c r="K377" s="227"/>
      <c r="L377" s="227"/>
      <c r="N377" s="114">
        <v>355</v>
      </c>
    </row>
    <row r="378" spans="2:14" x14ac:dyDescent="0.15">
      <c r="B378" s="173"/>
      <c r="C378" s="150"/>
      <c r="D378" s="151"/>
      <c r="E378" s="152"/>
      <c r="F378" s="151"/>
      <c r="G378" s="151"/>
      <c r="H378" s="166"/>
      <c r="I378" s="159" t="e">
        <f>VLOOKUP(H378,Tabla_13[],3,)</f>
        <v>#N/A</v>
      </c>
      <c r="J378" s="167"/>
      <c r="K378" s="227"/>
      <c r="L378" s="227"/>
      <c r="N378" s="114">
        <v>356</v>
      </c>
    </row>
    <row r="379" spans="2:14" x14ac:dyDescent="0.15">
      <c r="B379" s="173"/>
      <c r="C379" s="150"/>
      <c r="D379" s="151"/>
      <c r="E379" s="152"/>
      <c r="F379" s="151"/>
      <c r="G379" s="151"/>
      <c r="H379" s="166"/>
      <c r="I379" s="159" t="e">
        <f>VLOOKUP(H379,Tabla_13[],3,)</f>
        <v>#N/A</v>
      </c>
      <c r="J379" s="167"/>
      <c r="K379" s="227"/>
      <c r="L379" s="227"/>
      <c r="N379" s="114">
        <v>357</v>
      </c>
    </row>
    <row r="380" spans="2:14" x14ac:dyDescent="0.15">
      <c r="B380" s="173"/>
      <c r="C380" s="150"/>
      <c r="D380" s="151"/>
      <c r="E380" s="152"/>
      <c r="F380" s="151"/>
      <c r="G380" s="151"/>
      <c r="H380" s="166"/>
      <c r="I380" s="159" t="e">
        <f>VLOOKUP(H380,Tabla_13[],3,)</f>
        <v>#N/A</v>
      </c>
      <c r="J380" s="167"/>
      <c r="K380" s="227"/>
      <c r="L380" s="227"/>
      <c r="N380" s="114">
        <v>358</v>
      </c>
    </row>
    <row r="381" spans="2:14" x14ac:dyDescent="0.15">
      <c r="B381" s="173"/>
      <c r="C381" s="150"/>
      <c r="D381" s="151"/>
      <c r="E381" s="152"/>
      <c r="F381" s="151"/>
      <c r="G381" s="151"/>
      <c r="H381" s="166"/>
      <c r="I381" s="159" t="e">
        <f>VLOOKUP(H381,Tabla_13[],3,)</f>
        <v>#N/A</v>
      </c>
      <c r="J381" s="167"/>
      <c r="K381" s="227"/>
      <c r="L381" s="227"/>
      <c r="N381" s="114">
        <v>359</v>
      </c>
    </row>
    <row r="382" spans="2:14" x14ac:dyDescent="0.15">
      <c r="B382" s="173"/>
      <c r="C382" s="150"/>
      <c r="D382" s="151"/>
      <c r="E382" s="152"/>
      <c r="F382" s="151"/>
      <c r="G382" s="151"/>
      <c r="H382" s="166"/>
      <c r="I382" s="159" t="e">
        <f>VLOOKUP(H382,Tabla_13[],3,)</f>
        <v>#N/A</v>
      </c>
      <c r="J382" s="167"/>
      <c r="K382" s="227"/>
      <c r="L382" s="227"/>
      <c r="N382" s="114">
        <v>360</v>
      </c>
    </row>
    <row r="383" spans="2:14" x14ac:dyDescent="0.15">
      <c r="B383" s="173"/>
      <c r="C383" s="150"/>
      <c r="D383" s="151"/>
      <c r="E383" s="152"/>
      <c r="F383" s="151"/>
      <c r="G383" s="151"/>
      <c r="H383" s="166"/>
      <c r="I383" s="159" t="e">
        <f>VLOOKUP(H383,Tabla_13[],3,)</f>
        <v>#N/A</v>
      </c>
      <c r="J383" s="167"/>
      <c r="K383" s="227"/>
      <c r="L383" s="227"/>
      <c r="N383" s="114">
        <v>361</v>
      </c>
    </row>
    <row r="384" spans="2:14" x14ac:dyDescent="0.15">
      <c r="B384" s="173"/>
      <c r="C384" s="150"/>
      <c r="D384" s="151"/>
      <c r="E384" s="152"/>
      <c r="F384" s="151"/>
      <c r="G384" s="151"/>
      <c r="H384" s="165"/>
      <c r="I384" s="159" t="e">
        <f>VLOOKUP(H384,Tabla_13[],3,)</f>
        <v>#N/A</v>
      </c>
      <c r="J384" s="160"/>
      <c r="K384" s="155"/>
      <c r="L384" s="155"/>
    </row>
    <row r="385" spans="2:12" x14ac:dyDescent="0.15">
      <c r="B385" s="173"/>
      <c r="C385" s="150"/>
      <c r="D385" s="151"/>
      <c r="E385" s="152"/>
      <c r="F385" s="151"/>
      <c r="G385" s="151"/>
      <c r="H385" s="165"/>
      <c r="I385" s="159" t="e">
        <f>VLOOKUP(H385,Tabla_13[],3,)</f>
        <v>#N/A</v>
      </c>
      <c r="J385" s="160"/>
      <c r="K385" s="155"/>
      <c r="L385" s="155"/>
    </row>
    <row r="386" spans="2:12" x14ac:dyDescent="0.15">
      <c r="B386" s="173"/>
      <c r="C386" s="150"/>
      <c r="D386" s="151"/>
      <c r="E386" s="152"/>
      <c r="F386" s="151"/>
      <c r="G386" s="151"/>
      <c r="H386" s="165"/>
      <c r="I386" s="159" t="e">
        <f>VLOOKUP(H386,Tabla_13[],3,)</f>
        <v>#N/A</v>
      </c>
      <c r="J386" s="160"/>
      <c r="K386" s="155"/>
      <c r="L386" s="155"/>
    </row>
    <row r="387" spans="2:12" x14ac:dyDescent="0.15">
      <c r="B387" s="173"/>
      <c r="C387" s="150"/>
      <c r="D387" s="151"/>
      <c r="E387" s="152"/>
      <c r="F387" s="151"/>
      <c r="G387" s="151"/>
      <c r="H387" s="165"/>
      <c r="I387" s="159" t="e">
        <f>VLOOKUP(H387,Tabla_13[],3,)</f>
        <v>#N/A</v>
      </c>
      <c r="J387" s="160"/>
      <c r="K387" s="155"/>
      <c r="L387" s="155"/>
    </row>
    <row r="388" spans="2:12" x14ac:dyDescent="0.15">
      <c r="B388" s="173"/>
      <c r="C388" s="150"/>
      <c r="D388" s="151"/>
      <c r="E388" s="152"/>
      <c r="F388" s="151"/>
      <c r="G388" s="151"/>
      <c r="H388" s="165"/>
      <c r="I388" s="159" t="e">
        <f>VLOOKUP(H388,Tabla_13[],3,)</f>
        <v>#N/A</v>
      </c>
      <c r="J388" s="160"/>
      <c r="K388" s="155"/>
      <c r="L388" s="155"/>
    </row>
    <row r="389" spans="2:12" x14ac:dyDescent="0.15">
      <c r="B389" s="173"/>
      <c r="C389" s="150"/>
      <c r="D389" s="151"/>
      <c r="E389" s="152"/>
      <c r="F389" s="151"/>
      <c r="G389" s="151"/>
      <c r="H389" s="165"/>
      <c r="I389" s="159" t="e">
        <f>VLOOKUP(H389,Tabla_13[],3,)</f>
        <v>#N/A</v>
      </c>
      <c r="J389" s="160"/>
      <c r="K389" s="155"/>
      <c r="L389" s="155"/>
    </row>
    <row r="390" spans="2:12" x14ac:dyDescent="0.15">
      <c r="B390" s="173"/>
      <c r="C390" s="150"/>
      <c r="D390" s="151"/>
      <c r="E390" s="152"/>
      <c r="F390" s="151"/>
      <c r="G390" s="151"/>
      <c r="H390" s="165"/>
      <c r="I390" s="159" t="e">
        <f>VLOOKUP(H390,Tabla_13[],3,)</f>
        <v>#N/A</v>
      </c>
      <c r="J390" s="160"/>
      <c r="K390" s="155"/>
      <c r="L390" s="155"/>
    </row>
    <row r="391" spans="2:12" x14ac:dyDescent="0.15">
      <c r="B391" s="173"/>
      <c r="C391" s="150"/>
      <c r="D391" s="151"/>
      <c r="E391" s="152"/>
      <c r="F391" s="151"/>
      <c r="G391" s="151"/>
      <c r="H391" s="165"/>
      <c r="I391" s="159" t="e">
        <f>VLOOKUP(H391,Tabla_13[],3,)</f>
        <v>#N/A</v>
      </c>
      <c r="J391" s="160"/>
      <c r="K391" s="155"/>
      <c r="L391" s="155"/>
    </row>
    <row r="392" spans="2:12" x14ac:dyDescent="0.15">
      <c r="B392" s="173"/>
      <c r="C392" s="150"/>
      <c r="D392" s="151"/>
      <c r="E392" s="152"/>
      <c r="F392" s="151"/>
      <c r="G392" s="151"/>
      <c r="H392" s="165"/>
      <c r="I392" s="159" t="e">
        <f>VLOOKUP(H392,Tabla_13[],3,)</f>
        <v>#N/A</v>
      </c>
      <c r="J392" s="160"/>
      <c r="K392" s="155"/>
      <c r="L392" s="155"/>
    </row>
    <row r="393" spans="2:12" x14ac:dyDescent="0.15">
      <c r="B393" s="173"/>
      <c r="C393" s="150"/>
      <c r="D393" s="151"/>
      <c r="E393" s="152"/>
      <c r="F393" s="151"/>
      <c r="G393" s="151"/>
      <c r="H393" s="165"/>
      <c r="I393" s="159" t="e">
        <f>VLOOKUP(H393,Tabla_13[],3,)</f>
        <v>#N/A</v>
      </c>
      <c r="J393" s="160"/>
      <c r="K393" s="155"/>
      <c r="L393" s="155"/>
    </row>
    <row r="394" spans="2:12" ht="12.75" thickBot="1" x14ac:dyDescent="0.2">
      <c r="B394" s="831"/>
      <c r="C394" s="832"/>
      <c r="D394" s="832"/>
      <c r="E394" s="832"/>
      <c r="F394" s="832"/>
      <c r="G394" s="832"/>
      <c r="H394" s="832"/>
      <c r="I394" s="832"/>
      <c r="J394" s="174"/>
      <c r="K394" s="175">
        <f>SUM(K10:K393)</f>
        <v>892918.84000000008</v>
      </c>
      <c r="L394" s="175">
        <f>SUM(L10:L393)</f>
        <v>892918.84000000008</v>
      </c>
    </row>
    <row r="395" spans="2:12" ht="12.75" thickTop="1" x14ac:dyDescent="0.15">
      <c r="J395" s="179" t="s">
        <v>838</v>
      </c>
      <c r="K395" s="180"/>
      <c r="L395" s="180">
        <f>+K394-L394</f>
        <v>0</v>
      </c>
    </row>
  </sheetData>
  <autoFilter ref="B9:L395" xr:uid="{81894145-3F28-4AE9-A325-70522E315E4B}"/>
  <mergeCells count="8">
    <mergeCell ref="J7:L7"/>
    <mergeCell ref="B394:I394"/>
    <mergeCell ref="E3:H3"/>
    <mergeCell ref="E4:H4"/>
    <mergeCell ref="E5:H5"/>
    <mergeCell ref="B7:D8"/>
    <mergeCell ref="E7:G7"/>
    <mergeCell ref="H7:I7"/>
  </mergeCells>
  <conditionalFormatting sqref="A11:A132">
    <cfRule type="cellIs" dxfId="2" priority="20" operator="equal">
      <formula>"T"</formula>
    </cfRule>
  </conditionalFormatting>
  <dataValidations count="1">
    <dataValidation type="list" allowBlank="1" showInputMessage="1" showErrorMessage="1" sqref="A11:A132" xr:uid="{CAB4B678-AB46-4979-B9DF-1F444A89B37B}">
      <formula1>"1,0,T"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61" fitToHeight="0" orientation="portrait" horizontalDpi="4294967292" r:id="rId1"/>
  <headerFooter>
    <oddHeader>&amp;L&amp;9SJO - Contabilidad</oddHeader>
    <oddFooter>&amp;L&amp;8Contabilidad de Costos Industriales
&amp;C&amp;8FULLZAP SAC - Libro DIARIO&amp;R&amp;"-,Negrita"&amp;8HOJA&amp;"-,Normal"_&amp;P de 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" id="{95AC8938-0A1C-40BD-B831-A243DC8079B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A11:A132</xm:sqref>
        </x14:conditionalFormatting>
        <x14:conditionalFormatting xmlns:xm="http://schemas.microsoft.com/office/excel/2006/main">
          <x14:cfRule type="iconSet" priority="13" id="{9C595F15-44AA-4AE9-BA49-B0929A7A647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A46:A52</xm:sqref>
        </x14:conditionalFormatting>
        <x14:conditionalFormatting xmlns:xm="http://schemas.microsoft.com/office/excel/2006/main">
          <x14:cfRule type="iconSet" priority="14" id="{FE43620D-8CDB-47CB-8EA9-08EA72EEBB0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A54:A58</xm:sqref>
        </x14:conditionalFormatting>
        <x14:conditionalFormatting xmlns:xm="http://schemas.microsoft.com/office/excel/2006/main">
          <x14:cfRule type="iconSet" priority="11" id="{D7FB10A2-8E02-410D-8CD6-A2B758394E8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A60:A61</xm:sqref>
        </x14:conditionalFormatting>
        <x14:conditionalFormatting xmlns:xm="http://schemas.microsoft.com/office/excel/2006/main">
          <x14:cfRule type="iconSet" priority="10" id="{00067DA5-8FB0-455C-B1E9-473E6C486F2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A63:A64</xm:sqref>
        </x14:conditionalFormatting>
        <x14:conditionalFormatting xmlns:xm="http://schemas.microsoft.com/office/excel/2006/main">
          <x14:cfRule type="iconSet" priority="9" id="{59545BD7-1BAF-4E06-BD6D-306DDE35B89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A66:A69</xm:sqref>
        </x14:conditionalFormatting>
        <x14:conditionalFormatting xmlns:xm="http://schemas.microsoft.com/office/excel/2006/main">
          <x14:cfRule type="iconSet" priority="8" id="{224EF2FB-0B85-4A1A-BEEE-CE39C747506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A71:A80</xm:sqref>
        </x14:conditionalFormatting>
        <x14:conditionalFormatting xmlns:xm="http://schemas.microsoft.com/office/excel/2006/main">
          <x14:cfRule type="iconSet" priority="7" id="{D96A509E-5404-4E45-9D38-2BB3876E123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A82:A96</xm:sqref>
        </x14:conditionalFormatting>
        <x14:conditionalFormatting xmlns:xm="http://schemas.microsoft.com/office/excel/2006/main">
          <x14:cfRule type="iconSet" priority="6" id="{248F8D65-9AF7-4005-90E3-719CFFAC70C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A98:A106</xm:sqref>
        </x14:conditionalFormatting>
        <x14:conditionalFormatting xmlns:xm="http://schemas.microsoft.com/office/excel/2006/main">
          <x14:cfRule type="iconSet" priority="5" id="{5D2BEA14-70E1-40AB-8876-49CFCA38679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A108:A111</xm:sqref>
        </x14:conditionalFormatting>
        <x14:conditionalFormatting xmlns:xm="http://schemas.microsoft.com/office/excel/2006/main">
          <x14:cfRule type="iconSet" priority="4" id="{73698A5D-6E6A-460C-9C2B-1F4FF771D81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A113:A114</xm:sqref>
        </x14:conditionalFormatting>
        <x14:conditionalFormatting xmlns:xm="http://schemas.microsoft.com/office/excel/2006/main">
          <x14:cfRule type="iconSet" priority="3" id="{247FA82C-1C39-49E7-9876-43D51D07E34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A116:A117</xm:sqref>
        </x14:conditionalFormatting>
        <x14:conditionalFormatting xmlns:xm="http://schemas.microsoft.com/office/excel/2006/main">
          <x14:cfRule type="iconSet" priority="22" id="{43EE145A-C100-4F01-B990-E72F4EF78D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A119:A132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6729-9DAA-4CF1-ACEA-8A3CCE8442AF}">
  <sheetPr>
    <tabColor rgb="FF0070C0"/>
    <pageSetUpPr fitToPage="1"/>
  </sheetPr>
  <dimension ref="A2:S33"/>
  <sheetViews>
    <sheetView showGridLines="0" topLeftCell="D4" zoomScaleNormal="100" workbookViewId="0">
      <selection activeCell="I27" sqref="H27:I27"/>
    </sheetView>
  </sheetViews>
  <sheetFormatPr defaultColWidth="11.43359375" defaultRowHeight="12" x14ac:dyDescent="0.15"/>
  <cols>
    <col min="1" max="1" width="5.6484375" style="242" customWidth="1"/>
    <col min="2" max="2" width="8.33984375" style="242" customWidth="1"/>
    <col min="3" max="3" width="12.375" style="242" customWidth="1"/>
    <col min="4" max="4" width="28.11328125" style="242" customWidth="1"/>
    <col min="5" max="5" width="8.609375" style="267" customWidth="1"/>
    <col min="6" max="6" width="23.80859375" style="242" customWidth="1"/>
    <col min="7" max="7" width="1.74609375" style="252" customWidth="1"/>
    <col min="8" max="8" width="12.9140625" style="324" customWidth="1"/>
    <col min="9" max="9" width="13.71875" style="324" customWidth="1"/>
    <col min="10" max="10" width="1.61328125" style="242" customWidth="1"/>
    <col min="11" max="11" width="11.43359375" style="243"/>
    <col min="12" max="12" width="11.43359375" style="242" customWidth="1"/>
    <col min="13" max="13" width="1.4765625" style="242" customWidth="1"/>
    <col min="14" max="14" width="12.23828125" style="242" customWidth="1"/>
    <col min="15" max="16384" width="11.43359375" style="242"/>
  </cols>
  <sheetData>
    <row r="2" spans="1:19" ht="12.75" thickBot="1" x14ac:dyDescent="0.2">
      <c r="B2" s="843" t="s">
        <v>1099</v>
      </c>
      <c r="C2" s="843"/>
      <c r="D2" s="843"/>
      <c r="E2" s="843"/>
      <c r="F2" s="843"/>
      <c r="G2" s="843"/>
      <c r="H2" s="843"/>
      <c r="I2" s="843"/>
    </row>
    <row r="3" spans="1:19" ht="12.75" thickBot="1" x14ac:dyDescent="0.2">
      <c r="B3" s="244" t="s">
        <v>1100</v>
      </c>
      <c r="C3" s="245"/>
      <c r="D3" s="245"/>
      <c r="E3" s="246"/>
      <c r="F3" s="245"/>
      <c r="G3" s="247"/>
      <c r="H3" s="245"/>
      <c r="I3" s="248"/>
    </row>
    <row r="4" spans="1:19" x14ac:dyDescent="0.15">
      <c r="B4" s="249" t="s">
        <v>817</v>
      </c>
      <c r="D4" s="250">
        <f>+[5]L.Diario!E3</f>
        <v>44562</v>
      </c>
      <c r="E4" s="251"/>
      <c r="H4" s="253"/>
      <c r="I4" s="254"/>
    </row>
    <row r="5" spans="1:19" x14ac:dyDescent="0.15">
      <c r="B5" s="255" t="s">
        <v>819</v>
      </c>
      <c r="D5" s="256">
        <f>+[5]L.Diario!E4</f>
        <v>20101295754</v>
      </c>
      <c r="E5" s="251"/>
      <c r="H5" s="253"/>
      <c r="I5" s="254"/>
      <c r="N5" s="257" t="s">
        <v>1101</v>
      </c>
      <c r="O5" s="257"/>
      <c r="P5" s="258"/>
      <c r="Q5" s="258"/>
      <c r="R5" s="258"/>
    </row>
    <row r="6" spans="1:19" x14ac:dyDescent="0.15">
      <c r="B6" s="259" t="s">
        <v>1102</v>
      </c>
      <c r="C6" s="260"/>
      <c r="D6" s="261" t="str">
        <f>+[5]L.Diario!E5</f>
        <v>MONFER SA.</v>
      </c>
      <c r="E6" s="262"/>
      <c r="F6" s="260"/>
      <c r="G6" s="263"/>
      <c r="H6" s="264"/>
      <c r="I6" s="265"/>
      <c r="K6" s="258" t="s">
        <v>1103</v>
      </c>
      <c r="N6" s="266" t="s">
        <v>1104</v>
      </c>
      <c r="O6" s="266" t="s">
        <v>1105</v>
      </c>
      <c r="P6" s="266" t="s">
        <v>1106</v>
      </c>
      <c r="Q6" s="266" t="s">
        <v>0</v>
      </c>
      <c r="R6" s="266" t="s">
        <v>1</v>
      </c>
    </row>
    <row r="7" spans="1:19" ht="5.0999999999999996" customHeight="1" x14ac:dyDescent="0.15">
      <c r="H7" s="268"/>
      <c r="I7" s="269"/>
    </row>
    <row r="8" spans="1:19" x14ac:dyDescent="0.15">
      <c r="B8" s="844" t="s">
        <v>1107</v>
      </c>
      <c r="C8" s="845" t="s">
        <v>1108</v>
      </c>
      <c r="D8" s="844" t="s">
        <v>1109</v>
      </c>
      <c r="E8" s="846" t="s">
        <v>1110</v>
      </c>
      <c r="F8" s="846"/>
      <c r="G8" s="270"/>
      <c r="H8" s="847" t="s">
        <v>824</v>
      </c>
      <c r="I8" s="847"/>
      <c r="K8" s="842" t="s">
        <v>849</v>
      </c>
      <c r="L8" s="842"/>
      <c r="N8" s="273" t="s">
        <v>1111</v>
      </c>
      <c r="O8" s="273"/>
      <c r="P8" s="274"/>
      <c r="Q8" s="275"/>
      <c r="R8" s="275"/>
      <c r="S8" s="258"/>
    </row>
    <row r="9" spans="1:19" x14ac:dyDescent="0.15">
      <c r="B9" s="844"/>
      <c r="C9" s="845"/>
      <c r="D9" s="844"/>
      <c r="E9" s="276" t="s">
        <v>1112</v>
      </c>
      <c r="F9" s="270" t="s">
        <v>1113</v>
      </c>
      <c r="G9" s="270"/>
      <c r="H9" s="271" t="s">
        <v>0</v>
      </c>
      <c r="I9" s="271" t="s">
        <v>1</v>
      </c>
      <c r="K9" s="272" t="s">
        <v>850</v>
      </c>
      <c r="L9" s="272" t="s">
        <v>1114</v>
      </c>
      <c r="N9" s="277"/>
      <c r="O9" s="277" t="e">
        <f>VLOOKUP(N9,Tabla_13[],3,)</f>
        <v>#N/A</v>
      </c>
      <c r="P9" s="278">
        <v>0</v>
      </c>
      <c r="Q9" s="279"/>
      <c r="R9" s="279"/>
      <c r="S9" s="258"/>
    </row>
    <row r="10" spans="1:19" x14ac:dyDescent="0.15">
      <c r="A10" s="280"/>
      <c r="B10" s="281"/>
      <c r="C10" s="282"/>
      <c r="D10" s="283"/>
      <c r="E10" s="284"/>
      <c r="F10" s="285" t="e">
        <f>VLOOKUP(E10,Tabla_13[],3,)</f>
        <v>#N/A</v>
      </c>
      <c r="G10" s="286" t="s">
        <v>952</v>
      </c>
      <c r="H10" s="287"/>
      <c r="I10" s="287"/>
      <c r="K10" s="288">
        <f>+H10</f>
        <v>0</v>
      </c>
      <c r="L10" s="288">
        <v>0</v>
      </c>
      <c r="N10" s="277"/>
      <c r="O10" s="277" t="e">
        <f>VLOOKUP(N10,Tabla_13[],3,)</f>
        <v>#N/A</v>
      </c>
      <c r="P10" s="278">
        <v>0</v>
      </c>
      <c r="Q10" s="279"/>
      <c r="R10" s="279"/>
      <c r="S10" s="258"/>
    </row>
    <row r="11" spans="1:19" x14ac:dyDescent="0.15">
      <c r="A11" s="280"/>
      <c r="B11" s="289"/>
      <c r="C11" s="290"/>
      <c r="D11" s="291"/>
      <c r="E11" s="292"/>
      <c r="F11" s="653" t="e">
        <f>VLOOKUP(E11,Tabla_13[],3,)</f>
        <v>#N/A</v>
      </c>
      <c r="G11" s="293" t="s">
        <v>952</v>
      </c>
      <c r="H11" s="294"/>
      <c r="I11" s="294"/>
      <c r="K11" s="288">
        <f>+K10+H11-I11</f>
        <v>0</v>
      </c>
      <c r="L11" s="288">
        <v>0</v>
      </c>
      <c r="N11" s="295" t="s">
        <v>1116</v>
      </c>
      <c r="O11" s="296"/>
      <c r="P11" s="296"/>
      <c r="Q11" s="297"/>
      <c r="R11" s="297"/>
      <c r="S11" s="258"/>
    </row>
    <row r="12" spans="1:19" x14ac:dyDescent="0.15">
      <c r="A12" s="280"/>
      <c r="B12" s="289"/>
      <c r="C12" s="290"/>
      <c r="D12" s="291"/>
      <c r="E12" s="298"/>
      <c r="F12" s="653" t="e">
        <f>VLOOKUP(E12,Tabla_13[],3,)</f>
        <v>#N/A</v>
      </c>
      <c r="G12" s="293" t="s">
        <v>952</v>
      </c>
      <c r="H12" s="294"/>
      <c r="I12" s="294"/>
      <c r="K12" s="288">
        <f t="shared" ref="K12:K31" si="0">+K11+H12-I12</f>
        <v>0</v>
      </c>
      <c r="L12" s="288">
        <v>0</v>
      </c>
      <c r="N12" s="277"/>
      <c r="O12" s="277" t="e">
        <f>VLOOKUP(N12,Tabla_13[],3,)</f>
        <v>#N/A</v>
      </c>
      <c r="P12" s="278">
        <v>0</v>
      </c>
      <c r="Q12" s="279"/>
      <c r="R12" s="279"/>
      <c r="S12" s="258"/>
    </row>
    <row r="13" spans="1:19" x14ac:dyDescent="0.15">
      <c r="A13" s="280"/>
      <c r="B13" s="289"/>
      <c r="C13" s="290"/>
      <c r="D13" s="291"/>
      <c r="E13" s="298"/>
      <c r="F13" s="653" t="e">
        <f>VLOOKUP(E13,Tabla_13[],3,)</f>
        <v>#N/A</v>
      </c>
      <c r="G13" s="293" t="s">
        <v>952</v>
      </c>
      <c r="H13" s="294"/>
      <c r="I13" s="294"/>
      <c r="K13" s="288">
        <f t="shared" si="0"/>
        <v>0</v>
      </c>
      <c r="L13" s="288">
        <v>0</v>
      </c>
      <c r="N13" s="299"/>
      <c r="O13" s="277" t="e">
        <f>VLOOKUP(N13,Tabla_13[],3,)</f>
        <v>#N/A</v>
      </c>
      <c r="P13" s="278">
        <v>0</v>
      </c>
      <c r="Q13" s="279"/>
      <c r="R13" s="279"/>
      <c r="S13" s="258"/>
    </row>
    <row r="14" spans="1:19" x14ac:dyDescent="0.15">
      <c r="A14" s="280"/>
      <c r="B14" s="300"/>
      <c r="C14" s="301"/>
      <c r="D14" s="302"/>
      <c r="E14" s="303"/>
      <c r="F14" s="653" t="e">
        <f>VLOOKUP(E14,Tabla_13[],3,)</f>
        <v>#N/A</v>
      </c>
      <c r="G14" s="293" t="s">
        <v>952</v>
      </c>
      <c r="H14" s="304"/>
      <c r="I14" s="304"/>
      <c r="K14" s="288">
        <f t="shared" si="0"/>
        <v>0</v>
      </c>
      <c r="L14" s="288">
        <v>0</v>
      </c>
      <c r="N14" s="299"/>
      <c r="O14" s="277" t="e">
        <f>VLOOKUP(N14,Tabla_13[],3,)</f>
        <v>#N/A</v>
      </c>
      <c r="P14" s="278">
        <v>0</v>
      </c>
      <c r="Q14" s="279"/>
      <c r="R14" s="279"/>
      <c r="S14" s="258"/>
    </row>
    <row r="15" spans="1:19" x14ac:dyDescent="0.15">
      <c r="A15" s="280"/>
      <c r="B15" s="289"/>
      <c r="C15" s="290"/>
      <c r="D15" s="291"/>
      <c r="E15" s="292"/>
      <c r="F15" s="653" t="e">
        <f>VLOOKUP(E15,Tabla_13[],3,)</f>
        <v>#N/A</v>
      </c>
      <c r="G15" s="293" t="s">
        <v>952</v>
      </c>
      <c r="H15" s="294"/>
      <c r="I15" s="294"/>
      <c r="K15" s="288">
        <f t="shared" si="0"/>
        <v>0</v>
      </c>
      <c r="L15" s="288">
        <v>0</v>
      </c>
      <c r="N15" s="299"/>
      <c r="O15" s="277" t="e">
        <f>VLOOKUP(N15,Tabla_13[],3,)</f>
        <v>#N/A</v>
      </c>
      <c r="P15" s="278">
        <v>0</v>
      </c>
      <c r="Q15" s="279"/>
      <c r="R15" s="279"/>
      <c r="S15" s="258"/>
    </row>
    <row r="16" spans="1:19" x14ac:dyDescent="0.15">
      <c r="A16" s="280"/>
      <c r="B16" s="289"/>
      <c r="C16" s="290"/>
      <c r="D16" s="291"/>
      <c r="E16" s="298"/>
      <c r="F16" s="653" t="e">
        <f>VLOOKUP(E16,Tabla_13[],3,)</f>
        <v>#N/A</v>
      </c>
      <c r="G16" s="293" t="s">
        <v>952</v>
      </c>
      <c r="H16" s="294"/>
      <c r="I16" s="294"/>
      <c r="K16" s="288">
        <f t="shared" si="0"/>
        <v>0</v>
      </c>
      <c r="L16" s="288">
        <v>0</v>
      </c>
      <c r="N16" s="299"/>
      <c r="O16" s="277" t="e">
        <f>VLOOKUP(N16,Tabla_13[],3,)</f>
        <v>#N/A</v>
      </c>
      <c r="P16" s="278">
        <v>0</v>
      </c>
      <c r="Q16" s="279"/>
      <c r="R16" s="279"/>
    </row>
    <row r="17" spans="1:19" x14ac:dyDescent="0.15">
      <c r="A17" s="280"/>
      <c r="B17" s="289"/>
      <c r="C17" s="290"/>
      <c r="D17" s="291"/>
      <c r="E17" s="298"/>
      <c r="F17" s="653" t="e">
        <f>VLOOKUP(E17,Tabla_13[],3,)</f>
        <v>#N/A</v>
      </c>
      <c r="G17" s="293" t="s">
        <v>952</v>
      </c>
      <c r="H17" s="294"/>
      <c r="I17" s="294"/>
      <c r="K17" s="288">
        <f t="shared" si="0"/>
        <v>0</v>
      </c>
      <c r="L17" s="288">
        <v>0</v>
      </c>
      <c r="N17" s="299"/>
      <c r="O17" s="277" t="e">
        <f>VLOOKUP(N17,Tabla_13[],3,)</f>
        <v>#N/A</v>
      </c>
      <c r="P17" s="278">
        <v>0</v>
      </c>
      <c r="Q17" s="279"/>
      <c r="R17" s="279"/>
    </row>
    <row r="18" spans="1:19" x14ac:dyDescent="0.15">
      <c r="A18" s="280"/>
      <c r="B18" s="305"/>
      <c r="C18" s="306"/>
      <c r="D18" s="307"/>
      <c r="E18" s="308"/>
      <c r="F18" s="309" t="e">
        <f>VLOOKUP(E18,Tabla_13[],3,)</f>
        <v>#N/A</v>
      </c>
      <c r="G18" s="310" t="s">
        <v>952</v>
      </c>
      <c r="H18" s="311"/>
      <c r="I18" s="311"/>
      <c r="K18" s="288">
        <f t="shared" si="0"/>
        <v>0</v>
      </c>
      <c r="L18" s="288">
        <v>0</v>
      </c>
      <c r="N18" s="299"/>
      <c r="O18" s="277" t="e">
        <f>VLOOKUP(N18,Tabla_13[],3,)</f>
        <v>#N/A</v>
      </c>
      <c r="P18" s="278">
        <v>0</v>
      </c>
      <c r="Q18" s="279"/>
      <c r="R18" s="279"/>
    </row>
    <row r="19" spans="1:19" x14ac:dyDescent="0.15">
      <c r="A19" s="280"/>
      <c r="B19" s="305"/>
      <c r="C19" s="306"/>
      <c r="D19" s="307"/>
      <c r="E19" s="308"/>
      <c r="F19" s="309" t="e">
        <f>VLOOKUP(E19,Tabla_13[],3,)</f>
        <v>#N/A</v>
      </c>
      <c r="G19" s="310" t="s">
        <v>952</v>
      </c>
      <c r="H19" s="311"/>
      <c r="I19" s="311"/>
      <c r="K19" s="288">
        <f t="shared" si="0"/>
        <v>0</v>
      </c>
      <c r="L19" s="288">
        <v>0</v>
      </c>
      <c r="N19" s="299"/>
      <c r="O19" s="277" t="e">
        <f>VLOOKUP(N19,Tabla_13[],3,)</f>
        <v>#N/A</v>
      </c>
      <c r="P19" s="278">
        <v>0</v>
      </c>
      <c r="Q19" s="279"/>
      <c r="R19" s="279"/>
    </row>
    <row r="20" spans="1:19" x14ac:dyDescent="0.15">
      <c r="A20" s="280"/>
      <c r="B20" s="305"/>
      <c r="C20" s="306"/>
      <c r="D20" s="307"/>
      <c r="E20" s="308"/>
      <c r="F20" s="309" t="e">
        <f>VLOOKUP(E20,Tabla_13[],3,)</f>
        <v>#N/A</v>
      </c>
      <c r="G20" s="310" t="s">
        <v>952</v>
      </c>
      <c r="H20" s="311"/>
      <c r="I20" s="311"/>
      <c r="K20" s="288">
        <f t="shared" si="0"/>
        <v>0</v>
      </c>
      <c r="L20" s="288">
        <v>0</v>
      </c>
      <c r="N20" s="299"/>
      <c r="O20" s="277" t="e">
        <f>VLOOKUP(N20,Tabla_13[],3,)</f>
        <v>#N/A</v>
      </c>
      <c r="P20" s="278">
        <v>0</v>
      </c>
      <c r="Q20" s="279"/>
      <c r="R20" s="279"/>
    </row>
    <row r="21" spans="1:19" x14ac:dyDescent="0.15">
      <c r="A21" s="280"/>
      <c r="B21" s="305"/>
      <c r="C21" s="306"/>
      <c r="D21" s="307"/>
      <c r="E21" s="308"/>
      <c r="F21" s="309" t="e">
        <f>VLOOKUP(E21,Tabla_13[],3,)</f>
        <v>#N/A</v>
      </c>
      <c r="G21" s="310" t="s">
        <v>952</v>
      </c>
      <c r="H21" s="311"/>
      <c r="I21" s="311"/>
      <c r="K21" s="288">
        <f t="shared" si="0"/>
        <v>0</v>
      </c>
      <c r="L21" s="288">
        <v>0</v>
      </c>
      <c r="N21" s="299"/>
      <c r="O21" s="277" t="e">
        <f>VLOOKUP(N21,Tabla_13[],3,)</f>
        <v>#N/A</v>
      </c>
      <c r="P21" s="278">
        <v>0</v>
      </c>
      <c r="Q21" s="279"/>
      <c r="R21" s="279"/>
    </row>
    <row r="22" spans="1:19" x14ac:dyDescent="0.15">
      <c r="A22" s="280"/>
      <c r="B22" s="289"/>
      <c r="C22" s="290"/>
      <c r="D22" s="312"/>
      <c r="E22" s="292"/>
      <c r="F22" s="653" t="e">
        <f>VLOOKUP(E22,Tabla_13[],3,)</f>
        <v>#N/A</v>
      </c>
      <c r="G22" s="293" t="s">
        <v>952</v>
      </c>
      <c r="H22" s="294"/>
      <c r="I22" s="294"/>
      <c r="K22" s="288">
        <f t="shared" si="0"/>
        <v>0</v>
      </c>
      <c r="L22" s="288">
        <v>0</v>
      </c>
      <c r="N22" s="299"/>
      <c r="O22" s="277" t="e">
        <f>VLOOKUP(N22,Tabla_13[],3,)</f>
        <v>#N/A</v>
      </c>
      <c r="P22" s="278">
        <v>0</v>
      </c>
      <c r="Q22" s="279"/>
      <c r="R22" s="279"/>
    </row>
    <row r="23" spans="1:19" ht="12.75" thickBot="1" x14ac:dyDescent="0.2">
      <c r="A23" s="280"/>
      <c r="B23" s="289"/>
      <c r="C23" s="290"/>
      <c r="D23" s="291"/>
      <c r="E23" s="292"/>
      <c r="F23" s="653" t="e">
        <f>VLOOKUP(E23,Tabla_13[],3,)</f>
        <v>#N/A</v>
      </c>
      <c r="G23" s="293" t="s">
        <v>952</v>
      </c>
      <c r="H23" s="294"/>
      <c r="I23" s="294"/>
      <c r="K23" s="288">
        <f t="shared" si="0"/>
        <v>0</v>
      </c>
      <c r="L23" s="288">
        <v>0</v>
      </c>
      <c r="P23" s="313" t="s">
        <v>835</v>
      </c>
      <c r="Q23" s="314">
        <f>SUM(Q8:Q22)</f>
        <v>0</v>
      </c>
      <c r="R23" s="314">
        <f>SUM(R8:R22)</f>
        <v>0</v>
      </c>
      <c r="S23" s="315">
        <f>+Q23-R23</f>
        <v>0</v>
      </c>
    </row>
    <row r="24" spans="1:19" ht="12.75" thickTop="1" x14ac:dyDescent="0.15">
      <c r="A24" s="280"/>
      <c r="B24" s="289"/>
      <c r="C24" s="290"/>
      <c r="D24" s="291"/>
      <c r="E24" s="292"/>
      <c r="F24" s="653" t="e">
        <f>VLOOKUP(E24,Tabla_13[],3,)</f>
        <v>#N/A</v>
      </c>
      <c r="G24" s="293" t="s">
        <v>952</v>
      </c>
      <c r="H24" s="294"/>
      <c r="I24" s="294"/>
      <c r="K24" s="288">
        <f t="shared" si="0"/>
        <v>0</v>
      </c>
      <c r="L24" s="288">
        <v>0</v>
      </c>
    </row>
    <row r="25" spans="1:19" x14ac:dyDescent="0.15">
      <c r="A25" s="280"/>
      <c r="B25" s="289"/>
      <c r="C25" s="290"/>
      <c r="D25" s="291"/>
      <c r="E25" s="292"/>
      <c r="F25" s="653" t="e">
        <f>VLOOKUP(E25,Tabla_13[],3,)</f>
        <v>#N/A</v>
      </c>
      <c r="G25" s="293" t="s">
        <v>952</v>
      </c>
      <c r="H25" s="294"/>
      <c r="I25" s="294"/>
      <c r="K25" s="288">
        <f t="shared" si="0"/>
        <v>0</v>
      </c>
      <c r="L25" s="288">
        <v>0</v>
      </c>
    </row>
    <row r="26" spans="1:19" x14ac:dyDescent="0.15">
      <c r="A26" s="280"/>
      <c r="B26" s="289"/>
      <c r="C26" s="290"/>
      <c r="D26" s="291"/>
      <c r="E26" s="292"/>
      <c r="F26" s="653" t="e">
        <f>VLOOKUP(E26,Tabla_13[],3,)</f>
        <v>#N/A</v>
      </c>
      <c r="G26" s="293" t="s">
        <v>952</v>
      </c>
      <c r="H26" s="294"/>
      <c r="I26" s="294"/>
      <c r="K26" s="288">
        <f t="shared" si="0"/>
        <v>0</v>
      </c>
      <c r="L26" s="288">
        <v>0</v>
      </c>
    </row>
    <row r="27" spans="1:19" x14ac:dyDescent="0.15">
      <c r="A27" s="280"/>
      <c r="B27" s="289"/>
      <c r="C27" s="290"/>
      <c r="D27" s="291"/>
      <c r="E27" s="292"/>
      <c r="F27" s="653" t="e">
        <f>VLOOKUP(E27,Tabla_13[],3,)</f>
        <v>#N/A</v>
      </c>
      <c r="G27" s="293" t="s">
        <v>952</v>
      </c>
      <c r="H27" s="294"/>
      <c r="I27" s="294"/>
      <c r="K27" s="288">
        <f t="shared" si="0"/>
        <v>0</v>
      </c>
      <c r="L27" s="288">
        <v>0</v>
      </c>
    </row>
    <row r="28" spans="1:19" x14ac:dyDescent="0.15">
      <c r="A28" s="280"/>
      <c r="B28" s="289"/>
      <c r="C28" s="290"/>
      <c r="D28" s="291"/>
      <c r="E28" s="292"/>
      <c r="F28" s="653" t="e">
        <f>VLOOKUP(E28,Tabla_13[],3,)</f>
        <v>#N/A</v>
      </c>
      <c r="G28" s="293" t="s">
        <v>952</v>
      </c>
      <c r="H28" s="294"/>
      <c r="I28" s="294"/>
      <c r="K28" s="288">
        <f t="shared" si="0"/>
        <v>0</v>
      </c>
      <c r="L28" s="288">
        <v>0</v>
      </c>
    </row>
    <row r="29" spans="1:19" x14ac:dyDescent="0.15">
      <c r="A29" s="280"/>
      <c r="B29" s="289"/>
      <c r="C29" s="290"/>
      <c r="D29" s="291"/>
      <c r="E29" s="292"/>
      <c r="F29" s="653" t="e">
        <f>VLOOKUP(E29,Tabla_13[],3,)</f>
        <v>#N/A</v>
      </c>
      <c r="G29" s="293" t="s">
        <v>952</v>
      </c>
      <c r="H29" s="294"/>
      <c r="I29" s="294"/>
      <c r="K29" s="288">
        <f t="shared" si="0"/>
        <v>0</v>
      </c>
      <c r="L29" s="288">
        <v>0</v>
      </c>
    </row>
    <row r="30" spans="1:19" x14ac:dyDescent="0.15">
      <c r="A30" s="280"/>
      <c r="B30" s="289"/>
      <c r="C30" s="290"/>
      <c r="D30" s="291"/>
      <c r="E30" s="292"/>
      <c r="F30" s="653" t="e">
        <f>VLOOKUP(E30,Tabla_13[],3,)</f>
        <v>#N/A</v>
      </c>
      <c r="G30" s="293" t="s">
        <v>952</v>
      </c>
      <c r="H30" s="294"/>
      <c r="I30" s="294"/>
      <c r="K30" s="288">
        <f t="shared" si="0"/>
        <v>0</v>
      </c>
      <c r="L30" s="288">
        <v>0</v>
      </c>
    </row>
    <row r="31" spans="1:19" x14ac:dyDescent="0.15">
      <c r="B31" s="289"/>
      <c r="C31" s="316"/>
      <c r="D31" s="317" t="s">
        <v>1117</v>
      </c>
      <c r="E31" s="292"/>
      <c r="F31" s="653" t="e">
        <f>VLOOKUP(E31,Tabla_13[],3,)</f>
        <v>#N/A</v>
      </c>
      <c r="G31" s="293" t="s">
        <v>952</v>
      </c>
      <c r="H31" s="294"/>
      <c r="I31" s="294"/>
      <c r="K31" s="288">
        <f t="shared" si="0"/>
        <v>0</v>
      </c>
      <c r="L31" s="288">
        <v>0</v>
      </c>
    </row>
    <row r="32" spans="1:19" ht="12.75" thickBot="1" x14ac:dyDescent="0.2">
      <c r="F32" s="318" t="s">
        <v>1118</v>
      </c>
      <c r="G32" s="319" t="s">
        <v>952</v>
      </c>
      <c r="H32" s="320">
        <f>SUM(H10:H31)</f>
        <v>0</v>
      </c>
      <c r="I32" s="320">
        <f>SUM(I10:I31)</f>
        <v>0</v>
      </c>
      <c r="J32" s="321"/>
      <c r="K32" s="322">
        <f>+K31</f>
        <v>0</v>
      </c>
      <c r="L32" s="322">
        <f>+L31</f>
        <v>0</v>
      </c>
    </row>
    <row r="33" spans="9:9" ht="12.75" thickTop="1" x14ac:dyDescent="0.15">
      <c r="I33" s="323">
        <f>+H32-I32</f>
        <v>0</v>
      </c>
    </row>
  </sheetData>
  <mergeCells count="7">
    <mergeCell ref="K8:L8"/>
    <mergeCell ref="B2:I2"/>
    <mergeCell ref="B8:B9"/>
    <mergeCell ref="C8:C9"/>
    <mergeCell ref="D8:D9"/>
    <mergeCell ref="E8:F8"/>
    <mergeCell ref="H8:I8"/>
  </mergeCells>
  <pageMargins left="0.7" right="0.7" top="0.75" bottom="0.75" header="0.3" footer="0.3"/>
  <pageSetup paperSize="9" scale="4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2CB9-DBB5-4B6B-AE8D-89809C0629EE}">
  <sheetPr>
    <tabColor rgb="FF0070C0"/>
  </sheetPr>
  <dimension ref="B1:U29"/>
  <sheetViews>
    <sheetView showGridLines="0" topLeftCell="G4" zoomScaleNormal="100" zoomScaleSheetLayoutView="100" workbookViewId="0">
      <selection activeCell="P15" sqref="P15"/>
    </sheetView>
  </sheetViews>
  <sheetFormatPr defaultColWidth="11.43359375" defaultRowHeight="12" x14ac:dyDescent="0.15"/>
  <cols>
    <col min="1" max="1" width="5.6484375" style="258" customWidth="1"/>
    <col min="2" max="2" width="8.7421875" style="258" customWidth="1"/>
    <col min="3" max="3" width="10.22265625" style="325" customWidth="1"/>
    <col min="4" max="4" width="6.72265625" style="258" customWidth="1"/>
    <col min="5" max="5" width="28.11328125" style="258" customWidth="1"/>
    <col min="6" max="6" width="16.94921875" style="258" customWidth="1"/>
    <col min="7" max="7" width="23.9453125" style="258" customWidth="1"/>
    <col min="8" max="8" width="8.33984375" style="258" customWidth="1"/>
    <col min="9" max="9" width="36.453125" style="258" bestFit="1" customWidth="1"/>
    <col min="10" max="11" width="13.71875" style="380" customWidth="1"/>
    <col min="12" max="12" width="1.07421875" style="258" customWidth="1"/>
    <col min="13" max="14" width="11.43359375" style="258"/>
    <col min="15" max="15" width="1.74609375" style="258" customWidth="1"/>
    <col min="16" max="16" width="12.23828125" style="258" customWidth="1"/>
    <col min="17" max="17" width="17.08203125" style="258" customWidth="1"/>
    <col min="18" max="16384" width="11.43359375" style="258"/>
  </cols>
  <sheetData>
    <row r="1" spans="2:21" x14ac:dyDescent="0.15">
      <c r="J1" s="326"/>
      <c r="K1" s="326"/>
    </row>
    <row r="2" spans="2:21" ht="12.75" thickBot="1" x14ac:dyDescent="0.2">
      <c r="B2" s="848" t="s">
        <v>1119</v>
      </c>
      <c r="C2" s="848"/>
      <c r="D2" s="848"/>
      <c r="E2" s="848"/>
      <c r="F2" s="848"/>
      <c r="G2" s="848"/>
      <c r="H2" s="848"/>
      <c r="I2" s="848"/>
      <c r="J2" s="848"/>
      <c r="K2" s="848"/>
    </row>
    <row r="3" spans="2:21" ht="12.75" thickBot="1" x14ac:dyDescent="0.2">
      <c r="B3" s="328" t="s">
        <v>1120</v>
      </c>
      <c r="C3" s="329"/>
      <c r="D3" s="330"/>
      <c r="E3" s="330"/>
      <c r="F3" s="330"/>
      <c r="G3" s="330"/>
      <c r="H3" s="330"/>
      <c r="I3" s="330"/>
      <c r="J3" s="330"/>
      <c r="K3" s="331"/>
    </row>
    <row r="4" spans="2:21" x14ac:dyDescent="0.15">
      <c r="B4" s="332" t="s">
        <v>817</v>
      </c>
      <c r="E4" s="250">
        <v>44197</v>
      </c>
      <c r="F4" s="251"/>
      <c r="G4" s="333"/>
      <c r="H4" s="334"/>
      <c r="J4" s="335"/>
      <c r="K4" s="336"/>
    </row>
    <row r="5" spans="2:21" x14ac:dyDescent="0.15">
      <c r="B5" s="337" t="s">
        <v>819</v>
      </c>
      <c r="E5" s="849">
        <f>+[6]L.Diario!E4</f>
        <v>20503927841</v>
      </c>
      <c r="F5" s="850"/>
      <c r="G5" s="338" t="s">
        <v>1121</v>
      </c>
      <c r="H5" s="338"/>
      <c r="I5" s="339" t="s">
        <v>1122</v>
      </c>
      <c r="J5" s="335"/>
      <c r="K5" s="336"/>
    </row>
    <row r="6" spans="2:21" x14ac:dyDescent="0.15">
      <c r="B6" s="332" t="s">
        <v>1102</v>
      </c>
      <c r="C6" s="327"/>
      <c r="D6" s="340"/>
      <c r="E6" s="250" t="str">
        <f>+[6]L.Diario!E5</f>
        <v>LOS INFIELES S.A.C.</v>
      </c>
      <c r="F6" s="251"/>
      <c r="G6" s="333"/>
      <c r="I6" s="339" t="s">
        <v>1122</v>
      </c>
      <c r="J6" s="335"/>
      <c r="K6" s="336"/>
    </row>
    <row r="7" spans="2:21" x14ac:dyDescent="0.15">
      <c r="B7" s="332" t="s">
        <v>1123</v>
      </c>
      <c r="C7" s="327"/>
      <c r="D7" s="340"/>
      <c r="E7" s="251" t="s">
        <v>1124</v>
      </c>
      <c r="F7" s="341"/>
      <c r="G7" s="333"/>
      <c r="H7" s="334"/>
      <c r="J7" s="335" t="s">
        <v>1125</v>
      </c>
      <c r="K7" s="336"/>
    </row>
    <row r="8" spans="2:21" x14ac:dyDescent="0.15">
      <c r="B8" s="342" t="s">
        <v>1126</v>
      </c>
      <c r="C8" s="343"/>
      <c r="D8" s="344"/>
      <c r="E8" s="345" t="s">
        <v>1127</v>
      </c>
      <c r="F8" s="346"/>
      <c r="G8" s="347"/>
      <c r="H8" s="348"/>
      <c r="I8" s="349"/>
      <c r="J8" s="350"/>
      <c r="K8" s="351"/>
      <c r="M8" s="258" t="s">
        <v>1103</v>
      </c>
    </row>
    <row r="9" spans="2:21" ht="5.0999999999999996" customHeight="1" x14ac:dyDescent="0.15">
      <c r="F9" s="334"/>
      <c r="G9" s="333"/>
      <c r="H9" s="334"/>
      <c r="J9" s="352"/>
      <c r="K9" s="353"/>
    </row>
    <row r="10" spans="2:21" x14ac:dyDescent="0.15">
      <c r="B10" s="851" t="s">
        <v>1107</v>
      </c>
      <c r="C10" s="853" t="s">
        <v>831</v>
      </c>
      <c r="D10" s="854" t="s">
        <v>1128</v>
      </c>
      <c r="E10" s="855"/>
      <c r="F10" s="855"/>
      <c r="G10" s="856"/>
      <c r="H10" s="857" t="s">
        <v>1110</v>
      </c>
      <c r="I10" s="858"/>
      <c r="J10" s="859" t="s">
        <v>1129</v>
      </c>
      <c r="K10" s="859"/>
      <c r="M10" s="842" t="s">
        <v>849</v>
      </c>
      <c r="N10" s="842"/>
      <c r="P10" s="257" t="s">
        <v>1101</v>
      </c>
      <c r="Q10" s="257"/>
      <c r="U10" s="242"/>
    </row>
    <row r="11" spans="2:21" ht="24" customHeight="1" x14ac:dyDescent="0.15">
      <c r="B11" s="852"/>
      <c r="C11" s="853"/>
      <c r="D11" s="354" t="s">
        <v>1130</v>
      </c>
      <c r="E11" s="354" t="s">
        <v>1109</v>
      </c>
      <c r="F11" s="354" t="s">
        <v>1131</v>
      </c>
      <c r="G11" s="355" t="s">
        <v>1132</v>
      </c>
      <c r="H11" s="356" t="s">
        <v>1002</v>
      </c>
      <c r="I11" s="356" t="s">
        <v>1113</v>
      </c>
      <c r="J11" s="357" t="s">
        <v>850</v>
      </c>
      <c r="K11" s="357" t="s">
        <v>1114</v>
      </c>
      <c r="M11" s="272" t="s">
        <v>850</v>
      </c>
      <c r="N11" s="272" t="s">
        <v>1114</v>
      </c>
      <c r="P11" s="266" t="s">
        <v>1104</v>
      </c>
      <c r="Q11" s="266" t="s">
        <v>1105</v>
      </c>
      <c r="R11" s="266" t="s">
        <v>1106</v>
      </c>
      <c r="S11" s="266" t="s">
        <v>0</v>
      </c>
      <c r="T11" s="266" t="s">
        <v>1</v>
      </c>
      <c r="U11" s="242"/>
    </row>
    <row r="12" spans="2:21" x14ac:dyDescent="0.15">
      <c r="B12" s="358"/>
      <c r="C12" s="359">
        <v>44197</v>
      </c>
      <c r="D12" s="358"/>
      <c r="E12" s="360" t="s">
        <v>1115</v>
      </c>
      <c r="F12" s="361"/>
      <c r="G12" s="362"/>
      <c r="H12" s="655"/>
      <c r="I12" s="363" t="e">
        <f>VLOOKUP(H12,Tabla_13[],3,)</f>
        <v>#N/A</v>
      </c>
      <c r="J12" s="364">
        <f>+[6]L.Diario!J14</f>
        <v>55610</v>
      </c>
      <c r="K12" s="364"/>
      <c r="M12" s="288">
        <f>+J12</f>
        <v>55610</v>
      </c>
      <c r="N12" s="288">
        <v>0</v>
      </c>
      <c r="P12" s="242"/>
      <c r="Q12" s="242"/>
      <c r="R12" s="242"/>
      <c r="S12" s="242"/>
      <c r="T12" s="242"/>
      <c r="U12" s="242"/>
    </row>
    <row r="13" spans="2:21" x14ac:dyDescent="0.15">
      <c r="B13" s="365"/>
      <c r="C13" s="366"/>
      <c r="D13" s="367"/>
      <c r="E13" s="368"/>
      <c r="F13" s="369"/>
      <c r="G13" s="370"/>
      <c r="H13" s="277"/>
      <c r="I13" s="654" t="e">
        <f>VLOOKUP(H13,Tabla_13[],3,)</f>
        <v>#N/A</v>
      </c>
      <c r="J13" s="372"/>
      <c r="K13" s="372"/>
      <c r="M13" s="288">
        <f>+M12+J13-K13</f>
        <v>55610</v>
      </c>
      <c r="N13" s="288">
        <v>0</v>
      </c>
      <c r="P13" s="273" t="s">
        <v>1111</v>
      </c>
      <c r="Q13" s="273"/>
      <c r="R13" s="274"/>
      <c r="S13" s="275"/>
      <c r="T13" s="275"/>
    </row>
    <row r="14" spans="2:21" x14ac:dyDescent="0.15">
      <c r="B14" s="365"/>
      <c r="C14" s="366"/>
      <c r="D14" s="367"/>
      <c r="E14" s="368"/>
      <c r="F14" s="369"/>
      <c r="G14" s="370"/>
      <c r="H14" s="277"/>
      <c r="I14" s="654" t="e">
        <f>VLOOKUP(H14,Tabla_13[],3,)</f>
        <v>#N/A</v>
      </c>
      <c r="J14" s="372"/>
      <c r="K14" s="372"/>
      <c r="M14" s="288">
        <f t="shared" ref="M14:M26" si="0">+M13+J14-K14</f>
        <v>55610</v>
      </c>
      <c r="N14" s="288">
        <v>0</v>
      </c>
      <c r="P14" s="277"/>
      <c r="Q14" s="277" t="e">
        <f>VLOOKUP(P14,Tabla_13[],3,)</f>
        <v>#N/A</v>
      </c>
      <c r="R14" s="278"/>
      <c r="S14" s="279"/>
      <c r="T14" s="279"/>
    </row>
    <row r="15" spans="2:21" x14ac:dyDescent="0.15">
      <c r="B15" s="365"/>
      <c r="C15" s="366"/>
      <c r="D15" s="367"/>
      <c r="E15" s="368"/>
      <c r="F15" s="369"/>
      <c r="G15" s="370"/>
      <c r="H15" s="277"/>
      <c r="I15" s="654" t="e">
        <f>VLOOKUP(H15,Tabla_13[],3,)</f>
        <v>#N/A</v>
      </c>
      <c r="J15" s="372"/>
      <c r="K15" s="372"/>
      <c r="M15" s="288">
        <f t="shared" si="0"/>
        <v>55610</v>
      </c>
      <c r="N15" s="288">
        <v>0</v>
      </c>
      <c r="P15" s="277"/>
      <c r="Q15" s="277" t="e">
        <f>VLOOKUP(P15,Tabla_13[],3,)</f>
        <v>#N/A</v>
      </c>
      <c r="R15" s="278"/>
      <c r="S15" s="279"/>
      <c r="T15" s="279"/>
    </row>
    <row r="16" spans="2:21" x14ac:dyDescent="0.15">
      <c r="B16" s="365"/>
      <c r="C16" s="366"/>
      <c r="D16" s="367"/>
      <c r="E16" s="368"/>
      <c r="F16" s="369"/>
      <c r="G16" s="370"/>
      <c r="H16" s="277"/>
      <c r="I16" s="654" t="e">
        <f>VLOOKUP(H16,Tabla_13[],3,)</f>
        <v>#N/A</v>
      </c>
      <c r="J16" s="372"/>
      <c r="K16" s="372"/>
      <c r="M16" s="288">
        <f t="shared" si="0"/>
        <v>55610</v>
      </c>
      <c r="N16" s="288">
        <v>0</v>
      </c>
      <c r="P16" s="295" t="s">
        <v>1116</v>
      </c>
      <c r="Q16" s="296"/>
      <c r="R16" s="296"/>
      <c r="S16" s="297"/>
      <c r="T16" s="297"/>
    </row>
    <row r="17" spans="2:21" x14ac:dyDescent="0.15">
      <c r="B17" s="365"/>
      <c r="C17" s="366"/>
      <c r="D17" s="367"/>
      <c r="E17" s="368"/>
      <c r="F17" s="369"/>
      <c r="G17" s="370"/>
      <c r="H17" s="277"/>
      <c r="I17" s="654" t="e">
        <f>VLOOKUP(H17,Tabla_13[],3,)</f>
        <v>#N/A</v>
      </c>
      <c r="J17" s="372"/>
      <c r="K17" s="372"/>
      <c r="M17" s="288">
        <f t="shared" si="0"/>
        <v>55610</v>
      </c>
      <c r="N17" s="288">
        <v>0</v>
      </c>
      <c r="P17" s="277"/>
      <c r="Q17" s="277" t="e">
        <f>VLOOKUP(P17,Tabla_13[],3,)</f>
        <v>#N/A</v>
      </c>
      <c r="R17" s="278"/>
      <c r="S17" s="279"/>
      <c r="T17" s="279"/>
    </row>
    <row r="18" spans="2:21" x14ac:dyDescent="0.15">
      <c r="B18" s="367"/>
      <c r="C18" s="366"/>
      <c r="D18" s="367"/>
      <c r="E18" s="367"/>
      <c r="F18" s="369"/>
      <c r="G18" s="370"/>
      <c r="H18" s="277"/>
      <c r="I18" s="654" t="e">
        <f>VLOOKUP(H18,Tabla_13[],3,)</f>
        <v>#N/A</v>
      </c>
      <c r="J18" s="372"/>
      <c r="K18" s="372"/>
      <c r="M18" s="288">
        <f t="shared" si="0"/>
        <v>55610</v>
      </c>
      <c r="N18" s="288">
        <v>0</v>
      </c>
      <c r="P18" s="299"/>
      <c r="Q18" s="277" t="e">
        <f>VLOOKUP(P18,Tabla_13[],3,)</f>
        <v>#N/A</v>
      </c>
      <c r="R18" s="278"/>
      <c r="S18" s="279"/>
      <c r="T18" s="279"/>
    </row>
    <row r="19" spans="2:21" x14ac:dyDescent="0.15">
      <c r="B19" s="367"/>
      <c r="C19" s="366"/>
      <c r="D19" s="367"/>
      <c r="E19" s="367"/>
      <c r="F19" s="369"/>
      <c r="G19" s="370"/>
      <c r="H19" s="277"/>
      <c r="I19" s="654" t="e">
        <f>VLOOKUP(H19,Tabla_13[],3,)</f>
        <v>#N/A</v>
      </c>
      <c r="J19" s="372"/>
      <c r="K19" s="372"/>
      <c r="M19" s="288">
        <f t="shared" si="0"/>
        <v>55610</v>
      </c>
      <c r="N19" s="288">
        <v>0</v>
      </c>
      <c r="P19" s="299"/>
      <c r="Q19" s="277" t="e">
        <f>VLOOKUP(P19,Tabla_13[],3,)</f>
        <v>#N/A</v>
      </c>
      <c r="R19" s="278"/>
      <c r="S19" s="279"/>
      <c r="T19" s="279"/>
    </row>
    <row r="20" spans="2:21" x14ac:dyDescent="0.15">
      <c r="B20" s="365"/>
      <c r="C20" s="373"/>
      <c r="D20" s="374"/>
      <c r="E20" s="374"/>
      <c r="F20" s="369"/>
      <c r="G20" s="365"/>
      <c r="H20" s="656"/>
      <c r="I20" s="654" t="e">
        <f>VLOOKUP(H20,Tabla_13[],3,)</f>
        <v>#N/A</v>
      </c>
      <c r="J20" s="372"/>
      <c r="K20" s="372"/>
      <c r="M20" s="288">
        <f t="shared" si="0"/>
        <v>55610</v>
      </c>
      <c r="N20" s="288">
        <v>0</v>
      </c>
      <c r="P20" s="299"/>
      <c r="Q20" s="277" t="e">
        <f>VLOOKUP(P20,Tabla_13[],3,)</f>
        <v>#N/A</v>
      </c>
      <c r="R20" s="278"/>
      <c r="S20" s="279"/>
      <c r="T20" s="279"/>
    </row>
    <row r="21" spans="2:21" x14ac:dyDescent="0.15">
      <c r="B21" s="365"/>
      <c r="C21" s="373"/>
      <c r="D21" s="374"/>
      <c r="E21" s="374"/>
      <c r="F21" s="369"/>
      <c r="G21" s="365"/>
      <c r="H21" s="656"/>
      <c r="I21" s="654" t="e">
        <f>VLOOKUP(H21,Tabla_13[],3,)</f>
        <v>#N/A</v>
      </c>
      <c r="J21" s="372"/>
      <c r="K21" s="372"/>
      <c r="M21" s="288">
        <f t="shared" si="0"/>
        <v>55610</v>
      </c>
      <c r="N21" s="288">
        <v>0</v>
      </c>
      <c r="P21" s="299"/>
      <c r="Q21" s="277" t="e">
        <f>VLOOKUP(P21,Tabla_13[],3,)</f>
        <v>#N/A</v>
      </c>
      <c r="R21" s="278"/>
      <c r="S21" s="279"/>
      <c r="T21" s="279"/>
      <c r="U21" s="242"/>
    </row>
    <row r="22" spans="2:21" x14ac:dyDescent="0.15">
      <c r="B22" s="365"/>
      <c r="C22" s="373"/>
      <c r="D22" s="374"/>
      <c r="E22" s="374"/>
      <c r="F22" s="369"/>
      <c r="G22" s="365"/>
      <c r="H22" s="656"/>
      <c r="I22" s="654" t="e">
        <f>VLOOKUP(H22,Tabla_13[],3,)</f>
        <v>#N/A</v>
      </c>
      <c r="J22" s="372"/>
      <c r="K22" s="372"/>
      <c r="M22" s="288">
        <f t="shared" si="0"/>
        <v>55610</v>
      </c>
      <c r="N22" s="288">
        <v>0</v>
      </c>
      <c r="P22" s="299"/>
      <c r="Q22" s="277" t="e">
        <f>VLOOKUP(P22,Tabla_13[],3,)</f>
        <v>#N/A</v>
      </c>
      <c r="R22" s="278"/>
      <c r="S22" s="279"/>
      <c r="T22" s="279"/>
      <c r="U22" s="242"/>
    </row>
    <row r="23" spans="2:21" x14ac:dyDescent="0.15">
      <c r="B23" s="374"/>
      <c r="C23" s="365"/>
      <c r="D23" s="374"/>
      <c r="E23" s="374"/>
      <c r="F23" s="369"/>
      <c r="G23" s="374"/>
      <c r="H23" s="656"/>
      <c r="I23" s="654" t="e">
        <f>VLOOKUP(H23,Tabla_13[],3,)</f>
        <v>#N/A</v>
      </c>
      <c r="J23" s="372"/>
      <c r="K23" s="372"/>
      <c r="M23" s="288">
        <f t="shared" si="0"/>
        <v>55610</v>
      </c>
      <c r="N23" s="288">
        <v>0</v>
      </c>
      <c r="P23" s="299"/>
      <c r="Q23" s="277" t="e">
        <f>VLOOKUP(P23,Tabla_13[],3,)</f>
        <v>#N/A</v>
      </c>
      <c r="R23" s="278"/>
      <c r="S23" s="279"/>
      <c r="T23" s="279"/>
      <c r="U23" s="242"/>
    </row>
    <row r="24" spans="2:21" x14ac:dyDescent="0.15">
      <c r="B24" s="374"/>
      <c r="C24" s="375"/>
      <c r="D24" s="365"/>
      <c r="E24" s="365"/>
      <c r="F24" s="369"/>
      <c r="G24" s="370"/>
      <c r="H24" s="656"/>
      <c r="I24" s="654" t="e">
        <f>VLOOKUP(H24,Tabla_13[],3,)</f>
        <v>#N/A</v>
      </c>
      <c r="J24" s="372"/>
      <c r="K24" s="372"/>
      <c r="M24" s="288">
        <f t="shared" si="0"/>
        <v>55610</v>
      </c>
      <c r="N24" s="288">
        <v>0</v>
      </c>
      <c r="P24" s="299"/>
      <c r="Q24" s="277" t="e">
        <f>VLOOKUP(P24,Tabla_13[],3,)</f>
        <v>#N/A</v>
      </c>
      <c r="R24" s="278"/>
      <c r="S24" s="279"/>
      <c r="T24" s="279"/>
      <c r="U24" s="242"/>
    </row>
    <row r="25" spans="2:21" x14ac:dyDescent="0.15">
      <c r="B25" s="374"/>
      <c r="C25" s="375"/>
      <c r="D25" s="374"/>
      <c r="E25" s="371"/>
      <c r="F25" s="369"/>
      <c r="G25" s="370"/>
      <c r="H25" s="656"/>
      <c r="I25" s="654" t="e">
        <f>VLOOKUP(H25,Tabla_13[],3,)</f>
        <v>#N/A</v>
      </c>
      <c r="J25" s="372"/>
      <c r="K25" s="372"/>
      <c r="M25" s="288">
        <f t="shared" si="0"/>
        <v>55610</v>
      </c>
      <c r="N25" s="288">
        <v>0</v>
      </c>
      <c r="P25" s="299"/>
      <c r="Q25" s="277" t="e">
        <f>VLOOKUP(P25,Tabla_13[],3,)</f>
        <v>#N/A</v>
      </c>
      <c r="R25" s="278"/>
      <c r="S25" s="279"/>
      <c r="T25" s="279"/>
      <c r="U25" s="242"/>
    </row>
    <row r="26" spans="2:21" x14ac:dyDescent="0.15">
      <c r="B26" s="374"/>
      <c r="C26" s="375"/>
      <c r="D26" s="374"/>
      <c r="E26" s="371"/>
      <c r="F26" s="376" t="s">
        <v>1117</v>
      </c>
      <c r="G26" s="370"/>
      <c r="H26" s="656"/>
      <c r="I26" s="654" t="e">
        <f>VLOOKUP(H26,Tabla_13[],3,)</f>
        <v>#N/A</v>
      </c>
      <c r="J26" s="372"/>
      <c r="K26" s="372"/>
      <c r="M26" s="288">
        <f t="shared" si="0"/>
        <v>55610</v>
      </c>
      <c r="N26" s="288">
        <v>0</v>
      </c>
      <c r="P26" s="299"/>
      <c r="Q26" s="277" t="e">
        <f>VLOOKUP(P26,Tabla_13[],3,)</f>
        <v>#N/A</v>
      </c>
      <c r="R26" s="278"/>
      <c r="S26" s="279"/>
      <c r="T26" s="279"/>
      <c r="U26" s="242"/>
    </row>
    <row r="27" spans="2:21" ht="12.75" thickBot="1" x14ac:dyDescent="0.2">
      <c r="I27" s="377" t="s">
        <v>1118</v>
      </c>
      <c r="J27" s="378">
        <f>SUM(J12:J26)</f>
        <v>55610</v>
      </c>
      <c r="K27" s="378">
        <f>SUM(K12:K26)</f>
        <v>0</v>
      </c>
      <c r="L27" s="379"/>
      <c r="M27" s="322">
        <f>+M26</f>
        <v>55610</v>
      </c>
      <c r="N27" s="322">
        <f>+N26</f>
        <v>0</v>
      </c>
      <c r="P27" s="299"/>
      <c r="Q27" s="277" t="e">
        <f>VLOOKUP(P27,Tabla_13[],3,)</f>
        <v>#N/A</v>
      </c>
      <c r="R27" s="278"/>
      <c r="S27" s="279"/>
      <c r="T27" s="279"/>
      <c r="U27" s="242"/>
    </row>
    <row r="28" spans="2:21" ht="13.5" thickTop="1" thickBot="1" x14ac:dyDescent="0.2">
      <c r="J28" s="380" t="s">
        <v>1133</v>
      </c>
      <c r="K28" s="381">
        <f>+J27-K27</f>
        <v>55610</v>
      </c>
      <c r="M28" s="315">
        <f>+M27-K28</f>
        <v>0</v>
      </c>
      <c r="P28" s="242"/>
      <c r="Q28" s="242"/>
      <c r="R28" s="313" t="s">
        <v>835</v>
      </c>
      <c r="S28" s="314">
        <f>SUM(S13:S27)</f>
        <v>0</v>
      </c>
      <c r="T28" s="314">
        <f>SUM(T13:T27)</f>
        <v>0</v>
      </c>
      <c r="U28" s="315">
        <f>+S28-T28</f>
        <v>0</v>
      </c>
    </row>
    <row r="29" spans="2:21" ht="12.75" thickTop="1" x14ac:dyDescent="0.15"/>
  </sheetData>
  <mergeCells count="8">
    <mergeCell ref="M10:N10"/>
    <mergeCell ref="B2:K2"/>
    <mergeCell ref="E5:F5"/>
    <mergeCell ref="B10:B11"/>
    <mergeCell ref="C10:C11"/>
    <mergeCell ref="D10:G10"/>
    <mergeCell ref="H10:I10"/>
    <mergeCell ref="J10:K10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606A-D877-4578-A97D-8784AA2A1E6F}">
  <sheetPr>
    <tabColor rgb="FF00B0F0"/>
  </sheetPr>
  <dimension ref="B1:AI40"/>
  <sheetViews>
    <sheetView showGridLines="0" topLeftCell="G1" zoomScaleNormal="100" workbookViewId="0">
      <selection activeCell="K45" sqref="K45"/>
    </sheetView>
  </sheetViews>
  <sheetFormatPr defaultColWidth="11.43359375" defaultRowHeight="12" x14ac:dyDescent="0.15"/>
  <cols>
    <col min="1" max="1" width="3.765625" style="258" customWidth="1"/>
    <col min="2" max="2" width="5.51171875" style="258" customWidth="1"/>
    <col min="3" max="4" width="11.97265625" style="258" customWidth="1"/>
    <col min="5" max="5" width="9.81640625" style="258" bestFit="1" customWidth="1"/>
    <col min="6" max="7" width="8.47265625" style="258" customWidth="1"/>
    <col min="8" max="8" width="11.02734375" style="258" bestFit="1" customWidth="1"/>
    <col min="9" max="9" width="8.875" style="258" bestFit="1" customWidth="1"/>
    <col min="10" max="10" width="25.421875" style="258" customWidth="1"/>
    <col min="11" max="11" width="13.046875" style="258" customWidth="1"/>
    <col min="12" max="12" width="13.98828125" style="258" customWidth="1"/>
    <col min="13" max="14" width="10.76171875" style="258" customWidth="1"/>
    <col min="15" max="15" width="10.625" style="258" customWidth="1"/>
    <col min="16" max="16" width="12.64453125" style="258" customWidth="1"/>
    <col min="17" max="17" width="9.01171875" style="258" customWidth="1"/>
    <col min="18" max="18" width="12.9140625" style="258" customWidth="1"/>
    <col min="19" max="19" width="9.01171875" style="258" customWidth="1"/>
    <col min="20" max="20" width="7.12890625" style="258" customWidth="1"/>
    <col min="21" max="21" width="6.45703125" style="258" customWidth="1"/>
    <col min="22" max="22" width="4.5703125" style="258" bestFit="1" customWidth="1"/>
    <col min="23" max="23" width="4.4375" style="258" customWidth="1"/>
    <col min="24" max="24" width="4.5703125" style="258" bestFit="1" customWidth="1"/>
    <col min="25" max="25" width="7.53125" style="258" customWidth="1"/>
    <col min="26" max="26" width="1.61328125" style="258" customWidth="1"/>
    <col min="27" max="16384" width="11.43359375" style="258"/>
  </cols>
  <sheetData>
    <row r="1" spans="2:35" x14ac:dyDescent="0.15">
      <c r="C1" s="382" t="s">
        <v>1134</v>
      </c>
      <c r="D1" s="383"/>
      <c r="E1" s="383"/>
      <c r="F1" s="384"/>
      <c r="G1" s="385"/>
    </row>
    <row r="2" spans="2:35" ht="5.0999999999999996" customHeight="1" x14ac:dyDescent="0.15"/>
    <row r="3" spans="2:35" x14ac:dyDescent="0.15">
      <c r="C3" s="386" t="s">
        <v>817</v>
      </c>
      <c r="D3" s="387"/>
      <c r="E3" s="388"/>
      <c r="F3" s="389"/>
      <c r="G3" s="387"/>
      <c r="H3" s="390"/>
      <c r="I3" s="862">
        <v>44197</v>
      </c>
      <c r="J3" s="863"/>
      <c r="K3" s="389"/>
      <c r="L3" s="389"/>
      <c r="M3" s="389"/>
      <c r="N3" s="389"/>
      <c r="O3" s="391"/>
      <c r="P3" s="389"/>
      <c r="Q3" s="389"/>
      <c r="R3" s="389"/>
      <c r="S3" s="391"/>
      <c r="T3" s="389"/>
      <c r="U3" s="389"/>
      <c r="V3" s="389"/>
      <c r="W3" s="389"/>
      <c r="X3" s="389"/>
      <c r="Y3" s="392"/>
    </row>
    <row r="4" spans="2:35" x14ac:dyDescent="0.15">
      <c r="C4" s="393" t="s">
        <v>819</v>
      </c>
      <c r="D4" s="394"/>
      <c r="E4" s="395"/>
      <c r="F4" s="396"/>
      <c r="G4" s="397"/>
      <c r="H4" s="398"/>
      <c r="I4" s="864">
        <f>+[6]L.Diario!E4</f>
        <v>20503927841</v>
      </c>
      <c r="J4" s="865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9"/>
      <c r="AA4" s="257" t="s">
        <v>1101</v>
      </c>
      <c r="AB4" s="257"/>
    </row>
    <row r="5" spans="2:35" x14ac:dyDescent="0.15">
      <c r="C5" s="400" t="s">
        <v>820</v>
      </c>
      <c r="D5" s="401"/>
      <c r="E5" s="401"/>
      <c r="F5" s="402"/>
      <c r="G5" s="401"/>
      <c r="H5" s="401"/>
      <c r="I5" s="866" t="str">
        <f>+[6]L.Diario!E5</f>
        <v>LOS INFIELES S.A.C.</v>
      </c>
      <c r="J5" s="867"/>
      <c r="K5" s="402"/>
      <c r="L5" s="402"/>
      <c r="M5" s="402"/>
      <c r="N5" s="402"/>
      <c r="O5" s="402"/>
      <c r="P5" s="402"/>
      <c r="Q5" s="402"/>
      <c r="R5" s="402"/>
      <c r="S5" s="402"/>
      <c r="T5" s="402"/>
      <c r="U5" s="402"/>
      <c r="V5" s="402"/>
      <c r="W5" s="402"/>
      <c r="X5" s="402"/>
      <c r="Y5" s="403"/>
      <c r="AA5" s="266" t="s">
        <v>1104</v>
      </c>
      <c r="AB5" s="266" t="s">
        <v>1105</v>
      </c>
      <c r="AC5" s="266" t="s">
        <v>1106</v>
      </c>
      <c r="AD5" s="266" t="s">
        <v>0</v>
      </c>
      <c r="AE5" s="266" t="s">
        <v>1</v>
      </c>
    </row>
    <row r="6" spans="2:35" ht="5.0999999999999996" customHeight="1" x14ac:dyDescent="0.15"/>
    <row r="7" spans="2:35" s="405" customFormat="1" x14ac:dyDescent="0.15">
      <c r="B7" s="404"/>
      <c r="C7" s="868" t="s">
        <v>1135</v>
      </c>
      <c r="D7" s="869"/>
      <c r="E7" s="869"/>
      <c r="F7" s="869"/>
      <c r="G7" s="870"/>
      <c r="H7" s="871" t="s">
        <v>1136</v>
      </c>
      <c r="I7" s="872"/>
      <c r="J7" s="873"/>
      <c r="K7" s="860" t="s">
        <v>1137</v>
      </c>
      <c r="L7" s="879" t="s">
        <v>1138</v>
      </c>
      <c r="M7" s="881" t="s">
        <v>1139</v>
      </c>
      <c r="N7" s="882"/>
      <c r="O7" s="860" t="s">
        <v>1140</v>
      </c>
      <c r="P7" s="879" t="s">
        <v>1141</v>
      </c>
      <c r="Q7" s="860" t="s">
        <v>1142</v>
      </c>
      <c r="R7" s="879" t="s">
        <v>1143</v>
      </c>
      <c r="S7" s="874" t="s">
        <v>1144</v>
      </c>
      <c r="T7" s="860" t="s">
        <v>1145</v>
      </c>
      <c r="U7" s="876" t="s">
        <v>1146</v>
      </c>
      <c r="V7" s="877"/>
      <c r="W7" s="877"/>
      <c r="X7" s="877"/>
      <c r="Y7" s="878"/>
      <c r="AA7" s="277"/>
      <c r="AB7" s="277" t="e">
        <f>VLOOKUP(AA7,Tabla_13[],3,)</f>
        <v>#N/A</v>
      </c>
      <c r="AC7" s="278"/>
      <c r="AD7" s="279"/>
      <c r="AE7" s="279"/>
      <c r="AF7" s="258"/>
      <c r="AG7" s="334"/>
      <c r="AH7" s="334"/>
      <c r="AI7" s="334"/>
    </row>
    <row r="8" spans="2:35" s="405" customFormat="1" ht="18" customHeight="1" x14ac:dyDescent="0.15">
      <c r="B8" s="406"/>
      <c r="C8" s="407" t="s">
        <v>1147</v>
      </c>
      <c r="D8" s="408" t="s">
        <v>1148</v>
      </c>
      <c r="E8" s="408" t="s">
        <v>1149</v>
      </c>
      <c r="F8" s="408" t="s">
        <v>1150</v>
      </c>
      <c r="G8" s="408" t="s">
        <v>1004</v>
      </c>
      <c r="H8" s="409" t="s">
        <v>1151</v>
      </c>
      <c r="I8" s="410" t="s">
        <v>1004</v>
      </c>
      <c r="J8" s="411" t="s">
        <v>1152</v>
      </c>
      <c r="K8" s="861"/>
      <c r="L8" s="880"/>
      <c r="M8" s="412" t="s">
        <v>1153</v>
      </c>
      <c r="N8" s="412" t="s">
        <v>1154</v>
      </c>
      <c r="O8" s="861"/>
      <c r="P8" s="880"/>
      <c r="Q8" s="861"/>
      <c r="R8" s="880"/>
      <c r="S8" s="875"/>
      <c r="T8" s="861"/>
      <c r="U8" s="413" t="s">
        <v>831</v>
      </c>
      <c r="V8" s="414" t="s">
        <v>1149</v>
      </c>
      <c r="W8" s="414" t="s">
        <v>1150</v>
      </c>
      <c r="X8" s="414" t="s">
        <v>1155</v>
      </c>
      <c r="Y8" s="414" t="s">
        <v>1004</v>
      </c>
      <c r="AA8" s="277"/>
      <c r="AB8" s="277" t="e">
        <f>VLOOKUP(AA8,Tabla_13[],3,)</f>
        <v>#N/A</v>
      </c>
      <c r="AC8" s="278"/>
      <c r="AD8" s="279"/>
      <c r="AE8" s="279"/>
      <c r="AF8" s="258"/>
      <c r="AG8" s="334"/>
      <c r="AH8" s="334"/>
      <c r="AI8" s="334"/>
    </row>
    <row r="9" spans="2:35" x14ac:dyDescent="0.15">
      <c r="B9" s="415">
        <v>1</v>
      </c>
      <c r="C9" s="416"/>
      <c r="D9" s="416"/>
      <c r="E9" s="417"/>
      <c r="F9" s="418"/>
      <c r="G9" s="419"/>
      <c r="H9" s="420"/>
      <c r="I9" s="421"/>
      <c r="J9" s="422"/>
      <c r="K9" s="423"/>
      <c r="L9" s="424"/>
      <c r="M9" s="423"/>
      <c r="N9" s="423"/>
      <c r="O9" s="423"/>
      <c r="P9" s="424">
        <f t="shared" ref="P9:P14" si="0">+L9*18%</f>
        <v>0</v>
      </c>
      <c r="Q9" s="423"/>
      <c r="R9" s="425">
        <f t="shared" ref="R9:R14" si="1">+K9+L9+M9+N9+O9+P9+Q9</f>
        <v>0</v>
      </c>
      <c r="S9" s="426" t="s">
        <v>1156</v>
      </c>
      <c r="T9" s="426"/>
      <c r="U9" s="427"/>
      <c r="V9" s="428"/>
      <c r="W9" s="428"/>
      <c r="X9" s="429"/>
      <c r="Y9" s="370"/>
      <c r="AA9" s="277"/>
      <c r="AB9" s="277" t="e">
        <f>VLOOKUP(AA9,Tabla_13[],3,)</f>
        <v>#N/A</v>
      </c>
      <c r="AC9" s="278"/>
      <c r="AD9" s="279"/>
      <c r="AE9" s="279"/>
    </row>
    <row r="10" spans="2:35" x14ac:dyDescent="0.15">
      <c r="B10" s="429">
        <v>2</v>
      </c>
      <c r="C10" s="416"/>
      <c r="D10" s="416"/>
      <c r="E10" s="417"/>
      <c r="F10" s="418"/>
      <c r="G10" s="419"/>
      <c r="H10" s="420"/>
      <c r="I10" s="421"/>
      <c r="J10" s="422"/>
      <c r="K10" s="423"/>
      <c r="L10" s="424"/>
      <c r="M10" s="423"/>
      <c r="N10" s="423"/>
      <c r="O10" s="423"/>
      <c r="P10" s="424">
        <f t="shared" si="0"/>
        <v>0</v>
      </c>
      <c r="Q10" s="423"/>
      <c r="R10" s="425">
        <f t="shared" si="1"/>
        <v>0</v>
      </c>
      <c r="S10" s="429" t="s">
        <v>1156</v>
      </c>
      <c r="T10" s="429"/>
      <c r="U10" s="416"/>
      <c r="V10" s="418"/>
      <c r="W10" s="418"/>
      <c r="X10" s="419"/>
      <c r="Y10" s="418"/>
      <c r="AA10" s="277"/>
      <c r="AB10" s="277" t="e">
        <f>VLOOKUP(AA10,Tabla_13[],3,)</f>
        <v>#N/A</v>
      </c>
      <c r="AC10" s="278"/>
      <c r="AD10" s="279"/>
      <c r="AE10" s="279"/>
    </row>
    <row r="11" spans="2:35" x14ac:dyDescent="0.15">
      <c r="B11" s="429">
        <v>3</v>
      </c>
      <c r="C11" s="416"/>
      <c r="D11" s="416"/>
      <c r="E11" s="430"/>
      <c r="F11" s="418"/>
      <c r="G11" s="419"/>
      <c r="H11" s="420"/>
      <c r="I11" s="421"/>
      <c r="J11" s="422"/>
      <c r="K11" s="423"/>
      <c r="L11" s="431"/>
      <c r="M11" s="423"/>
      <c r="N11" s="423"/>
      <c r="O11" s="423"/>
      <c r="P11" s="424">
        <f t="shared" si="0"/>
        <v>0</v>
      </c>
      <c r="Q11" s="423"/>
      <c r="R11" s="425">
        <f t="shared" si="1"/>
        <v>0</v>
      </c>
      <c r="S11" s="429"/>
      <c r="T11" s="429"/>
      <c r="U11" s="416"/>
      <c r="V11" s="418"/>
      <c r="W11" s="418"/>
      <c r="X11" s="419"/>
      <c r="Y11" s="418"/>
      <c r="AA11" s="277"/>
      <c r="AB11" s="277" t="e">
        <f>VLOOKUP(AA11,Tabla_13[],3,)</f>
        <v>#N/A</v>
      </c>
      <c r="AC11" s="278"/>
      <c r="AD11" s="279"/>
      <c r="AE11" s="279"/>
    </row>
    <row r="12" spans="2:35" x14ac:dyDescent="0.15">
      <c r="B12" s="370">
        <v>4</v>
      </c>
      <c r="C12" s="416"/>
      <c r="D12" s="416"/>
      <c r="E12" s="432"/>
      <c r="F12" s="432"/>
      <c r="G12" s="433"/>
      <c r="H12" s="370"/>
      <c r="I12" s="370"/>
      <c r="J12" s="422"/>
      <c r="K12" s="434"/>
      <c r="L12" s="424"/>
      <c r="M12" s="434"/>
      <c r="N12" s="434"/>
      <c r="O12" s="434"/>
      <c r="P12" s="424">
        <f t="shared" si="0"/>
        <v>0</v>
      </c>
      <c r="Q12" s="434"/>
      <c r="R12" s="425">
        <f t="shared" si="1"/>
        <v>0</v>
      </c>
      <c r="S12" s="370"/>
      <c r="T12" s="370"/>
      <c r="U12" s="370"/>
      <c r="V12" s="370"/>
      <c r="W12" s="370"/>
      <c r="X12" s="370"/>
      <c r="Y12" s="370"/>
      <c r="AA12" s="299"/>
      <c r="AB12" s="277" t="e">
        <f>VLOOKUP(AA12,Tabla_13[],3,)</f>
        <v>#N/A</v>
      </c>
      <c r="AC12" s="278"/>
      <c r="AD12" s="279"/>
      <c r="AE12" s="279"/>
    </row>
    <row r="13" spans="2:35" x14ac:dyDescent="0.15">
      <c r="B13" s="370">
        <v>5</v>
      </c>
      <c r="C13" s="416"/>
      <c r="D13" s="416"/>
      <c r="E13" s="432"/>
      <c r="F13" s="418"/>
      <c r="G13" s="433"/>
      <c r="H13" s="370"/>
      <c r="I13" s="370"/>
      <c r="J13" s="422"/>
      <c r="K13" s="434"/>
      <c r="L13" s="424"/>
      <c r="M13" s="434"/>
      <c r="N13" s="434"/>
      <c r="O13" s="434"/>
      <c r="P13" s="424">
        <f t="shared" si="0"/>
        <v>0</v>
      </c>
      <c r="Q13" s="434"/>
      <c r="R13" s="425">
        <f t="shared" si="1"/>
        <v>0</v>
      </c>
      <c r="S13" s="370"/>
      <c r="T13" s="370"/>
      <c r="U13" s="370"/>
      <c r="V13" s="370"/>
      <c r="W13" s="370"/>
      <c r="X13" s="370"/>
      <c r="Y13" s="370"/>
      <c r="AA13" s="299"/>
      <c r="AB13" s="277" t="e">
        <f>VLOOKUP(AA13,Tabla_13[],3,)</f>
        <v>#N/A</v>
      </c>
      <c r="AC13" s="278"/>
      <c r="AD13" s="279"/>
      <c r="AE13" s="279"/>
    </row>
    <row r="14" spans="2:35" x14ac:dyDescent="0.15">
      <c r="B14" s="370">
        <v>6</v>
      </c>
      <c r="C14" s="416"/>
      <c r="D14" s="416"/>
      <c r="E14" s="432"/>
      <c r="F14" s="432"/>
      <c r="G14" s="433"/>
      <c r="H14" s="370"/>
      <c r="I14" s="421"/>
      <c r="J14" s="422"/>
      <c r="K14" s="434"/>
      <c r="L14" s="424"/>
      <c r="M14" s="434"/>
      <c r="N14" s="434"/>
      <c r="O14" s="434"/>
      <c r="P14" s="424">
        <f t="shared" si="0"/>
        <v>0</v>
      </c>
      <c r="Q14" s="434"/>
      <c r="R14" s="425">
        <f t="shared" si="1"/>
        <v>0</v>
      </c>
      <c r="S14" s="370"/>
      <c r="T14" s="370"/>
      <c r="U14" s="366"/>
      <c r="V14" s="432"/>
      <c r="W14" s="418"/>
      <c r="X14" s="370"/>
      <c r="Y14" s="418"/>
      <c r="AA14" s="299"/>
      <c r="AB14" s="277" t="e">
        <f>VLOOKUP(AA14,Tabla_13[],3,)</f>
        <v>#N/A</v>
      </c>
      <c r="AC14" s="278"/>
      <c r="AD14" s="279"/>
      <c r="AE14" s="279"/>
    </row>
    <row r="15" spans="2:35" s="340" customFormat="1" ht="12.75" thickBot="1" x14ac:dyDescent="0.2">
      <c r="B15" s="258"/>
      <c r="C15" s="258"/>
      <c r="D15" s="258"/>
      <c r="E15" s="258"/>
      <c r="F15" s="258"/>
      <c r="G15" s="258"/>
      <c r="H15" s="258"/>
      <c r="I15" s="258"/>
      <c r="J15" s="266" t="s">
        <v>835</v>
      </c>
      <c r="K15" s="435">
        <f t="shared" ref="K15:R15" si="2">SUM(K9:K14)</f>
        <v>0</v>
      </c>
      <c r="L15" s="436">
        <f t="shared" si="2"/>
        <v>0</v>
      </c>
      <c r="M15" s="435">
        <f t="shared" si="2"/>
        <v>0</v>
      </c>
      <c r="N15" s="435">
        <f t="shared" si="2"/>
        <v>0</v>
      </c>
      <c r="O15" s="435">
        <f t="shared" si="2"/>
        <v>0</v>
      </c>
      <c r="P15" s="436">
        <f t="shared" si="2"/>
        <v>0</v>
      </c>
      <c r="Q15" s="435">
        <f t="shared" si="2"/>
        <v>0</v>
      </c>
      <c r="R15" s="436">
        <f t="shared" si="2"/>
        <v>0</v>
      </c>
      <c r="S15" s="258"/>
      <c r="T15" s="258"/>
      <c r="U15" s="258"/>
      <c r="V15" s="258"/>
      <c r="W15" s="258"/>
      <c r="X15" s="258"/>
      <c r="Y15" s="258"/>
      <c r="AA15" s="258"/>
      <c r="AB15" s="258"/>
      <c r="AC15" s="313" t="s">
        <v>835</v>
      </c>
      <c r="AD15" s="314">
        <f>SUM(AD7:AD14)</f>
        <v>0</v>
      </c>
      <c r="AE15" s="314">
        <f>SUM(AE7:AE14)</f>
        <v>0</v>
      </c>
      <c r="AF15" s="315">
        <f>+AD15-AE15</f>
        <v>0</v>
      </c>
    </row>
    <row r="16" spans="2:35" ht="12.75" thickTop="1" x14ac:dyDescent="0.15"/>
    <row r="17" spans="10:18" x14ac:dyDescent="0.15">
      <c r="K17" s="257" t="s">
        <v>1101</v>
      </c>
      <c r="L17" s="257"/>
    </row>
    <row r="18" spans="10:18" x14ac:dyDescent="0.15">
      <c r="J18" s="437" t="s">
        <v>1157</v>
      </c>
      <c r="K18" s="266" t="s">
        <v>1104</v>
      </c>
      <c r="L18" s="266" t="s">
        <v>1105</v>
      </c>
      <c r="M18" s="266" t="s">
        <v>1106</v>
      </c>
      <c r="N18" s="266" t="s">
        <v>0</v>
      </c>
      <c r="O18" s="266" t="s">
        <v>1</v>
      </c>
    </row>
    <row r="19" spans="10:18" x14ac:dyDescent="0.15">
      <c r="J19" s="437"/>
      <c r="K19" s="277"/>
      <c r="L19" s="277" t="e">
        <f>VLOOKUP(K19,Tabla_13[],3,)</f>
        <v>#N/A</v>
      </c>
      <c r="M19" s="278"/>
      <c r="N19" s="278"/>
      <c r="O19" s="278"/>
    </row>
    <row r="20" spans="10:18" x14ac:dyDescent="0.15">
      <c r="J20" s="437"/>
      <c r="K20" s="277"/>
      <c r="L20" s="277" t="e">
        <f>VLOOKUP(K20,Tabla_13[],3,)</f>
        <v>#N/A</v>
      </c>
      <c r="M20" s="278"/>
      <c r="N20" s="278"/>
      <c r="O20" s="278"/>
    </row>
    <row r="21" spans="10:18" x14ac:dyDescent="0.15">
      <c r="J21" s="437"/>
      <c r="K21" s="277"/>
      <c r="L21" s="277" t="e">
        <f>VLOOKUP(K21,Tabla_13[],3,)</f>
        <v>#N/A</v>
      </c>
      <c r="M21" s="278"/>
      <c r="N21" s="278"/>
      <c r="O21" s="278"/>
    </row>
    <row r="22" spans="10:18" x14ac:dyDescent="0.15">
      <c r="J22" s="437"/>
      <c r="K22" s="277"/>
      <c r="L22" s="277" t="e">
        <f>VLOOKUP(K22,Tabla_13[],3,)</f>
        <v>#N/A</v>
      </c>
      <c r="M22" s="278"/>
      <c r="N22" s="278"/>
      <c r="O22" s="278"/>
    </row>
    <row r="23" spans="10:18" x14ac:dyDescent="0.15">
      <c r="J23" s="437"/>
      <c r="K23" s="277"/>
      <c r="L23" s="277" t="e">
        <f>VLOOKUP(K23,Tabla_13[],3,)</f>
        <v>#N/A</v>
      </c>
      <c r="M23" s="278"/>
      <c r="N23" s="438"/>
      <c r="O23" s="438"/>
      <c r="P23" s="439"/>
      <c r="Q23" s="439"/>
      <c r="R23" s="440"/>
    </row>
    <row r="24" spans="10:18" x14ac:dyDescent="0.15">
      <c r="J24" s="437"/>
      <c r="K24" s="277"/>
      <c r="L24" s="277" t="e">
        <f>VLOOKUP(K24,Tabla_13[],3,)</f>
        <v>#N/A</v>
      </c>
      <c r="M24" s="278"/>
      <c r="N24" s="278"/>
      <c r="O24" s="278"/>
      <c r="P24" s="439"/>
      <c r="Q24" s="439"/>
      <c r="R24" s="440"/>
    </row>
    <row r="25" spans="10:18" x14ac:dyDescent="0.15">
      <c r="K25" s="277"/>
      <c r="L25" s="277" t="e">
        <f>VLOOKUP(K25,Tabla_13[],3,)</f>
        <v>#N/A</v>
      </c>
      <c r="M25" s="278"/>
      <c r="N25" s="278"/>
      <c r="O25" s="278"/>
    </row>
    <row r="26" spans="10:18" x14ac:dyDescent="0.15">
      <c r="K26" s="277"/>
      <c r="L26" s="277" t="e">
        <f>VLOOKUP(K26,Tabla_13[],3,)</f>
        <v>#N/A</v>
      </c>
      <c r="M26" s="278"/>
      <c r="N26" s="278"/>
      <c r="O26" s="278"/>
    </row>
    <row r="27" spans="10:18" x14ac:dyDescent="0.15">
      <c r="K27" s="277"/>
      <c r="L27" s="277" t="e">
        <f>VLOOKUP(K27,Tabla_13[],3,)</f>
        <v>#N/A</v>
      </c>
      <c r="M27" s="278"/>
      <c r="N27" s="278"/>
      <c r="O27" s="278"/>
    </row>
    <row r="28" spans="10:18" x14ac:dyDescent="0.15">
      <c r="K28" s="277"/>
      <c r="L28" s="277" t="e">
        <f>VLOOKUP(K28,Tabla_13[],3,)</f>
        <v>#N/A</v>
      </c>
      <c r="M28" s="278"/>
      <c r="N28" s="278"/>
      <c r="O28" s="278"/>
    </row>
    <row r="29" spans="10:18" x14ac:dyDescent="0.15">
      <c r="M29" s="441" t="s">
        <v>835</v>
      </c>
      <c r="N29" s="442">
        <f>SUM(N19:N28)</f>
        <v>0</v>
      </c>
      <c r="O29" s="442">
        <f>SUM(O19:O28)</f>
        <v>0</v>
      </c>
    </row>
    <row r="32" spans="10:18" x14ac:dyDescent="0.15">
      <c r="K32" s="257" t="s">
        <v>1158</v>
      </c>
      <c r="L32" s="257"/>
    </row>
    <row r="33" spans="11:16" x14ac:dyDescent="0.15">
      <c r="K33" s="266" t="s">
        <v>1104</v>
      </c>
      <c r="L33" s="266" t="s">
        <v>1105</v>
      </c>
      <c r="M33" s="266" t="s">
        <v>1106</v>
      </c>
      <c r="N33" s="266" t="s">
        <v>0</v>
      </c>
      <c r="O33" s="266" t="s">
        <v>1</v>
      </c>
    </row>
    <row r="34" spans="11:16" x14ac:dyDescent="0.15">
      <c r="K34" s="277"/>
      <c r="L34" s="277" t="e">
        <f>VLOOKUP(K34,Tabla_13[],3,)</f>
        <v>#N/A</v>
      </c>
      <c r="M34" s="278"/>
      <c r="N34" s="278">
        <f>+R15</f>
        <v>0</v>
      </c>
      <c r="O34" s="278"/>
    </row>
    <row r="35" spans="11:16" x14ac:dyDescent="0.15">
      <c r="K35" s="277"/>
      <c r="L35" s="277" t="e">
        <f>VLOOKUP(K35,Tabla_13[],3,)</f>
        <v>#N/A</v>
      </c>
      <c r="M35" s="278"/>
      <c r="N35" s="278"/>
      <c r="O35" s="278">
        <f>+P15</f>
        <v>0</v>
      </c>
    </row>
    <row r="36" spans="11:16" x14ac:dyDescent="0.15">
      <c r="K36" s="277"/>
      <c r="L36" s="277" t="e">
        <f>VLOOKUP(K36,Tabla_13[],3,)</f>
        <v>#N/A</v>
      </c>
      <c r="M36" s="278"/>
      <c r="N36" s="278"/>
      <c r="O36" s="278">
        <f>+L15</f>
        <v>0</v>
      </c>
    </row>
    <row r="37" spans="11:16" x14ac:dyDescent="0.15">
      <c r="K37" s="277"/>
      <c r="L37" s="277" t="e">
        <f>VLOOKUP(K37,Tabla_13[],3,)</f>
        <v>#N/A</v>
      </c>
      <c r="M37" s="278"/>
      <c r="N37" s="278">
        <f>+N26</f>
        <v>0</v>
      </c>
      <c r="O37" s="278"/>
      <c r="P37" s="258" t="s">
        <v>1159</v>
      </c>
    </row>
    <row r="38" spans="11:16" x14ac:dyDescent="0.15">
      <c r="K38" s="277"/>
      <c r="L38" s="277" t="e">
        <f>VLOOKUP(K38,Tabla_13[],3,)</f>
        <v>#N/A</v>
      </c>
      <c r="M38" s="278"/>
      <c r="N38" s="278"/>
      <c r="O38" s="278">
        <f>+N37</f>
        <v>0</v>
      </c>
      <c r="P38" s="258" t="s">
        <v>1159</v>
      </c>
    </row>
    <row r="39" spans="11:16" x14ac:dyDescent="0.15">
      <c r="K39" s="277"/>
      <c r="L39" s="277" t="e">
        <f>VLOOKUP(K39,Tabla_13[],3,)</f>
        <v>#N/A</v>
      </c>
      <c r="M39" s="278"/>
      <c r="N39" s="278"/>
      <c r="O39" s="278"/>
    </row>
    <row r="40" spans="11:16" x14ac:dyDescent="0.15">
      <c r="M40" s="441" t="s">
        <v>835</v>
      </c>
      <c r="N40" s="442">
        <f>SUM(N34:N39)</f>
        <v>0</v>
      </c>
      <c r="O40" s="442">
        <f>SUM(O34:O39)</f>
        <v>0</v>
      </c>
    </row>
  </sheetData>
  <mergeCells count="15">
    <mergeCell ref="S7:S8"/>
    <mergeCell ref="T7:T8"/>
    <mergeCell ref="U7:Y7"/>
    <mergeCell ref="L7:L8"/>
    <mergeCell ref="M7:N7"/>
    <mergeCell ref="O7:O8"/>
    <mergeCell ref="P7:P8"/>
    <mergeCell ref="Q7:Q8"/>
    <mergeCell ref="R7:R8"/>
    <mergeCell ref="K7:K8"/>
    <mergeCell ref="I3:J3"/>
    <mergeCell ref="I4:J4"/>
    <mergeCell ref="I5:J5"/>
    <mergeCell ref="C7:G7"/>
    <mergeCell ref="H7:J7"/>
  </mergeCells>
  <conditionalFormatting sqref="B7:B11">
    <cfRule type="cellIs" dxfId="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188D-3032-410E-9C21-7C27B2835A18}">
  <sheetPr>
    <tabColor rgb="FF00B0F0"/>
  </sheetPr>
  <dimension ref="B1:AI104"/>
  <sheetViews>
    <sheetView showGridLines="0" topLeftCell="Q1" zoomScaleNormal="100" workbookViewId="0">
      <selection activeCell="AB24" sqref="AB24"/>
    </sheetView>
  </sheetViews>
  <sheetFormatPr defaultColWidth="11.43359375" defaultRowHeight="12" x14ac:dyDescent="0.15"/>
  <cols>
    <col min="1" max="1" width="5.6484375" style="258" customWidth="1"/>
    <col min="2" max="2" width="7.53125" style="258" customWidth="1"/>
    <col min="3" max="3" width="8.7421875" style="258" customWidth="1"/>
    <col min="4" max="4" width="8.875" style="258" customWidth="1"/>
    <col min="5" max="5" width="7.6640625" style="258" bestFit="1" customWidth="1"/>
    <col min="6" max="7" width="10.625" style="258" customWidth="1"/>
    <col min="8" max="8" width="8.33984375" style="258" customWidth="1"/>
    <col min="9" max="9" width="7.6640625" style="258" bestFit="1" customWidth="1"/>
    <col min="10" max="10" width="13.71875" style="258" customWidth="1"/>
    <col min="11" max="11" width="25.828125" style="258" customWidth="1"/>
    <col min="12" max="12" width="13.71875" style="258" customWidth="1"/>
    <col min="13" max="13" width="14.52734375" style="258" customWidth="1"/>
    <col min="14" max="14" width="13.1796875" style="258" customWidth="1"/>
    <col min="15" max="15" width="16.6796875" style="258" customWidth="1"/>
    <col min="16" max="16" width="12.10546875" style="258" customWidth="1"/>
    <col min="17" max="17" width="13.5859375" style="258" customWidth="1"/>
    <col min="18" max="18" width="13.44921875" style="258" customWidth="1"/>
    <col min="19" max="19" width="6.45703125" style="258" bestFit="1" customWidth="1"/>
    <col min="20" max="20" width="10.0859375" style="258" customWidth="1"/>
    <col min="21" max="21" width="12.64453125" style="258" customWidth="1"/>
    <col min="22" max="22" width="11.43359375" style="258"/>
    <col min="23" max="23" width="6.9921875" style="258" bestFit="1" customWidth="1"/>
    <col min="24" max="24" width="5.109375" style="258" bestFit="1" customWidth="1"/>
    <col min="25" max="25" width="6.45703125" style="258" bestFit="1" customWidth="1"/>
    <col min="26" max="26" width="6.05078125" style="258" customWidth="1"/>
    <col min="27" max="27" width="4.5703125" style="258" bestFit="1" customWidth="1"/>
    <col min="28" max="28" width="11.43359375" style="258" customWidth="1"/>
    <col min="29" max="29" width="2.015625" style="258" customWidth="1"/>
    <col min="30" max="16384" width="11.43359375" style="258"/>
  </cols>
  <sheetData>
    <row r="1" spans="2:35" x14ac:dyDescent="0.15">
      <c r="B1" s="382" t="s">
        <v>1160</v>
      </c>
      <c r="C1" s="384"/>
      <c r="D1" s="383"/>
      <c r="E1" s="383"/>
      <c r="F1" s="384"/>
      <c r="G1" s="385"/>
    </row>
    <row r="2" spans="2:35" ht="5.0999999999999996" customHeight="1" x14ac:dyDescent="0.15">
      <c r="B2" s="340"/>
      <c r="D2" s="443"/>
      <c r="E2" s="443"/>
      <c r="G2" s="444"/>
    </row>
    <row r="3" spans="2:35" x14ac:dyDescent="0.15">
      <c r="B3" s="386" t="s">
        <v>817</v>
      </c>
      <c r="C3" s="387"/>
      <c r="D3" s="387"/>
      <c r="E3" s="388"/>
      <c r="F3" s="389"/>
      <c r="G3" s="387"/>
      <c r="H3" s="862">
        <v>44197</v>
      </c>
      <c r="I3" s="863"/>
      <c r="J3" s="863"/>
      <c r="K3" s="389"/>
      <c r="L3" s="389"/>
      <c r="M3" s="389"/>
      <c r="N3" s="389"/>
      <c r="O3" s="391"/>
      <c r="P3" s="389"/>
      <c r="Q3" s="389"/>
      <c r="R3" s="389"/>
      <c r="S3" s="391"/>
      <c r="T3" s="389"/>
      <c r="U3" s="389"/>
      <c r="V3" s="389"/>
      <c r="W3" s="389"/>
      <c r="X3" s="389"/>
      <c r="Y3" s="389"/>
      <c r="Z3" s="389"/>
      <c r="AA3" s="389"/>
      <c r="AB3" s="392"/>
    </row>
    <row r="4" spans="2:35" x14ac:dyDescent="0.15">
      <c r="B4" s="393" t="s">
        <v>819</v>
      </c>
      <c r="C4" s="394"/>
      <c r="D4" s="394"/>
      <c r="E4" s="395"/>
      <c r="F4" s="396"/>
      <c r="G4" s="397"/>
      <c r="H4" s="864">
        <f>+[6]L.Diario!E4</f>
        <v>20503927841</v>
      </c>
      <c r="I4" s="865"/>
      <c r="J4" s="865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9"/>
    </row>
    <row r="5" spans="2:35" x14ac:dyDescent="0.15">
      <c r="B5" s="400" t="s">
        <v>820</v>
      </c>
      <c r="C5" s="401"/>
      <c r="D5" s="401"/>
      <c r="E5" s="401"/>
      <c r="F5" s="402"/>
      <c r="G5" s="401"/>
      <c r="H5" s="866" t="str">
        <f>+[6]L.Diario!E5</f>
        <v>LOS INFIELES S.A.C.</v>
      </c>
      <c r="I5" s="867"/>
      <c r="J5" s="867"/>
      <c r="K5" s="402"/>
      <c r="L5" s="402"/>
      <c r="M5" s="402"/>
      <c r="N5" s="402"/>
      <c r="O5" s="402"/>
      <c r="P5" s="402"/>
      <c r="Q5" s="402"/>
      <c r="R5" s="402"/>
      <c r="S5" s="402"/>
      <c r="T5" s="402"/>
      <c r="U5" s="402"/>
      <c r="V5" s="402"/>
      <c r="W5" s="402"/>
      <c r="X5" s="402"/>
      <c r="Y5" s="402"/>
      <c r="Z5" s="402"/>
      <c r="AA5" s="402"/>
      <c r="AB5" s="403"/>
      <c r="AD5" s="257" t="s">
        <v>1101</v>
      </c>
      <c r="AE5" s="257"/>
    </row>
    <row r="6" spans="2:35" ht="5.0999999999999996" customHeight="1" x14ac:dyDescent="0.15">
      <c r="B6" s="445"/>
      <c r="C6" s="446"/>
      <c r="D6" s="446"/>
      <c r="E6" s="446"/>
      <c r="G6" s="446"/>
      <c r="H6" s="447"/>
      <c r="I6" s="447"/>
      <c r="J6" s="447"/>
    </row>
    <row r="7" spans="2:35" x14ac:dyDescent="0.15">
      <c r="B7" s="883" t="s">
        <v>1161</v>
      </c>
      <c r="C7" s="882" t="s">
        <v>1135</v>
      </c>
      <c r="D7" s="884"/>
      <c r="E7" s="884"/>
      <c r="F7" s="884"/>
      <c r="G7" s="884"/>
      <c r="H7" s="884"/>
      <c r="I7" s="885" t="s">
        <v>1162</v>
      </c>
      <c r="J7" s="885"/>
      <c r="K7" s="885"/>
      <c r="L7" s="896" t="s">
        <v>1163</v>
      </c>
      <c r="M7" s="896"/>
      <c r="N7" s="897" t="s">
        <v>1164</v>
      </c>
      <c r="O7" s="897"/>
      <c r="P7" s="898" t="s">
        <v>1165</v>
      </c>
      <c r="Q7" s="898"/>
      <c r="R7" s="899" t="s">
        <v>1166</v>
      </c>
      <c r="S7" s="900" t="s">
        <v>1140</v>
      </c>
      <c r="T7" s="899" t="s">
        <v>1167</v>
      </c>
      <c r="U7" s="896" t="s">
        <v>1168</v>
      </c>
      <c r="V7" s="886" t="s">
        <v>1169</v>
      </c>
      <c r="W7" s="890" t="s">
        <v>1145</v>
      </c>
      <c r="X7" s="884" t="s">
        <v>1170</v>
      </c>
      <c r="Y7" s="884"/>
      <c r="Z7" s="884"/>
      <c r="AA7" s="884"/>
      <c r="AB7" s="884"/>
      <c r="AD7" s="266" t="s">
        <v>1104</v>
      </c>
      <c r="AE7" s="266" t="s">
        <v>1105</v>
      </c>
      <c r="AF7" s="266" t="s">
        <v>1106</v>
      </c>
      <c r="AG7" s="266" t="s">
        <v>0</v>
      </c>
      <c r="AH7" s="266" t="s">
        <v>1</v>
      </c>
    </row>
    <row r="8" spans="2:35" x14ac:dyDescent="0.15">
      <c r="B8" s="883"/>
      <c r="C8" s="889" t="s">
        <v>1171</v>
      </c>
      <c r="D8" s="890" t="s">
        <v>1172</v>
      </c>
      <c r="E8" s="890" t="s">
        <v>1173</v>
      </c>
      <c r="F8" s="890" t="s">
        <v>1174</v>
      </c>
      <c r="G8" s="892" t="s">
        <v>1175</v>
      </c>
      <c r="H8" s="891" t="s">
        <v>1176</v>
      </c>
      <c r="I8" s="886" t="s">
        <v>1177</v>
      </c>
      <c r="J8" s="887" t="s">
        <v>1178</v>
      </c>
      <c r="K8" s="887" t="s">
        <v>1179</v>
      </c>
      <c r="L8" s="896"/>
      <c r="M8" s="896"/>
      <c r="N8" s="897"/>
      <c r="O8" s="897"/>
      <c r="P8" s="898"/>
      <c r="Q8" s="898"/>
      <c r="R8" s="899"/>
      <c r="S8" s="900"/>
      <c r="T8" s="899"/>
      <c r="U8" s="896"/>
      <c r="V8" s="886"/>
      <c r="W8" s="890"/>
      <c r="X8" s="901" t="s">
        <v>831</v>
      </c>
      <c r="Y8" s="893" t="s">
        <v>1149</v>
      </c>
      <c r="Z8" s="893" t="s">
        <v>1150</v>
      </c>
      <c r="AA8" s="893" t="s">
        <v>1180</v>
      </c>
      <c r="AB8" s="894" t="s">
        <v>1004</v>
      </c>
      <c r="AD8" s="172"/>
      <c r="AE8" s="277" t="e">
        <f>VLOOKUP(AD8,Tabla_13[],3,)</f>
        <v>#N/A</v>
      </c>
      <c r="AF8" s="278"/>
      <c r="AG8" s="450"/>
      <c r="AH8" s="450"/>
    </row>
    <row r="9" spans="2:35" ht="14.25" customHeight="1" x14ac:dyDescent="0.15">
      <c r="B9" s="883"/>
      <c r="C9" s="889"/>
      <c r="D9" s="890"/>
      <c r="E9" s="891"/>
      <c r="F9" s="890"/>
      <c r="G9" s="892"/>
      <c r="H9" s="891"/>
      <c r="I9" s="886"/>
      <c r="J9" s="888"/>
      <c r="K9" s="888"/>
      <c r="L9" s="451" t="s">
        <v>1181</v>
      </c>
      <c r="M9" s="451" t="s">
        <v>10</v>
      </c>
      <c r="N9" s="448" t="s">
        <v>1181</v>
      </c>
      <c r="O9" s="452" t="s">
        <v>10</v>
      </c>
      <c r="P9" s="449" t="s">
        <v>1181</v>
      </c>
      <c r="Q9" s="453" t="s">
        <v>10</v>
      </c>
      <c r="R9" s="899"/>
      <c r="S9" s="900"/>
      <c r="T9" s="899"/>
      <c r="U9" s="896"/>
      <c r="V9" s="886"/>
      <c r="W9" s="890"/>
      <c r="X9" s="901"/>
      <c r="Y9" s="893"/>
      <c r="Z9" s="893"/>
      <c r="AA9" s="893"/>
      <c r="AB9" s="894"/>
      <c r="AD9" s="172"/>
      <c r="AE9" s="277" t="e">
        <f>VLOOKUP(AD9,Tabla_13[],3,)</f>
        <v>#N/A</v>
      </c>
      <c r="AF9" s="278"/>
      <c r="AG9" s="450"/>
      <c r="AH9" s="450"/>
    </row>
    <row r="10" spans="2:35" x14ac:dyDescent="0.15">
      <c r="B10" s="370"/>
      <c r="C10" s="416"/>
      <c r="D10" s="416"/>
      <c r="E10" s="417"/>
      <c r="F10" s="418"/>
      <c r="G10" s="419"/>
      <c r="H10" s="418"/>
      <c r="I10" s="420"/>
      <c r="J10" s="421"/>
      <c r="K10" s="422"/>
      <c r="L10" s="454"/>
      <c r="M10" s="454"/>
      <c r="N10" s="455"/>
      <c r="O10" s="455">
        <f>+N10*18%</f>
        <v>0</v>
      </c>
      <c r="P10" s="456"/>
      <c r="Q10" s="456"/>
      <c r="R10" s="457"/>
      <c r="S10" s="458"/>
      <c r="T10" s="458"/>
      <c r="U10" s="459">
        <f>+N10+O10</f>
        <v>0</v>
      </c>
      <c r="V10" s="426"/>
      <c r="W10" s="426"/>
      <c r="X10" s="427"/>
      <c r="Y10" s="428"/>
      <c r="Z10" s="428"/>
      <c r="AA10" s="429"/>
      <c r="AB10" s="370"/>
      <c r="AD10" s="172"/>
      <c r="AE10" s="277" t="e">
        <f>VLOOKUP(AD10,Tabla_13[],3,)</f>
        <v>#N/A</v>
      </c>
      <c r="AF10" s="278"/>
      <c r="AG10" s="450"/>
      <c r="AH10" s="450"/>
    </row>
    <row r="11" spans="2:35" x14ac:dyDescent="0.15">
      <c r="B11" s="370"/>
      <c r="C11" s="416"/>
      <c r="D11" s="416"/>
      <c r="E11" s="417"/>
      <c r="F11" s="418"/>
      <c r="G11" s="419"/>
      <c r="H11" s="418"/>
      <c r="I11" s="420"/>
      <c r="J11" s="421"/>
      <c r="K11" s="422"/>
      <c r="L11" s="454"/>
      <c r="M11" s="454"/>
      <c r="N11" s="460"/>
      <c r="O11" s="455">
        <f>+N11*18%</f>
        <v>0</v>
      </c>
      <c r="P11" s="456"/>
      <c r="Q11" s="456"/>
      <c r="R11" s="457"/>
      <c r="S11" s="458"/>
      <c r="T11" s="458"/>
      <c r="U11" s="459">
        <f>+N11+O11</f>
        <v>0</v>
      </c>
      <c r="V11" s="429"/>
      <c r="W11" s="429"/>
      <c r="X11" s="416"/>
      <c r="Y11" s="418"/>
      <c r="Z11" s="418"/>
      <c r="AA11" s="419"/>
      <c r="AB11" s="418"/>
      <c r="AD11" s="172"/>
      <c r="AE11" s="277" t="e">
        <f>VLOOKUP(AD11,Tabla_13[],3,)</f>
        <v>#N/A</v>
      </c>
      <c r="AF11" s="278"/>
      <c r="AG11" s="450"/>
      <c r="AH11" s="450"/>
    </row>
    <row r="12" spans="2:35" x14ac:dyDescent="0.15">
      <c r="B12" s="370"/>
      <c r="C12" s="416"/>
      <c r="D12" s="416"/>
      <c r="E12" s="417"/>
      <c r="F12" s="418"/>
      <c r="G12" s="419"/>
      <c r="H12" s="418"/>
      <c r="I12" s="420"/>
      <c r="J12" s="421"/>
      <c r="K12" s="422"/>
      <c r="L12" s="454"/>
      <c r="M12" s="454"/>
      <c r="N12" s="460"/>
      <c r="O12" s="455">
        <f>+N12*18%</f>
        <v>0</v>
      </c>
      <c r="P12" s="456"/>
      <c r="Q12" s="456"/>
      <c r="R12" s="457"/>
      <c r="S12" s="458"/>
      <c r="T12" s="458"/>
      <c r="U12" s="459">
        <f>+N12+O12</f>
        <v>0</v>
      </c>
      <c r="V12" s="429"/>
      <c r="W12" s="429"/>
      <c r="X12" s="416"/>
      <c r="Y12" s="418"/>
      <c r="Z12" s="418"/>
      <c r="AA12" s="419"/>
      <c r="AB12" s="418"/>
      <c r="AD12" s="172"/>
      <c r="AE12" s="277" t="e">
        <f>VLOOKUP(AD12,Tabla_13[],3,)</f>
        <v>#N/A</v>
      </c>
      <c r="AF12" s="278"/>
      <c r="AG12" s="450"/>
      <c r="AH12" s="450"/>
    </row>
    <row r="13" spans="2:35" x14ac:dyDescent="0.15">
      <c r="B13" s="370"/>
      <c r="C13" s="416"/>
      <c r="D13" s="416"/>
      <c r="E13" s="417"/>
      <c r="F13" s="418"/>
      <c r="G13" s="419"/>
      <c r="H13" s="418"/>
      <c r="I13" s="420"/>
      <c r="J13" s="421"/>
      <c r="K13" s="422"/>
      <c r="L13" s="461"/>
      <c r="M13" s="461">
        <f>+L13*18%</f>
        <v>0</v>
      </c>
      <c r="N13" s="460"/>
      <c r="O13" s="455"/>
      <c r="P13" s="456"/>
      <c r="Q13" s="456"/>
      <c r="R13" s="457"/>
      <c r="S13" s="458"/>
      <c r="T13" s="458"/>
      <c r="U13" s="459">
        <f>+L13+M13</f>
        <v>0</v>
      </c>
      <c r="V13" s="429"/>
      <c r="W13" s="429"/>
      <c r="X13" s="429"/>
      <c r="Y13" s="428"/>
      <c r="Z13" s="418"/>
      <c r="AA13" s="429"/>
      <c r="AB13" s="370"/>
      <c r="AD13" s="172"/>
      <c r="AE13" s="277" t="e">
        <f>VLOOKUP(AD13,Tabla_13[],3,)</f>
        <v>#N/A</v>
      </c>
      <c r="AF13" s="278"/>
      <c r="AG13" s="450"/>
      <c r="AH13" s="450"/>
    </row>
    <row r="14" spans="2:35" x14ac:dyDescent="0.15">
      <c r="B14" s="370"/>
      <c r="C14" s="416"/>
      <c r="D14" s="416"/>
      <c r="E14" s="432"/>
      <c r="F14" s="432"/>
      <c r="G14" s="462"/>
      <c r="H14" s="432"/>
      <c r="I14" s="370"/>
      <c r="J14" s="421"/>
      <c r="K14" s="422"/>
      <c r="L14" s="461"/>
      <c r="M14" s="461">
        <f>+L14*18%</f>
        <v>0</v>
      </c>
      <c r="N14" s="463"/>
      <c r="O14" s="455"/>
      <c r="P14" s="464"/>
      <c r="Q14" s="456"/>
      <c r="R14" s="372"/>
      <c r="S14" s="465"/>
      <c r="T14" s="465"/>
      <c r="U14" s="459">
        <f>+L14+M14</f>
        <v>0</v>
      </c>
      <c r="V14" s="370"/>
      <c r="W14" s="370"/>
      <c r="X14" s="370"/>
      <c r="Y14" s="370"/>
      <c r="Z14" s="370"/>
      <c r="AA14" s="370"/>
      <c r="AB14" s="370"/>
      <c r="AD14" s="299"/>
      <c r="AE14" s="277" t="e">
        <f>VLOOKUP(AD14,Tabla_13[],3,)</f>
        <v>#N/A</v>
      </c>
      <c r="AF14" s="278"/>
      <c r="AG14" s="450"/>
      <c r="AH14" s="450"/>
      <c r="AI14" s="466"/>
    </row>
    <row r="15" spans="2:35" x14ac:dyDescent="0.15">
      <c r="B15" s="370"/>
      <c r="C15" s="416"/>
      <c r="D15" s="416"/>
      <c r="E15" s="432"/>
      <c r="F15" s="432"/>
      <c r="G15" s="462"/>
      <c r="H15" s="432"/>
      <c r="I15" s="370"/>
      <c r="J15" s="370"/>
      <c r="K15" s="422"/>
      <c r="L15" s="461"/>
      <c r="M15" s="461">
        <f>+L15*18%</f>
        <v>0</v>
      </c>
      <c r="N15" s="463"/>
      <c r="O15" s="455"/>
      <c r="P15" s="464"/>
      <c r="Q15" s="456"/>
      <c r="R15" s="372"/>
      <c r="S15" s="465"/>
      <c r="T15" s="465"/>
      <c r="U15" s="459">
        <f>+L15+M15</f>
        <v>0</v>
      </c>
      <c r="V15" s="370"/>
      <c r="W15" s="370"/>
      <c r="X15" s="370"/>
      <c r="Y15" s="370"/>
      <c r="Z15" s="370"/>
      <c r="AA15" s="370"/>
      <c r="AB15" s="370"/>
      <c r="AD15" s="299"/>
      <c r="AE15" s="277" t="e">
        <f>VLOOKUP(AD15,Tabla_13[],3,)</f>
        <v>#N/A</v>
      </c>
      <c r="AF15" s="278"/>
      <c r="AG15" s="450"/>
      <c r="AH15" s="450"/>
    </row>
    <row r="16" spans="2:35" x14ac:dyDescent="0.15">
      <c r="B16" s="370"/>
      <c r="C16" s="416"/>
      <c r="D16" s="416"/>
      <c r="E16" s="432"/>
      <c r="F16" s="432"/>
      <c r="G16" s="432"/>
      <c r="H16" s="432"/>
      <c r="I16" s="370"/>
      <c r="J16" s="370"/>
      <c r="K16" s="422"/>
      <c r="L16" s="461"/>
      <c r="M16" s="461"/>
      <c r="N16" s="463"/>
      <c r="O16" s="455">
        <f>+N16*18%</f>
        <v>0</v>
      </c>
      <c r="P16" s="464"/>
      <c r="Q16" s="456"/>
      <c r="R16" s="372"/>
      <c r="S16" s="465"/>
      <c r="T16" s="465"/>
      <c r="U16" s="459">
        <f>+N16+O16</f>
        <v>0</v>
      </c>
      <c r="V16" s="370"/>
      <c r="W16" s="370"/>
      <c r="X16" s="370"/>
      <c r="Y16" s="370"/>
      <c r="Z16" s="370"/>
      <c r="AA16" s="370"/>
      <c r="AB16" s="370"/>
      <c r="AD16" s="299"/>
      <c r="AE16" s="277" t="e">
        <f>VLOOKUP(AD16,Tabla_13[],3,)</f>
        <v>#N/A</v>
      </c>
      <c r="AF16" s="278"/>
      <c r="AG16" s="450"/>
      <c r="AH16" s="450"/>
    </row>
    <row r="17" spans="2:35" x14ac:dyDescent="0.15">
      <c r="B17" s="370"/>
      <c r="C17" s="416"/>
      <c r="D17" s="416"/>
      <c r="E17" s="432"/>
      <c r="F17" s="432"/>
      <c r="G17" s="432"/>
      <c r="H17" s="432"/>
      <c r="I17" s="370"/>
      <c r="J17" s="370"/>
      <c r="K17" s="422"/>
      <c r="L17" s="461"/>
      <c r="M17" s="461">
        <f>+L17*18%</f>
        <v>0</v>
      </c>
      <c r="N17" s="463"/>
      <c r="O17" s="455"/>
      <c r="P17" s="464"/>
      <c r="Q17" s="456"/>
      <c r="R17" s="372"/>
      <c r="S17" s="465"/>
      <c r="T17" s="465"/>
      <c r="U17" s="459">
        <f>+L17+M17</f>
        <v>0</v>
      </c>
      <c r="V17" s="370"/>
      <c r="W17" s="370"/>
      <c r="X17" s="370"/>
      <c r="Y17" s="370"/>
      <c r="Z17" s="370"/>
      <c r="AA17" s="370"/>
      <c r="AB17" s="370"/>
      <c r="AD17" s="299"/>
      <c r="AE17" s="277" t="e">
        <f>VLOOKUP(AD17,Tabla_13[],3,)</f>
        <v>#N/A</v>
      </c>
      <c r="AF17" s="278"/>
      <c r="AG17" s="450"/>
      <c r="AH17" s="450"/>
    </row>
    <row r="18" spans="2:35" x14ac:dyDescent="0.15">
      <c r="B18" s="370"/>
      <c r="C18" s="416"/>
      <c r="D18" s="416"/>
      <c r="E18" s="432"/>
      <c r="F18" s="432"/>
      <c r="G18" s="432"/>
      <c r="H18" s="432"/>
      <c r="I18" s="370"/>
      <c r="J18" s="370"/>
      <c r="K18" s="422"/>
      <c r="L18" s="461"/>
      <c r="M18" s="461"/>
      <c r="N18" s="463"/>
      <c r="O18" s="455"/>
      <c r="P18" s="464"/>
      <c r="Q18" s="456">
        <f>+P18*18%</f>
        <v>0</v>
      </c>
      <c r="R18" s="372"/>
      <c r="S18" s="465"/>
      <c r="T18" s="465"/>
      <c r="U18" s="459">
        <f>+P18+Q18</f>
        <v>0</v>
      </c>
      <c r="V18" s="370"/>
      <c r="W18" s="370"/>
      <c r="X18" s="370"/>
      <c r="Y18" s="370"/>
      <c r="Z18" s="370"/>
      <c r="AA18" s="370"/>
      <c r="AB18" s="370"/>
      <c r="AD18" s="299"/>
      <c r="AE18" s="277" t="e">
        <f>VLOOKUP(AD18,Tabla_13[],3,)</f>
        <v>#N/A</v>
      </c>
      <c r="AF18" s="278"/>
      <c r="AG18" s="450"/>
      <c r="AH18" s="450"/>
    </row>
    <row r="19" spans="2:35" x14ac:dyDescent="0.15">
      <c r="B19" s="370"/>
      <c r="C19" s="416"/>
      <c r="D19" s="416"/>
      <c r="E19" s="432"/>
      <c r="F19" s="432"/>
      <c r="G19" s="432"/>
      <c r="H19" s="432"/>
      <c r="I19" s="370"/>
      <c r="J19" s="370"/>
      <c r="K19" s="422"/>
      <c r="L19" s="461"/>
      <c r="M19" s="461">
        <f>+L19*18%</f>
        <v>0</v>
      </c>
      <c r="N19" s="463"/>
      <c r="O19" s="455"/>
      <c r="P19" s="464"/>
      <c r="Q19" s="456"/>
      <c r="R19" s="372"/>
      <c r="S19" s="465"/>
      <c r="T19" s="465"/>
      <c r="U19" s="459">
        <f>+L19+M19</f>
        <v>0</v>
      </c>
      <c r="V19" s="370"/>
      <c r="W19" s="370"/>
      <c r="X19" s="370"/>
      <c r="Y19" s="370"/>
      <c r="Z19" s="370"/>
      <c r="AA19" s="370"/>
      <c r="AB19" s="370"/>
      <c r="AD19" s="299"/>
      <c r="AE19" s="277" t="e">
        <f>VLOOKUP(AD19,Tabla_13[],3,)</f>
        <v>#N/A</v>
      </c>
      <c r="AF19" s="278"/>
      <c r="AG19" s="450"/>
      <c r="AH19" s="450"/>
    </row>
    <row r="20" spans="2:35" x14ac:dyDescent="0.15">
      <c r="B20" s="370"/>
      <c r="C20" s="416"/>
      <c r="D20" s="416"/>
      <c r="E20" s="432"/>
      <c r="F20" s="432"/>
      <c r="G20" s="432"/>
      <c r="H20" s="432"/>
      <c r="I20" s="370"/>
      <c r="J20" s="370"/>
      <c r="K20" s="422"/>
      <c r="L20" s="461"/>
      <c r="M20" s="461"/>
      <c r="N20" s="463"/>
      <c r="O20" s="455"/>
      <c r="P20" s="464"/>
      <c r="Q20" s="456"/>
      <c r="R20" s="372"/>
      <c r="S20" s="465"/>
      <c r="T20" s="465"/>
      <c r="U20" s="459"/>
      <c r="V20" s="370"/>
      <c r="W20" s="370"/>
      <c r="X20" s="366"/>
      <c r="Y20" s="370"/>
      <c r="Z20" s="432"/>
      <c r="AA20" s="370"/>
      <c r="AB20" s="432"/>
      <c r="AD20" s="172"/>
      <c r="AE20" s="277" t="e">
        <f>VLOOKUP(AD20,Tabla_13[],3,)</f>
        <v>#N/A</v>
      </c>
      <c r="AF20" s="278"/>
      <c r="AG20" s="450"/>
      <c r="AH20" s="450"/>
    </row>
    <row r="21" spans="2:35" x14ac:dyDescent="0.15">
      <c r="B21" s="370"/>
      <c r="C21" s="416"/>
      <c r="D21" s="416"/>
      <c r="E21" s="432"/>
      <c r="F21" s="432"/>
      <c r="G21" s="432"/>
      <c r="H21" s="432"/>
      <c r="I21" s="370"/>
      <c r="J21" s="370"/>
      <c r="K21" s="422"/>
      <c r="L21" s="461"/>
      <c r="M21" s="461"/>
      <c r="N21" s="463"/>
      <c r="O21" s="455"/>
      <c r="P21" s="464"/>
      <c r="Q21" s="456"/>
      <c r="R21" s="372"/>
      <c r="S21" s="465"/>
      <c r="T21" s="465"/>
      <c r="U21" s="459"/>
      <c r="V21" s="370"/>
      <c r="W21" s="370"/>
      <c r="X21" s="366"/>
      <c r="Y21" s="432"/>
      <c r="Z21" s="432"/>
      <c r="AA21" s="370"/>
      <c r="AB21" s="370"/>
      <c r="AD21" s="299"/>
      <c r="AE21" s="277" t="e">
        <f>VLOOKUP(AD21,Tabla_13[],3,)</f>
        <v>#N/A</v>
      </c>
      <c r="AF21" s="278"/>
      <c r="AG21" s="450"/>
      <c r="AH21" s="450"/>
    </row>
    <row r="22" spans="2:35" s="467" customFormat="1" ht="12.75" thickBot="1" x14ac:dyDescent="0.2">
      <c r="C22" s="258"/>
      <c r="D22" s="258"/>
      <c r="E22" s="258"/>
      <c r="F22" s="258"/>
      <c r="G22" s="258"/>
      <c r="H22" s="258"/>
      <c r="I22" s="258"/>
      <c r="J22" s="258"/>
      <c r="K22" s="468" t="s">
        <v>835</v>
      </c>
      <c r="L22" s="469">
        <f>SUM(L10:L21)</f>
        <v>0</v>
      </c>
      <c r="M22" s="469">
        <f>SUM(M10:M21)</f>
        <v>0</v>
      </c>
      <c r="N22" s="470">
        <f t="shared" ref="N22:U22" si="0">SUM(N10:N21)</f>
        <v>0</v>
      </c>
      <c r="O22" s="470">
        <f t="shared" si="0"/>
        <v>0</v>
      </c>
      <c r="P22" s="471">
        <f t="shared" si="0"/>
        <v>0</v>
      </c>
      <c r="Q22" s="471">
        <f t="shared" si="0"/>
        <v>0</v>
      </c>
      <c r="R22" s="472">
        <f t="shared" si="0"/>
        <v>0</v>
      </c>
      <c r="S22" s="472">
        <f t="shared" si="0"/>
        <v>0</v>
      </c>
      <c r="T22" s="472">
        <f t="shared" si="0"/>
        <v>0</v>
      </c>
      <c r="U22" s="469">
        <f t="shared" si="0"/>
        <v>0</v>
      </c>
      <c r="V22" s="258"/>
      <c r="W22" s="258"/>
      <c r="X22" s="258"/>
      <c r="Y22" s="258"/>
      <c r="Z22" s="258"/>
      <c r="AA22" s="258"/>
      <c r="AB22" s="258"/>
      <c r="AC22" s="258"/>
      <c r="AD22" s="299"/>
      <c r="AE22" s="277" t="e">
        <f>VLOOKUP(AD22,Tabla_13[],3,)</f>
        <v>#N/A</v>
      </c>
      <c r="AF22" s="278"/>
      <c r="AG22" s="450"/>
      <c r="AH22" s="450"/>
    </row>
    <row r="23" spans="2:35" ht="12.75" thickTop="1" x14ac:dyDescent="0.15">
      <c r="AD23" s="299"/>
      <c r="AE23" s="277" t="e">
        <f>VLOOKUP(AD23,Tabla_13[],3,)</f>
        <v>#N/A</v>
      </c>
      <c r="AF23" s="278"/>
      <c r="AG23" s="450"/>
      <c r="AH23" s="450"/>
    </row>
    <row r="24" spans="2:35" ht="12.75" thickBot="1" x14ac:dyDescent="0.2">
      <c r="M24" s="257" t="s">
        <v>1101</v>
      </c>
      <c r="N24" s="257"/>
      <c r="AF24" s="313" t="s">
        <v>835</v>
      </c>
      <c r="AG24" s="314">
        <f>SUM(AG8:AG23)</f>
        <v>0</v>
      </c>
      <c r="AH24" s="314">
        <f>SUM(AH8:AH23)</f>
        <v>0</v>
      </c>
      <c r="AI24" s="315">
        <f>+AG24-AH24</f>
        <v>0</v>
      </c>
    </row>
    <row r="25" spans="2:35" ht="12.75" thickTop="1" x14ac:dyDescent="0.15">
      <c r="L25" s="437" t="s">
        <v>1157</v>
      </c>
      <c r="M25" s="266" t="s">
        <v>1104</v>
      </c>
      <c r="N25" s="266" t="s">
        <v>1105</v>
      </c>
      <c r="O25" s="266" t="s">
        <v>1106</v>
      </c>
      <c r="P25" s="266" t="s">
        <v>0</v>
      </c>
      <c r="Q25" s="266" t="s">
        <v>1</v>
      </c>
    </row>
    <row r="26" spans="2:35" x14ac:dyDescent="0.15">
      <c r="L26" s="437"/>
      <c r="M26" s="277"/>
      <c r="N26" s="277" t="e">
        <f>VLOOKUP(M26,Tabla_13[],3,)</f>
        <v>#N/A</v>
      </c>
      <c r="O26" s="278"/>
      <c r="P26" s="278"/>
      <c r="Q26" s="278"/>
    </row>
    <row r="27" spans="2:35" x14ac:dyDescent="0.15">
      <c r="L27" s="437"/>
      <c r="M27" s="277"/>
      <c r="N27" s="277" t="e">
        <f>VLOOKUP(M27,Tabla_13[],3,)</f>
        <v>#N/A</v>
      </c>
      <c r="O27" s="278"/>
      <c r="P27" s="278"/>
      <c r="Q27" s="278"/>
    </row>
    <row r="28" spans="2:35" x14ac:dyDescent="0.15">
      <c r="L28" s="437"/>
      <c r="M28" s="277"/>
      <c r="N28" s="277" t="e">
        <f>VLOOKUP(M28,Tabla_13[],3,)</f>
        <v>#N/A</v>
      </c>
      <c r="O28" s="278"/>
      <c r="P28" s="278"/>
      <c r="Q28" s="278"/>
    </row>
    <row r="29" spans="2:35" x14ac:dyDescent="0.15">
      <c r="L29" s="437"/>
      <c r="M29" s="277"/>
      <c r="N29" s="277" t="e">
        <f>VLOOKUP(M29,Tabla_13[],3,)</f>
        <v>#N/A</v>
      </c>
      <c r="O29" s="278"/>
      <c r="P29" s="278"/>
      <c r="Q29" s="278"/>
    </row>
    <row r="30" spans="2:35" x14ac:dyDescent="0.15">
      <c r="L30" s="437"/>
      <c r="M30" s="277"/>
      <c r="N30" s="277" t="e">
        <f>VLOOKUP(M30,Tabla_13[],3,)</f>
        <v>#N/A</v>
      </c>
      <c r="O30" s="278"/>
      <c r="P30" s="278"/>
      <c r="Q30" s="278"/>
    </row>
    <row r="31" spans="2:35" x14ac:dyDescent="0.15">
      <c r="L31" s="437"/>
      <c r="M31" s="277"/>
      <c r="N31" s="277" t="e">
        <f>VLOOKUP(M31,Tabla_13[],3,)</f>
        <v>#N/A</v>
      </c>
      <c r="O31" s="278"/>
      <c r="P31" s="278"/>
      <c r="Q31" s="278"/>
    </row>
    <row r="32" spans="2:35" x14ac:dyDescent="0.15">
      <c r="B32" s="657"/>
      <c r="M32" s="277"/>
      <c r="N32" s="277" t="e">
        <f>VLOOKUP(M32,Tabla_13[],3,)</f>
        <v>#N/A</v>
      </c>
      <c r="O32" s="278"/>
      <c r="P32" s="278"/>
      <c r="Q32" s="278"/>
    </row>
    <row r="33" spans="2:18" x14ac:dyDescent="0.15">
      <c r="M33" s="277"/>
      <c r="N33" s="277" t="e">
        <f>VLOOKUP(M33,Tabla_13[],3,)</f>
        <v>#N/A</v>
      </c>
      <c r="O33" s="278"/>
      <c r="P33" s="278"/>
      <c r="Q33" s="278"/>
    </row>
    <row r="34" spans="2:18" x14ac:dyDescent="0.15">
      <c r="M34" s="277"/>
      <c r="N34" s="277" t="e">
        <f>VLOOKUP(M34,Tabla_13[],3,)</f>
        <v>#N/A</v>
      </c>
      <c r="O34" s="278"/>
      <c r="P34" s="278"/>
      <c r="Q34" s="278"/>
    </row>
    <row r="35" spans="2:18" x14ac:dyDescent="0.15">
      <c r="M35" s="277"/>
      <c r="N35" s="277" t="e">
        <f>VLOOKUP(M35,Tabla_13[],3,)</f>
        <v>#N/A</v>
      </c>
      <c r="O35" s="278"/>
      <c r="P35" s="278"/>
      <c r="Q35" s="278"/>
    </row>
    <row r="36" spans="2:18" x14ac:dyDescent="0.15">
      <c r="M36" s="277"/>
      <c r="N36" s="277" t="e">
        <f>VLOOKUP(M36,Tabla_13[],3,)</f>
        <v>#N/A</v>
      </c>
      <c r="O36" s="278"/>
      <c r="P36" s="278"/>
      <c r="Q36" s="278"/>
    </row>
    <row r="37" spans="2:18" x14ac:dyDescent="0.15">
      <c r="M37" s="277"/>
      <c r="N37" s="277" t="e">
        <f>VLOOKUP(M37,Tabla_13[],3,)</f>
        <v>#N/A</v>
      </c>
      <c r="O37" s="278"/>
      <c r="P37" s="278"/>
      <c r="Q37" s="278"/>
    </row>
    <row r="38" spans="2:18" x14ac:dyDescent="0.15">
      <c r="M38" s="277"/>
      <c r="N38" s="277" t="e">
        <f>VLOOKUP(M38,Tabla_13[],3,)</f>
        <v>#N/A</v>
      </c>
      <c r="O38" s="278"/>
      <c r="P38" s="278"/>
      <c r="Q38" s="278"/>
    </row>
    <row r="39" spans="2:18" x14ac:dyDescent="0.15">
      <c r="M39" s="277"/>
      <c r="N39" s="277" t="e">
        <f>VLOOKUP(M39,Tabla_13[],3,)</f>
        <v>#N/A</v>
      </c>
      <c r="O39" s="278"/>
      <c r="P39" s="278"/>
      <c r="Q39" s="278"/>
    </row>
    <row r="40" spans="2:18" x14ac:dyDescent="0.15">
      <c r="B40" s="657"/>
      <c r="M40" s="277"/>
      <c r="N40" s="277" t="e">
        <f>VLOOKUP(M40,Tabla_13[],3,)</f>
        <v>#N/A</v>
      </c>
      <c r="O40" s="278"/>
      <c r="P40" s="278"/>
      <c r="Q40" s="278"/>
    </row>
    <row r="41" spans="2:18" x14ac:dyDescent="0.15">
      <c r="O41" s="441" t="s">
        <v>835</v>
      </c>
      <c r="P41" s="442">
        <f>SUM(P26:P40)</f>
        <v>0</v>
      </c>
      <c r="Q41" s="442">
        <f>SUM(Q26:Q40)</f>
        <v>0</v>
      </c>
      <c r="R41" s="315">
        <f>+P41-Q41</f>
        <v>0</v>
      </c>
    </row>
    <row r="44" spans="2:18" x14ac:dyDescent="0.15">
      <c r="M44" s="257" t="s">
        <v>1158</v>
      </c>
      <c r="N44" s="257"/>
    </row>
    <row r="45" spans="2:18" x14ac:dyDescent="0.15">
      <c r="M45" s="266" t="s">
        <v>1104</v>
      </c>
      <c r="N45" s="266" t="s">
        <v>1105</v>
      </c>
      <c r="O45" s="266" t="s">
        <v>1106</v>
      </c>
      <c r="P45" s="266" t="s">
        <v>0</v>
      </c>
      <c r="Q45" s="266" t="s">
        <v>1</v>
      </c>
    </row>
    <row r="46" spans="2:18" x14ac:dyDescent="0.15">
      <c r="L46" s="258">
        <v>1</v>
      </c>
      <c r="M46" s="277"/>
      <c r="N46" s="277" t="e">
        <f>VLOOKUP(M46,Tabla_13[],3,)</f>
        <v>#N/A</v>
      </c>
      <c r="O46" s="278"/>
      <c r="P46" s="278">
        <f>+P26</f>
        <v>0</v>
      </c>
      <c r="Q46" s="278"/>
    </row>
    <row r="47" spans="2:18" x14ac:dyDescent="0.15">
      <c r="B47" s="657"/>
      <c r="L47" s="258">
        <v>2</v>
      </c>
      <c r="M47" s="277"/>
      <c r="N47" s="277" t="e">
        <f>VLOOKUP(M47,Tabla_13[],3,)</f>
        <v>#N/A</v>
      </c>
      <c r="O47" s="278"/>
      <c r="P47" s="278">
        <f>+P36</f>
        <v>0</v>
      </c>
      <c r="Q47" s="278"/>
    </row>
    <row r="48" spans="2:18" x14ac:dyDescent="0.15">
      <c r="L48" s="258">
        <v>3</v>
      </c>
      <c r="M48" s="277"/>
      <c r="N48" s="277" t="e">
        <f>VLOOKUP(M48,Tabla_13[],3,)</f>
        <v>#N/A</v>
      </c>
      <c r="O48" s="278"/>
      <c r="P48" s="278">
        <f>+P30</f>
        <v>0</v>
      </c>
      <c r="Q48" s="278"/>
    </row>
    <row r="49" spans="5:17" x14ac:dyDescent="0.15">
      <c r="M49" s="277"/>
      <c r="N49" s="277" t="e">
        <f>VLOOKUP(M49,Tabla_13[],3,)</f>
        <v>#N/A</v>
      </c>
      <c r="O49" s="278"/>
      <c r="P49" s="278">
        <f>+M22</f>
        <v>0</v>
      </c>
      <c r="Q49" s="278"/>
    </row>
    <row r="50" spans="5:17" x14ac:dyDescent="0.15">
      <c r="M50" s="277"/>
      <c r="N50" s="277" t="e">
        <f>VLOOKUP(M50,Tabla_13[],3,)</f>
        <v>#N/A</v>
      </c>
      <c r="O50" s="278"/>
      <c r="P50" s="278"/>
      <c r="Q50" s="278">
        <f>+U22</f>
        <v>0</v>
      </c>
    </row>
    <row r="51" spans="5:17" x14ac:dyDescent="0.15">
      <c r="M51" s="277"/>
      <c r="N51" s="277" t="e">
        <f>VLOOKUP(M51,Tabla_13[],3,)</f>
        <v>#N/A</v>
      </c>
      <c r="O51" s="278"/>
      <c r="P51" s="278">
        <f>+P47+P48</f>
        <v>0</v>
      </c>
      <c r="Q51" s="278"/>
    </row>
    <row r="52" spans="5:17" x14ac:dyDescent="0.15">
      <c r="M52" s="277"/>
      <c r="N52" s="277" t="e">
        <f>VLOOKUP(M52,Tabla_13[],3,)</f>
        <v>#N/A</v>
      </c>
      <c r="O52" s="278"/>
      <c r="P52" s="278"/>
      <c r="Q52" s="278">
        <f>+P51</f>
        <v>0</v>
      </c>
    </row>
    <row r="53" spans="5:17" x14ac:dyDescent="0.15">
      <c r="M53" s="277"/>
      <c r="N53" s="277" t="e">
        <f>VLOOKUP(M53,Tabla_13[],3,)</f>
        <v>#N/A</v>
      </c>
      <c r="O53" s="278"/>
      <c r="P53" s="278"/>
      <c r="Q53" s="278"/>
    </row>
    <row r="54" spans="5:17" x14ac:dyDescent="0.15">
      <c r="M54" s="277"/>
      <c r="N54" s="277" t="e">
        <f>VLOOKUP(M54,Tabla_13[],3,)</f>
        <v>#N/A</v>
      </c>
      <c r="O54" s="278"/>
      <c r="P54" s="278"/>
      <c r="Q54" s="278"/>
    </row>
    <row r="55" spans="5:17" x14ac:dyDescent="0.15">
      <c r="M55" s="277"/>
      <c r="N55" s="277" t="e">
        <f>VLOOKUP(M55,Tabla_13[],3,)</f>
        <v>#N/A</v>
      </c>
      <c r="O55" s="278"/>
      <c r="P55" s="278"/>
      <c r="Q55" s="278"/>
    </row>
    <row r="56" spans="5:17" ht="12.75" x14ac:dyDescent="0.15">
      <c r="H56" s="895"/>
      <c r="I56" s="895"/>
      <c r="O56" s="441" t="s">
        <v>835</v>
      </c>
      <c r="P56" s="442">
        <f>SUM(P46:P55)</f>
        <v>0</v>
      </c>
      <c r="Q56" s="442">
        <f>SUM(Q46:Q55)</f>
        <v>0</v>
      </c>
    </row>
    <row r="57" spans="5:17" x14ac:dyDescent="0.15">
      <c r="I57" s="473"/>
    </row>
    <row r="58" spans="5:17" x14ac:dyDescent="0.15">
      <c r="E58" s="473"/>
      <c r="I58" s="473"/>
    </row>
    <row r="59" spans="5:17" x14ac:dyDescent="0.15">
      <c r="E59" s="473"/>
      <c r="I59" s="473"/>
    </row>
    <row r="60" spans="5:17" x14ac:dyDescent="0.15">
      <c r="F60" s="473"/>
      <c r="I60" s="473"/>
    </row>
    <row r="61" spans="5:17" x14ac:dyDescent="0.15">
      <c r="E61" s="473"/>
      <c r="I61" s="473"/>
    </row>
    <row r="62" spans="5:17" x14ac:dyDescent="0.15">
      <c r="F62" s="473"/>
      <c r="I62" s="473"/>
    </row>
    <row r="63" spans="5:17" x14ac:dyDescent="0.15">
      <c r="I63" s="473"/>
    </row>
    <row r="64" spans="5:17" x14ac:dyDescent="0.15">
      <c r="I64" s="473"/>
    </row>
    <row r="70" spans="5:9" ht="12.75" x14ac:dyDescent="0.15">
      <c r="H70" s="895"/>
      <c r="I70" s="895"/>
    </row>
    <row r="71" spans="5:9" x14ac:dyDescent="0.15">
      <c r="I71" s="473"/>
    </row>
    <row r="72" spans="5:9" x14ac:dyDescent="0.15">
      <c r="E72" s="473"/>
      <c r="I72" s="473"/>
    </row>
    <row r="73" spans="5:9" x14ac:dyDescent="0.15">
      <c r="E73" s="473"/>
      <c r="I73" s="473"/>
    </row>
    <row r="74" spans="5:9" x14ac:dyDescent="0.15">
      <c r="F74" s="473"/>
      <c r="I74" s="473"/>
    </row>
    <row r="75" spans="5:9" x14ac:dyDescent="0.15">
      <c r="E75" s="473"/>
      <c r="I75" s="473"/>
    </row>
    <row r="76" spans="5:9" x14ac:dyDescent="0.15">
      <c r="F76" s="473"/>
      <c r="I76" s="473"/>
    </row>
    <row r="77" spans="5:9" x14ac:dyDescent="0.15">
      <c r="I77" s="473"/>
    </row>
    <row r="78" spans="5:9" x14ac:dyDescent="0.15">
      <c r="I78" s="473"/>
    </row>
    <row r="84" spans="5:9" ht="12.75" x14ac:dyDescent="0.15">
      <c r="H84" s="895"/>
      <c r="I84" s="895"/>
    </row>
    <row r="85" spans="5:9" x14ac:dyDescent="0.15">
      <c r="I85" s="473"/>
    </row>
    <row r="86" spans="5:9" x14ac:dyDescent="0.15">
      <c r="E86" s="473"/>
      <c r="I86" s="473"/>
    </row>
    <row r="87" spans="5:9" x14ac:dyDescent="0.15">
      <c r="E87" s="473"/>
      <c r="I87" s="473"/>
    </row>
    <row r="88" spans="5:9" x14ac:dyDescent="0.15">
      <c r="F88" s="473"/>
      <c r="I88" s="473"/>
    </row>
    <row r="89" spans="5:9" x14ac:dyDescent="0.15">
      <c r="E89" s="473"/>
      <c r="I89" s="473"/>
    </row>
    <row r="90" spans="5:9" x14ac:dyDescent="0.15">
      <c r="F90" s="473"/>
      <c r="I90" s="473"/>
    </row>
    <row r="91" spans="5:9" x14ac:dyDescent="0.15">
      <c r="I91" s="473"/>
    </row>
    <row r="92" spans="5:9" x14ac:dyDescent="0.15">
      <c r="I92" s="473"/>
    </row>
    <row r="96" spans="5:9" ht="12.75" x14ac:dyDescent="0.15">
      <c r="H96" s="895"/>
      <c r="I96" s="895"/>
    </row>
    <row r="97" spans="5:9" x14ac:dyDescent="0.15">
      <c r="I97" s="473"/>
    </row>
    <row r="98" spans="5:9" x14ac:dyDescent="0.15">
      <c r="E98" s="473"/>
      <c r="I98" s="473"/>
    </row>
    <row r="99" spans="5:9" x14ac:dyDescent="0.15">
      <c r="E99" s="473"/>
      <c r="F99" s="473"/>
      <c r="I99" s="473"/>
    </row>
    <row r="100" spans="5:9" x14ac:dyDescent="0.15">
      <c r="E100" s="473"/>
      <c r="I100" s="473"/>
    </row>
    <row r="101" spans="5:9" x14ac:dyDescent="0.15">
      <c r="F101" s="473"/>
      <c r="I101" s="473"/>
    </row>
    <row r="102" spans="5:9" x14ac:dyDescent="0.15">
      <c r="I102" s="473"/>
    </row>
    <row r="103" spans="5:9" x14ac:dyDescent="0.15">
      <c r="I103" s="473"/>
    </row>
    <row r="104" spans="5:9" x14ac:dyDescent="0.15">
      <c r="I104" s="473"/>
    </row>
  </sheetData>
  <mergeCells count="34">
    <mergeCell ref="H70:I70"/>
    <mergeCell ref="H84:I84"/>
    <mergeCell ref="H96:I96"/>
    <mergeCell ref="X8:X9"/>
    <mergeCell ref="Y8:Y9"/>
    <mergeCell ref="Z8:Z9"/>
    <mergeCell ref="AA8:AA9"/>
    <mergeCell ref="AB8:AB9"/>
    <mergeCell ref="H56:I56"/>
    <mergeCell ref="U7:U9"/>
    <mergeCell ref="V7:V9"/>
    <mergeCell ref="W7:W9"/>
    <mergeCell ref="X7:AB7"/>
    <mergeCell ref="H8:H9"/>
    <mergeCell ref="L7:M8"/>
    <mergeCell ref="N7:O8"/>
    <mergeCell ref="P7:Q8"/>
    <mergeCell ref="R7:R9"/>
    <mergeCell ref="S7:S9"/>
    <mergeCell ref="T7:T9"/>
    <mergeCell ref="H3:J3"/>
    <mergeCell ref="H4:J4"/>
    <mergeCell ref="H5:J5"/>
    <mergeCell ref="B7:B9"/>
    <mergeCell ref="C7:H7"/>
    <mergeCell ref="I7:K7"/>
    <mergeCell ref="I8:I9"/>
    <mergeCell ref="J8:J9"/>
    <mergeCell ref="K8:K9"/>
    <mergeCell ref="C8:C9"/>
    <mergeCell ref="D8:D9"/>
    <mergeCell ref="E8:E9"/>
    <mergeCell ref="F8:F9"/>
    <mergeCell ref="G8:G9"/>
  </mergeCells>
  <conditionalFormatting sqref="L7:U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C72C-5684-48B0-B209-97BDC72FA3D9}">
  <dimension ref="B2:O32"/>
  <sheetViews>
    <sheetView topLeftCell="A4" workbookViewId="0">
      <selection activeCell="I36" sqref="I36"/>
    </sheetView>
  </sheetViews>
  <sheetFormatPr defaultColWidth="10.76171875" defaultRowHeight="15" x14ac:dyDescent="0.2"/>
  <sheetData>
    <row r="2" spans="2:15" ht="22.5" x14ac:dyDescent="0.4">
      <c r="B2" s="902" t="s">
        <v>1285</v>
      </c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</row>
    <row r="4" spans="2:15" x14ac:dyDescent="0.2">
      <c r="B4" s="903" t="s">
        <v>1286</v>
      </c>
      <c r="C4" s="903"/>
      <c r="D4" s="903"/>
      <c r="E4" s="903"/>
      <c r="F4" s="904"/>
      <c r="G4" s="904"/>
      <c r="H4" s="904"/>
      <c r="I4" s="904"/>
      <c r="K4" s="905" t="s">
        <v>1287</v>
      </c>
      <c r="L4" s="905"/>
      <c r="M4" s="905"/>
      <c r="N4" s="905"/>
      <c r="O4" s="905"/>
    </row>
    <row r="5" spans="2:15" x14ac:dyDescent="0.2">
      <c r="B5" s="903" t="s">
        <v>841</v>
      </c>
      <c r="C5" s="903"/>
      <c r="D5" s="903"/>
      <c r="E5" s="903"/>
      <c r="F5" s="904"/>
      <c r="G5" s="904"/>
      <c r="H5" s="904"/>
      <c r="I5" s="904"/>
      <c r="K5" s="906" t="s">
        <v>1288</v>
      </c>
      <c r="L5" s="906"/>
      <c r="M5" s="906"/>
      <c r="N5" s="907"/>
      <c r="O5" s="904"/>
    </row>
    <row r="6" spans="2:15" x14ac:dyDescent="0.2">
      <c r="B6" s="903" t="s">
        <v>1289</v>
      </c>
      <c r="C6" s="903"/>
      <c r="D6" s="903"/>
      <c r="E6" s="903"/>
      <c r="F6" s="904"/>
      <c r="G6" s="904"/>
      <c r="H6" s="904"/>
      <c r="I6" s="904"/>
      <c r="K6" s="906" t="s">
        <v>1290</v>
      </c>
      <c r="L6" s="906"/>
      <c r="M6" s="906"/>
      <c r="N6" s="907"/>
      <c r="O6" s="904"/>
    </row>
    <row r="7" spans="2:15" x14ac:dyDescent="0.2">
      <c r="B7" s="903" t="s">
        <v>1291</v>
      </c>
      <c r="C7" s="903"/>
      <c r="D7" s="903"/>
      <c r="E7" s="903"/>
      <c r="F7" s="904"/>
      <c r="G7" s="904"/>
      <c r="H7" s="904"/>
      <c r="I7" s="904"/>
      <c r="K7" s="906" t="s">
        <v>1292</v>
      </c>
      <c r="L7" s="906"/>
      <c r="M7" s="906"/>
      <c r="N7" s="908"/>
      <c r="O7" s="909"/>
    </row>
    <row r="8" spans="2:15" x14ac:dyDescent="0.2">
      <c r="B8" s="903" t="s">
        <v>1293</v>
      </c>
      <c r="C8" s="903"/>
      <c r="D8" s="903"/>
      <c r="E8" s="903"/>
      <c r="F8" s="904"/>
      <c r="G8" s="904"/>
      <c r="H8" s="904"/>
      <c r="I8" s="904"/>
      <c r="K8" s="906" t="s">
        <v>1294</v>
      </c>
      <c r="L8" s="906"/>
      <c r="M8" s="906"/>
      <c r="N8" s="907"/>
      <c r="O8" s="904"/>
    </row>
    <row r="9" spans="2:15" x14ac:dyDescent="0.2">
      <c r="B9" s="903" t="s">
        <v>1295</v>
      </c>
      <c r="C9" s="903"/>
      <c r="D9" s="903"/>
      <c r="E9" s="903"/>
      <c r="F9" s="904"/>
      <c r="G9" s="904"/>
      <c r="H9" s="904"/>
      <c r="I9" s="904"/>
      <c r="K9" s="906" t="s">
        <v>1296</v>
      </c>
      <c r="L9" s="906"/>
      <c r="M9" s="906"/>
      <c r="N9" s="910"/>
      <c r="O9" s="911"/>
    </row>
    <row r="10" spans="2:15" x14ac:dyDescent="0.2">
      <c r="B10" s="903" t="s">
        <v>1297</v>
      </c>
      <c r="C10" s="903"/>
      <c r="D10" s="903"/>
      <c r="E10" s="903"/>
      <c r="F10" s="904"/>
      <c r="G10" s="904"/>
      <c r="H10" s="904"/>
      <c r="I10" s="904"/>
      <c r="K10" s="904"/>
      <c r="L10" s="904"/>
      <c r="M10" s="904"/>
      <c r="N10" s="904"/>
      <c r="O10" s="904"/>
    </row>
    <row r="11" spans="2:15" x14ac:dyDescent="0.2">
      <c r="B11" s="903" t="s">
        <v>1298</v>
      </c>
      <c r="C11" s="903"/>
      <c r="D11" s="903"/>
      <c r="E11" s="903"/>
      <c r="F11" s="904"/>
      <c r="G11" s="904"/>
      <c r="H11" s="904"/>
      <c r="I11" s="904"/>
      <c r="K11" s="904"/>
      <c r="L11" s="904"/>
      <c r="M11" s="904"/>
      <c r="N11" s="904"/>
      <c r="O11" s="904"/>
    </row>
    <row r="12" spans="2:15" x14ac:dyDescent="0.2">
      <c r="B12" s="903" t="s">
        <v>1299</v>
      </c>
      <c r="C12" s="903"/>
      <c r="D12" s="903"/>
      <c r="E12" s="903"/>
      <c r="F12" s="904"/>
      <c r="G12" s="904"/>
      <c r="H12" s="904"/>
      <c r="I12" s="904"/>
      <c r="K12" s="904"/>
      <c r="L12" s="904"/>
      <c r="M12" s="904"/>
      <c r="N12" s="904"/>
      <c r="O12" s="904"/>
    </row>
    <row r="14" spans="2:15" x14ac:dyDescent="0.2">
      <c r="B14" s="923" t="s">
        <v>1300</v>
      </c>
      <c r="C14" s="924"/>
      <c r="D14" s="924"/>
      <c r="E14" s="925"/>
      <c r="F14" s="921" t="s">
        <v>1301</v>
      </c>
      <c r="G14" s="912" t="s">
        <v>1302</v>
      </c>
      <c r="H14" s="913"/>
      <c r="I14" s="914"/>
      <c r="J14" s="915" t="s">
        <v>1197</v>
      </c>
      <c r="K14" s="916"/>
      <c r="L14" s="917"/>
      <c r="M14" s="918" t="s">
        <v>1198</v>
      </c>
      <c r="N14" s="919"/>
      <c r="O14" s="920"/>
    </row>
    <row r="15" spans="2:15" x14ac:dyDescent="0.2">
      <c r="B15" s="926"/>
      <c r="C15" s="927"/>
      <c r="D15" s="927"/>
      <c r="E15" s="928"/>
      <c r="F15" s="929"/>
      <c r="G15" s="921" t="s">
        <v>1303</v>
      </c>
      <c r="H15" s="921" t="s">
        <v>1304</v>
      </c>
      <c r="I15" s="921" t="s">
        <v>1305</v>
      </c>
      <c r="J15" s="921" t="s">
        <v>1303</v>
      </c>
      <c r="K15" s="921" t="s">
        <v>1304</v>
      </c>
      <c r="L15" s="921" t="s">
        <v>1204</v>
      </c>
      <c r="M15" s="921" t="s">
        <v>1303</v>
      </c>
      <c r="N15" s="921" t="s">
        <v>1306</v>
      </c>
      <c r="O15" s="921" t="s">
        <v>1305</v>
      </c>
    </row>
    <row r="16" spans="2:15" ht="25.5" x14ac:dyDescent="0.2">
      <c r="B16" s="631" t="s">
        <v>1307</v>
      </c>
      <c r="C16" s="631" t="s">
        <v>1308</v>
      </c>
      <c r="D16" s="631" t="s">
        <v>1309</v>
      </c>
      <c r="E16" s="631" t="s">
        <v>1310</v>
      </c>
      <c r="F16" s="922"/>
      <c r="G16" s="922"/>
      <c r="H16" s="922"/>
      <c r="I16" s="922"/>
      <c r="J16" s="922"/>
      <c r="K16" s="922"/>
      <c r="L16" s="922"/>
      <c r="M16" s="922"/>
      <c r="N16" s="922"/>
      <c r="O16" s="922"/>
    </row>
    <row r="17" spans="2:15" x14ac:dyDescent="0.2">
      <c r="B17" s="632"/>
      <c r="C17" s="630"/>
      <c r="D17" s="630"/>
      <c r="E17" s="630"/>
      <c r="F17" s="632"/>
      <c r="G17" s="630"/>
      <c r="H17" s="633"/>
      <c r="I17" s="633"/>
      <c r="J17" s="630"/>
      <c r="K17" s="213"/>
      <c r="L17" s="213"/>
      <c r="M17" s="630"/>
      <c r="N17" s="633"/>
      <c r="O17" s="633"/>
    </row>
    <row r="18" spans="2:15" x14ac:dyDescent="0.2">
      <c r="B18" s="632"/>
      <c r="C18" s="632"/>
      <c r="D18" s="634"/>
      <c r="E18" s="634"/>
      <c r="F18" s="632"/>
      <c r="G18" s="630"/>
      <c r="H18" s="633"/>
      <c r="I18" s="633"/>
      <c r="J18" s="630"/>
      <c r="K18" s="213"/>
      <c r="L18" s="213"/>
      <c r="M18" s="630"/>
      <c r="N18" s="633"/>
      <c r="O18" s="633"/>
    </row>
    <row r="19" spans="2:15" x14ac:dyDescent="0.2">
      <c r="B19" s="632"/>
      <c r="C19" s="632"/>
      <c r="D19" s="634"/>
      <c r="E19" s="630"/>
      <c r="F19" s="632"/>
      <c r="G19" s="630"/>
      <c r="H19" s="633"/>
      <c r="I19" s="633"/>
      <c r="J19" s="630"/>
      <c r="K19" s="635"/>
      <c r="L19" s="635"/>
      <c r="M19" s="630"/>
      <c r="N19" s="633"/>
      <c r="O19" s="633"/>
    </row>
    <row r="20" spans="2:15" x14ac:dyDescent="0.2">
      <c r="B20" s="630"/>
      <c r="C20" s="632"/>
      <c r="D20" s="634"/>
      <c r="E20" s="630"/>
      <c r="F20" s="632"/>
      <c r="G20" s="630"/>
      <c r="H20" s="633"/>
      <c r="I20" s="633"/>
      <c r="J20" s="630"/>
      <c r="K20" s="635"/>
      <c r="L20" s="635"/>
      <c r="M20" s="630"/>
      <c r="N20" s="633"/>
      <c r="O20" s="633"/>
    </row>
    <row r="21" spans="2:15" x14ac:dyDescent="0.2">
      <c r="B21" s="632"/>
      <c r="C21" s="630"/>
      <c r="D21" s="634"/>
      <c r="E21" s="630"/>
      <c r="F21" s="632"/>
      <c r="G21" s="630"/>
      <c r="H21" s="633"/>
      <c r="I21" s="633"/>
      <c r="J21" s="630"/>
      <c r="K21" s="635"/>
      <c r="L21" s="635"/>
      <c r="M21" s="630"/>
      <c r="N21" s="633"/>
      <c r="O21" s="633"/>
    </row>
    <row r="22" spans="2:15" x14ac:dyDescent="0.2">
      <c r="B22" s="630"/>
      <c r="C22" s="630"/>
      <c r="D22" s="634"/>
      <c r="E22" s="630"/>
      <c r="F22" s="632"/>
      <c r="G22" s="630"/>
      <c r="H22" s="633"/>
      <c r="I22" s="633"/>
      <c r="J22" s="630"/>
      <c r="K22" s="635"/>
      <c r="L22" s="635"/>
      <c r="M22" s="630"/>
      <c r="N22" s="633"/>
      <c r="O22" s="633"/>
    </row>
    <row r="23" spans="2:15" x14ac:dyDescent="0.2">
      <c r="B23" s="630"/>
      <c r="C23" s="630"/>
      <c r="D23" s="634"/>
      <c r="E23" s="630"/>
      <c r="F23" s="632"/>
      <c r="G23" s="630"/>
      <c r="H23" s="633"/>
      <c r="I23" s="633"/>
      <c r="J23" s="630"/>
      <c r="K23" s="213"/>
      <c r="L23" s="213"/>
      <c r="M23" s="630"/>
      <c r="N23" s="633"/>
      <c r="O23" s="633"/>
    </row>
    <row r="24" spans="2:15" x14ac:dyDescent="0.2">
      <c r="B24" s="630"/>
      <c r="C24" s="630"/>
      <c r="D24" s="634"/>
      <c r="E24" s="634"/>
      <c r="F24" s="632"/>
      <c r="G24" s="630"/>
      <c r="H24" s="633"/>
      <c r="I24" s="633"/>
      <c r="J24" s="630"/>
      <c r="K24" s="635"/>
      <c r="L24" s="635"/>
      <c r="M24" s="630"/>
      <c r="N24" s="633"/>
      <c r="O24" s="633"/>
    </row>
    <row r="25" spans="2:15" x14ac:dyDescent="0.2">
      <c r="B25" s="630"/>
      <c r="C25" s="630"/>
      <c r="D25" s="630"/>
      <c r="E25" s="630"/>
      <c r="F25" s="632"/>
      <c r="G25" s="630"/>
      <c r="H25" s="633"/>
      <c r="I25" s="633"/>
      <c r="J25" s="630"/>
      <c r="K25" s="635"/>
      <c r="L25" s="635"/>
      <c r="M25" s="630"/>
      <c r="N25" s="633"/>
      <c r="O25" s="633"/>
    </row>
    <row r="26" spans="2:15" x14ac:dyDescent="0.2">
      <c r="B26" s="630"/>
      <c r="C26" s="630"/>
      <c r="D26" s="630"/>
      <c r="E26" s="630"/>
      <c r="F26" s="632"/>
      <c r="G26" s="630"/>
      <c r="H26" s="633"/>
      <c r="I26" s="633"/>
      <c r="J26" s="630"/>
      <c r="K26" s="213"/>
      <c r="L26" s="213"/>
      <c r="M26" s="630"/>
      <c r="N26" s="633"/>
      <c r="O26" s="633"/>
    </row>
    <row r="27" spans="2:15" x14ac:dyDescent="0.2">
      <c r="B27" s="630"/>
      <c r="C27" s="630"/>
      <c r="D27" s="630"/>
      <c r="E27" s="630"/>
      <c r="F27" s="632"/>
      <c r="G27" s="630"/>
      <c r="H27" s="633"/>
      <c r="I27" s="633"/>
      <c r="J27" s="630"/>
      <c r="K27" s="635"/>
      <c r="L27" s="635"/>
      <c r="M27" s="630"/>
      <c r="N27" s="633"/>
      <c r="O27" s="636"/>
    </row>
    <row r="28" spans="2:15" x14ac:dyDescent="0.2">
      <c r="B28" s="630"/>
      <c r="C28" s="630"/>
      <c r="D28" s="630"/>
      <c r="E28" s="630"/>
      <c r="F28" s="213"/>
      <c r="G28" s="630"/>
      <c r="H28" s="633"/>
      <c r="I28" s="633"/>
      <c r="J28" s="630"/>
      <c r="K28" s="213"/>
      <c r="L28" s="213"/>
      <c r="M28" s="630"/>
      <c r="N28" s="633"/>
      <c r="O28" s="633"/>
    </row>
    <row r="29" spans="2:15" x14ac:dyDescent="0.2">
      <c r="B29" s="630"/>
      <c r="C29" s="630"/>
      <c r="D29" s="630"/>
      <c r="E29" s="630"/>
      <c r="F29" s="213"/>
      <c r="G29" s="630"/>
      <c r="H29" s="633"/>
      <c r="I29" s="633"/>
      <c r="J29" s="630"/>
      <c r="K29" s="213"/>
      <c r="L29" s="213"/>
      <c r="M29" s="630"/>
      <c r="N29" s="633"/>
      <c r="O29" s="633"/>
    </row>
    <row r="30" spans="2:15" x14ac:dyDescent="0.2">
      <c r="B30" s="630"/>
      <c r="C30" s="630"/>
      <c r="D30" s="630"/>
      <c r="E30" s="630"/>
      <c r="F30" s="213"/>
      <c r="G30" s="630"/>
      <c r="H30" s="633"/>
      <c r="I30" s="633"/>
      <c r="J30" s="630"/>
      <c r="K30" s="213"/>
      <c r="L30" s="213"/>
      <c r="M30" s="630"/>
      <c r="N30" s="633"/>
      <c r="O30" s="633"/>
    </row>
    <row r="31" spans="2:15" x14ac:dyDescent="0.2">
      <c r="B31" s="630"/>
      <c r="C31" s="630"/>
      <c r="D31" s="630"/>
      <c r="E31" s="630"/>
      <c r="F31" s="213"/>
      <c r="G31" s="630"/>
      <c r="H31" s="633"/>
      <c r="I31" s="633"/>
      <c r="J31" s="630"/>
      <c r="K31" s="213"/>
      <c r="L31" s="213"/>
      <c r="M31" s="630"/>
      <c r="N31" s="213"/>
      <c r="O31" s="213"/>
    </row>
    <row r="32" spans="2:15" x14ac:dyDescent="0.2">
      <c r="F32" t="s">
        <v>1311</v>
      </c>
      <c r="G32" s="198">
        <f>SUM(G17:G31)</f>
        <v>0</v>
      </c>
      <c r="H32" s="637">
        <f>SUM(H17:H31)</f>
        <v>0</v>
      </c>
      <c r="I32" s="638">
        <f t="shared" ref="I32:N32" si="0">SUM(I17:I31)</f>
        <v>0</v>
      </c>
      <c r="J32" s="198">
        <f t="shared" si="0"/>
        <v>0</v>
      </c>
      <c r="K32">
        <f>SUM(K17:K31)</f>
        <v>0</v>
      </c>
      <c r="L32" s="639">
        <f t="shared" si="0"/>
        <v>0</v>
      </c>
      <c r="M32" s="198"/>
      <c r="N32">
        <f t="shared" si="0"/>
        <v>0</v>
      </c>
      <c r="O32" s="640">
        <f>SUM(O17:O31)</f>
        <v>0</v>
      </c>
    </row>
  </sheetData>
  <mergeCells count="50">
    <mergeCell ref="B12:E12"/>
    <mergeCell ref="F12:I12"/>
    <mergeCell ref="K12:M12"/>
    <mergeCell ref="N12:O12"/>
    <mergeCell ref="B14:E15"/>
    <mergeCell ref="F14:F16"/>
    <mergeCell ref="N10:O10"/>
    <mergeCell ref="B11:E11"/>
    <mergeCell ref="F11:I11"/>
    <mergeCell ref="K11:M11"/>
    <mergeCell ref="N11:O11"/>
    <mergeCell ref="B10:E10"/>
    <mergeCell ref="F10:I10"/>
    <mergeCell ref="K10:M10"/>
    <mergeCell ref="G14:I14"/>
    <mergeCell ref="J14:L14"/>
    <mergeCell ref="M14:O14"/>
    <mergeCell ref="G15:G16"/>
    <mergeCell ref="N15:N16"/>
    <mergeCell ref="O15:O16"/>
    <mergeCell ref="H15:H16"/>
    <mergeCell ref="I15:I16"/>
    <mergeCell ref="J15:J16"/>
    <mergeCell ref="K15:K16"/>
    <mergeCell ref="L15:L16"/>
    <mergeCell ref="M15:M16"/>
    <mergeCell ref="B8:E8"/>
    <mergeCell ref="F8:I8"/>
    <mergeCell ref="K8:M8"/>
    <mergeCell ref="N8:O8"/>
    <mergeCell ref="B9:E9"/>
    <mergeCell ref="F9:I9"/>
    <mergeCell ref="K9:M9"/>
    <mergeCell ref="N9:O9"/>
    <mergeCell ref="B6:E6"/>
    <mergeCell ref="F6:I6"/>
    <mergeCell ref="K6:M6"/>
    <mergeCell ref="N6:O6"/>
    <mergeCell ref="B7:E7"/>
    <mergeCell ref="F7:I7"/>
    <mergeCell ref="K7:M7"/>
    <mergeCell ref="N7:O7"/>
    <mergeCell ref="B2:O2"/>
    <mergeCell ref="B4:E4"/>
    <mergeCell ref="F4:I4"/>
    <mergeCell ref="K4:O4"/>
    <mergeCell ref="B5:E5"/>
    <mergeCell ref="F5:I5"/>
    <mergeCell ref="K5:M5"/>
    <mergeCell ref="N5:O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5946E-B4A5-4B8C-A2BC-13FBCA095259}">
  <sheetPr>
    <tabColor rgb="FF7030A0"/>
  </sheetPr>
  <dimension ref="A2:T128"/>
  <sheetViews>
    <sheetView showGridLines="0" topLeftCell="A28" zoomScaleNormal="100" workbookViewId="0">
      <selection activeCell="J81" sqref="J81"/>
    </sheetView>
  </sheetViews>
  <sheetFormatPr defaultColWidth="11.43359375" defaultRowHeight="12" x14ac:dyDescent="0.15"/>
  <cols>
    <col min="1" max="1" width="3.62890625" style="325" bestFit="1" customWidth="1"/>
    <col min="2" max="2" width="11.43359375" style="258"/>
    <col min="3" max="3" width="8.875" style="258" customWidth="1"/>
    <col min="4" max="4" width="7.53125" style="258" customWidth="1"/>
    <col min="5" max="5" width="6.58984375" style="258" customWidth="1"/>
    <col min="6" max="6" width="5.91796875" style="405" customWidth="1"/>
    <col min="7" max="7" width="15.46875" style="405" customWidth="1"/>
    <col min="8" max="8" width="8.7421875" style="258" customWidth="1"/>
    <col min="9" max="9" width="13.31640625" style="258" customWidth="1"/>
    <col min="10" max="10" width="12.64453125" style="258" customWidth="1"/>
    <col min="11" max="12" width="10.76171875" style="258" customWidth="1"/>
    <col min="13" max="13" width="12.64453125" style="258" customWidth="1"/>
    <col min="14" max="14" width="8.7421875" style="258" customWidth="1"/>
    <col min="15" max="15" width="10.76171875" style="258" customWidth="1"/>
    <col min="16" max="16" width="12.64453125" style="258" customWidth="1"/>
    <col min="17" max="17" width="1.4765625" style="258" customWidth="1"/>
    <col min="18" max="18" width="11.43359375" style="474" customWidth="1"/>
    <col min="19" max="16384" width="11.43359375" style="258"/>
  </cols>
  <sheetData>
    <row r="2" spans="1:18" ht="12.75" x14ac:dyDescent="0.15">
      <c r="B2" s="931" t="s">
        <v>1182</v>
      </c>
      <c r="C2" s="932"/>
      <c r="D2" s="932"/>
      <c r="E2" s="932"/>
      <c r="F2" s="932"/>
      <c r="G2" s="932"/>
      <c r="H2" s="932"/>
      <c r="I2" s="932"/>
      <c r="J2" s="932"/>
      <c r="K2" s="932"/>
      <c r="L2" s="932"/>
      <c r="M2" s="932"/>
      <c r="N2" s="932"/>
      <c r="O2" s="932"/>
      <c r="P2" s="933"/>
    </row>
    <row r="3" spans="1:18" ht="5.0999999999999996" customHeight="1" x14ac:dyDescent="0.15">
      <c r="H3" s="333"/>
      <c r="I3" s="334"/>
      <c r="J3" s="334"/>
      <c r="K3" s="325"/>
      <c r="L3" s="334"/>
      <c r="M3" s="334"/>
      <c r="N3" s="325"/>
      <c r="O3" s="334"/>
      <c r="P3" s="334"/>
    </row>
    <row r="4" spans="1:18" x14ac:dyDescent="0.15">
      <c r="B4" s="475" t="s">
        <v>1183</v>
      </c>
      <c r="C4" s="476"/>
      <c r="D4" s="476"/>
      <c r="E4" s="934" t="str">
        <f>+[6]L.Diario!E3</f>
        <v>enero.2021</v>
      </c>
      <c r="F4" s="935"/>
      <c r="G4" s="935"/>
      <c r="H4" s="477"/>
      <c r="I4" s="478"/>
      <c r="J4" s="389"/>
      <c r="K4" s="479"/>
      <c r="L4" s="478"/>
      <c r="M4" s="478"/>
      <c r="N4" s="479"/>
      <c r="O4" s="478"/>
      <c r="P4" s="480"/>
    </row>
    <row r="5" spans="1:18" x14ac:dyDescent="0.15">
      <c r="B5" s="481" t="s">
        <v>1184</v>
      </c>
      <c r="C5" s="482"/>
      <c r="D5" s="482"/>
      <c r="E5" s="936">
        <f>+[6]L.Diario!E4</f>
        <v>20503927841</v>
      </c>
      <c r="F5" s="930"/>
      <c r="G5" s="930"/>
      <c r="H5" s="483"/>
      <c r="I5" s="484"/>
      <c r="J5" s="396"/>
      <c r="K5" s="485"/>
      <c r="L5" s="484"/>
      <c r="M5" s="484"/>
      <c r="N5" s="485"/>
      <c r="O5" s="484"/>
      <c r="P5" s="486"/>
    </row>
    <row r="6" spans="1:18" ht="13.5" customHeight="1" x14ac:dyDescent="0.15">
      <c r="B6" s="481" t="s">
        <v>1185</v>
      </c>
      <c r="C6" s="482"/>
      <c r="D6" s="482"/>
      <c r="E6" s="937" t="str">
        <f>+[6]L.Diario!E5</f>
        <v>LOS INFIELES S.A.C.</v>
      </c>
      <c r="F6" s="930"/>
      <c r="G6" s="930"/>
      <c r="H6" s="483"/>
      <c r="I6" s="484"/>
      <c r="J6" s="396"/>
      <c r="K6" s="485"/>
      <c r="L6" s="484"/>
      <c r="M6" s="484"/>
      <c r="N6" s="485"/>
      <c r="O6" s="484"/>
      <c r="P6" s="486"/>
    </row>
    <row r="7" spans="1:18" x14ac:dyDescent="0.15">
      <c r="B7" s="481" t="s">
        <v>1186</v>
      </c>
      <c r="C7" s="482"/>
      <c r="D7" s="482"/>
      <c r="E7" s="930">
        <v>241111.1</v>
      </c>
      <c r="F7" s="930"/>
      <c r="G7" s="930"/>
      <c r="H7" s="483"/>
      <c r="I7" s="484"/>
      <c r="J7" s="396"/>
      <c r="K7" s="485"/>
      <c r="L7" s="484"/>
      <c r="M7" s="484"/>
      <c r="N7" s="485"/>
      <c r="O7" s="484"/>
      <c r="P7" s="486"/>
    </row>
    <row r="8" spans="1:18" x14ac:dyDescent="0.15">
      <c r="B8" s="481" t="s">
        <v>1187</v>
      </c>
      <c r="C8" s="482"/>
      <c r="D8" s="482"/>
      <c r="E8" s="930">
        <v>3</v>
      </c>
      <c r="F8" s="930"/>
      <c r="G8" s="930"/>
      <c r="H8" s="483"/>
      <c r="I8" s="484"/>
      <c r="J8" s="396"/>
      <c r="K8" s="485"/>
      <c r="L8" s="484"/>
      <c r="M8" s="484"/>
      <c r="N8" s="485"/>
      <c r="O8" s="484"/>
      <c r="P8" s="486"/>
    </row>
    <row r="9" spans="1:18" x14ac:dyDescent="0.15">
      <c r="B9" s="481" t="s">
        <v>1188</v>
      </c>
      <c r="C9" s="482"/>
      <c r="D9" s="482"/>
      <c r="E9" s="930" t="s">
        <v>1189</v>
      </c>
      <c r="F9" s="930"/>
      <c r="G9" s="930"/>
      <c r="H9" s="483"/>
      <c r="I9" s="484"/>
      <c r="J9" s="396"/>
      <c r="K9" s="485"/>
      <c r="L9" s="484"/>
      <c r="M9" s="484"/>
      <c r="N9" s="485"/>
      <c r="O9" s="484"/>
      <c r="P9" s="486"/>
    </row>
    <row r="10" spans="1:18" x14ac:dyDescent="0.15">
      <c r="B10" s="938" t="s">
        <v>1190</v>
      </c>
      <c r="C10" s="939"/>
      <c r="D10" s="939"/>
      <c r="E10" s="930" t="s">
        <v>1191</v>
      </c>
      <c r="F10" s="930"/>
      <c r="G10" s="930"/>
      <c r="H10" s="487"/>
      <c r="I10" s="487"/>
      <c r="J10" s="396"/>
      <c r="K10" s="485"/>
      <c r="L10" s="484"/>
      <c r="M10" s="484"/>
      <c r="N10" s="485"/>
      <c r="O10" s="484"/>
      <c r="P10" s="486"/>
    </row>
    <row r="11" spans="1:18" x14ac:dyDescent="0.15">
      <c r="B11" s="488" t="s">
        <v>1192</v>
      </c>
      <c r="C11" s="489"/>
      <c r="D11" s="489"/>
      <c r="E11" s="940" t="s">
        <v>1193</v>
      </c>
      <c r="F11" s="940"/>
      <c r="G11" s="940"/>
      <c r="H11" s="490"/>
      <c r="I11" s="491"/>
      <c r="J11" s="402"/>
      <c r="K11" s="492"/>
      <c r="L11" s="491"/>
      <c r="M11" s="491"/>
      <c r="N11" s="492"/>
      <c r="O11" s="491"/>
      <c r="P11" s="493"/>
    </row>
    <row r="12" spans="1:18" ht="5.0999999999999996" customHeight="1" x14ac:dyDescent="0.15">
      <c r="H12" s="333"/>
      <c r="I12" s="334"/>
      <c r="J12" s="334"/>
      <c r="K12" s="325"/>
      <c r="L12" s="334"/>
      <c r="M12" s="334"/>
      <c r="N12" s="325"/>
      <c r="O12" s="334"/>
      <c r="P12" s="334"/>
    </row>
    <row r="13" spans="1:18" x14ac:dyDescent="0.15">
      <c r="B13" s="941" t="s">
        <v>1194</v>
      </c>
      <c r="C13" s="942"/>
      <c r="D13" s="942"/>
      <c r="E13" s="943"/>
      <c r="F13" s="944" t="s">
        <v>1195</v>
      </c>
      <c r="G13" s="944"/>
      <c r="H13" s="945" t="s">
        <v>1196</v>
      </c>
      <c r="I13" s="945"/>
      <c r="J13" s="945"/>
      <c r="K13" s="946" t="s">
        <v>1197</v>
      </c>
      <c r="L13" s="946"/>
      <c r="M13" s="946"/>
      <c r="N13" s="947" t="s">
        <v>1198</v>
      </c>
      <c r="O13" s="948"/>
      <c r="P13" s="949"/>
    </row>
    <row r="14" spans="1:18" s="405" customFormat="1" ht="21.75" x14ac:dyDescent="0.15">
      <c r="A14" s="494" t="s">
        <v>1199</v>
      </c>
      <c r="B14" s="495" t="s">
        <v>831</v>
      </c>
      <c r="C14" s="496" t="s">
        <v>1149</v>
      </c>
      <c r="D14" s="496" t="s">
        <v>1150</v>
      </c>
      <c r="E14" s="496" t="s">
        <v>1004</v>
      </c>
      <c r="F14" s="497" t="s">
        <v>1200</v>
      </c>
      <c r="G14" s="498" t="s">
        <v>1201</v>
      </c>
      <c r="H14" s="499" t="s">
        <v>1202</v>
      </c>
      <c r="I14" s="500" t="s">
        <v>1203</v>
      </c>
      <c r="J14" s="500" t="s">
        <v>1204</v>
      </c>
      <c r="K14" s="501" t="s">
        <v>1202</v>
      </c>
      <c r="L14" s="502" t="s">
        <v>1203</v>
      </c>
      <c r="M14" s="502" t="s">
        <v>1204</v>
      </c>
      <c r="N14" s="503" t="s">
        <v>1202</v>
      </c>
      <c r="O14" s="504" t="s">
        <v>1205</v>
      </c>
      <c r="P14" s="504" t="s">
        <v>1204</v>
      </c>
      <c r="R14" s="505"/>
    </row>
    <row r="15" spans="1:18" x14ac:dyDescent="0.15">
      <c r="B15" s="366">
        <v>44562</v>
      </c>
      <c r="C15" s="506">
        <v>0</v>
      </c>
      <c r="D15" s="365">
        <v>0</v>
      </c>
      <c r="E15" s="507">
        <v>1</v>
      </c>
      <c r="F15" s="508">
        <v>16</v>
      </c>
      <c r="G15" s="509" t="s">
        <v>1206</v>
      </c>
      <c r="H15" s="510"/>
      <c r="I15" s="511"/>
      <c r="J15" s="450"/>
      <c r="K15" s="510"/>
      <c r="L15" s="511"/>
      <c r="M15" s="450"/>
      <c r="N15" s="510">
        <v>540</v>
      </c>
      <c r="O15" s="511">
        <v>3.5</v>
      </c>
      <c r="P15" s="450">
        <f>+N15*O15</f>
        <v>1890</v>
      </c>
    </row>
    <row r="16" spans="1:18" x14ac:dyDescent="0.15">
      <c r="B16" s="366">
        <v>44562</v>
      </c>
      <c r="C16" s="506">
        <v>1</v>
      </c>
      <c r="D16" s="365">
        <v>1</v>
      </c>
      <c r="E16" s="507">
        <v>7001</v>
      </c>
      <c r="F16" s="508">
        <v>2</v>
      </c>
      <c r="G16" s="509" t="s">
        <v>1207</v>
      </c>
      <c r="H16" s="510">
        <v>486</v>
      </c>
      <c r="I16" s="511">
        <v>3.24</v>
      </c>
      <c r="J16" s="450">
        <f>+I16*H16</f>
        <v>1574.64</v>
      </c>
      <c r="K16" s="510"/>
      <c r="L16" s="511"/>
      <c r="M16" s="450"/>
      <c r="N16" s="510">
        <f>+N15+H16</f>
        <v>1026</v>
      </c>
      <c r="O16" s="511">
        <f t="shared" ref="O16:O19" si="0">ROUND(P16/N16,4)</f>
        <v>3.3767999999999998</v>
      </c>
      <c r="P16" s="450">
        <f>+P15+J16</f>
        <v>3464.6400000000003</v>
      </c>
    </row>
    <row r="17" spans="2:19" x14ac:dyDescent="0.15">
      <c r="B17" s="366"/>
      <c r="C17" s="506"/>
      <c r="D17" s="365"/>
      <c r="E17" s="507"/>
      <c r="F17" s="508"/>
      <c r="G17" s="509"/>
      <c r="H17" s="510"/>
      <c r="I17" s="511"/>
      <c r="J17" s="450"/>
      <c r="K17" s="510"/>
      <c r="L17" s="511"/>
      <c r="M17" s="450"/>
      <c r="N17" s="510">
        <f>+N16-K17</f>
        <v>1026</v>
      </c>
      <c r="O17" s="511">
        <f t="shared" si="0"/>
        <v>3.3767999999999998</v>
      </c>
      <c r="P17" s="450">
        <f>+P16-M17</f>
        <v>3464.6400000000003</v>
      </c>
    </row>
    <row r="18" spans="2:19" x14ac:dyDescent="0.15">
      <c r="B18" s="366"/>
      <c r="C18" s="506"/>
      <c r="D18" s="365"/>
      <c r="E18" s="507"/>
      <c r="F18" s="508"/>
      <c r="G18" s="509"/>
      <c r="H18" s="510"/>
      <c r="I18" s="511"/>
      <c r="J18" s="450"/>
      <c r="K18" s="510"/>
      <c r="L18" s="511"/>
      <c r="M18" s="450"/>
      <c r="N18" s="510">
        <f t="shared" ref="N18:N19" si="1">+N17-K18</f>
        <v>1026</v>
      </c>
      <c r="O18" s="511">
        <f t="shared" si="0"/>
        <v>3.3767999999999998</v>
      </c>
      <c r="P18" s="450">
        <f t="shared" ref="P18:P19" si="2">+P17-M18</f>
        <v>3464.6400000000003</v>
      </c>
    </row>
    <row r="19" spans="2:19" x14ac:dyDescent="0.15">
      <c r="B19" s="366"/>
      <c r="C19" s="506"/>
      <c r="D19" s="365"/>
      <c r="E19" s="418"/>
      <c r="F19" s="508"/>
      <c r="G19" s="509"/>
      <c r="H19" s="510"/>
      <c r="I19" s="511"/>
      <c r="J19" s="450"/>
      <c r="K19" s="510"/>
      <c r="L19" s="511"/>
      <c r="M19" s="450"/>
      <c r="N19" s="510">
        <f t="shared" si="1"/>
        <v>1026</v>
      </c>
      <c r="O19" s="511">
        <f t="shared" si="0"/>
        <v>3.3767999999999998</v>
      </c>
      <c r="P19" s="450">
        <f t="shared" si="2"/>
        <v>3464.6400000000003</v>
      </c>
    </row>
    <row r="20" spans="2:19" ht="12.75" thickBot="1" x14ac:dyDescent="0.2">
      <c r="G20" s="512" t="s">
        <v>835</v>
      </c>
      <c r="H20" s="513">
        <f>SUM(H15:H19)</f>
        <v>486</v>
      </c>
      <c r="I20" s="514">
        <f>+J20/H20</f>
        <v>3.24</v>
      </c>
      <c r="J20" s="515">
        <f>SUM(J15:J19)</f>
        <v>1574.64</v>
      </c>
      <c r="K20" s="513">
        <f>SUM(K15:K19)</f>
        <v>0</v>
      </c>
      <c r="L20" s="514" t="e">
        <f>+M20/K20</f>
        <v>#DIV/0!</v>
      </c>
      <c r="M20" s="515">
        <f>SUM(M15:M19)</f>
        <v>0</v>
      </c>
      <c r="N20" s="516">
        <f>+N19</f>
        <v>1026</v>
      </c>
      <c r="O20" s="514">
        <f>+O19</f>
        <v>3.3767999999999998</v>
      </c>
      <c r="P20" s="517">
        <f>+P19</f>
        <v>3464.6400000000003</v>
      </c>
      <c r="S20" s="334"/>
    </row>
    <row r="21" spans="2:19" ht="12.75" thickTop="1" x14ac:dyDescent="0.15"/>
    <row r="23" spans="2:19" ht="12.75" x14ac:dyDescent="0.15">
      <c r="B23" s="931" t="s">
        <v>1182</v>
      </c>
      <c r="C23" s="932"/>
      <c r="D23" s="932"/>
      <c r="E23" s="932"/>
      <c r="F23" s="932"/>
      <c r="G23" s="932"/>
      <c r="H23" s="932"/>
      <c r="I23" s="932"/>
      <c r="J23" s="932"/>
      <c r="K23" s="932"/>
      <c r="L23" s="932"/>
      <c r="M23" s="932"/>
      <c r="N23" s="932"/>
      <c r="O23" s="932"/>
      <c r="P23" s="933"/>
    </row>
    <row r="24" spans="2:19" ht="5.0999999999999996" customHeight="1" x14ac:dyDescent="0.15">
      <c r="H24" s="333"/>
      <c r="I24" s="334"/>
      <c r="J24" s="334"/>
      <c r="K24" s="325"/>
      <c r="L24" s="334"/>
      <c r="M24" s="334"/>
      <c r="N24" s="325"/>
      <c r="O24" s="334"/>
      <c r="P24" s="334"/>
    </row>
    <row r="25" spans="2:19" x14ac:dyDescent="0.15">
      <c r="B25" s="475" t="s">
        <v>1183</v>
      </c>
      <c r="C25" s="476"/>
      <c r="D25" s="476"/>
      <c r="E25" s="934" t="str">
        <f>+E4</f>
        <v>enero.2021</v>
      </c>
      <c r="F25" s="935"/>
      <c r="G25" s="935"/>
      <c r="H25" s="477"/>
      <c r="I25" s="478"/>
      <c r="J25" s="389"/>
      <c r="K25" s="479"/>
      <c r="L25" s="478"/>
      <c r="M25" s="478"/>
      <c r="N25" s="479"/>
      <c r="O25" s="478"/>
      <c r="P25" s="480"/>
    </row>
    <row r="26" spans="2:19" x14ac:dyDescent="0.15">
      <c r="B26" s="481" t="s">
        <v>1184</v>
      </c>
      <c r="C26" s="482"/>
      <c r="D26" s="482"/>
      <c r="E26" s="936">
        <f>+E5</f>
        <v>20503927841</v>
      </c>
      <c r="F26" s="930"/>
      <c r="G26" s="930"/>
      <c r="H26" s="483"/>
      <c r="I26" s="484"/>
      <c r="J26" s="396"/>
      <c r="K26" s="485"/>
      <c r="L26" s="484"/>
      <c r="M26" s="484"/>
      <c r="N26" s="485"/>
      <c r="O26" s="484"/>
      <c r="P26" s="486"/>
    </row>
    <row r="27" spans="2:19" ht="13.5" customHeight="1" x14ac:dyDescent="0.15">
      <c r="B27" s="481" t="s">
        <v>1185</v>
      </c>
      <c r="C27" s="482"/>
      <c r="D27" s="482"/>
      <c r="E27" s="937" t="str">
        <f>+E6</f>
        <v>LOS INFIELES S.A.C.</v>
      </c>
      <c r="F27" s="930"/>
      <c r="G27" s="930"/>
      <c r="H27" s="483"/>
      <c r="I27" s="484"/>
      <c r="J27" s="396"/>
      <c r="K27" s="485"/>
      <c r="L27" s="484"/>
      <c r="M27" s="484"/>
      <c r="N27" s="485"/>
      <c r="O27" s="484"/>
      <c r="P27" s="486"/>
    </row>
    <row r="28" spans="2:19" x14ac:dyDescent="0.15">
      <c r="B28" s="481" t="s">
        <v>1186</v>
      </c>
      <c r="C28" s="482"/>
      <c r="D28" s="482"/>
      <c r="E28" s="930">
        <v>24111.200000000001</v>
      </c>
      <c r="F28" s="930"/>
      <c r="G28" s="930"/>
      <c r="H28" s="483"/>
      <c r="I28" s="484"/>
      <c r="J28" s="396"/>
      <c r="K28" s="485"/>
      <c r="L28" s="484"/>
      <c r="M28" s="484"/>
      <c r="N28" s="485"/>
      <c r="O28" s="484"/>
      <c r="P28" s="486"/>
    </row>
    <row r="29" spans="2:19" x14ac:dyDescent="0.15">
      <c r="B29" s="481" t="s">
        <v>1187</v>
      </c>
      <c r="C29" s="482"/>
      <c r="D29" s="482"/>
      <c r="E29" s="930">
        <v>3</v>
      </c>
      <c r="F29" s="930"/>
      <c r="G29" s="930"/>
      <c r="H29" s="483"/>
      <c r="I29" s="484"/>
      <c r="J29" s="396"/>
      <c r="K29" s="485"/>
      <c r="L29" s="484"/>
      <c r="M29" s="484"/>
      <c r="N29" s="485"/>
      <c r="O29" s="484"/>
      <c r="P29" s="486"/>
    </row>
    <row r="30" spans="2:19" x14ac:dyDescent="0.15">
      <c r="B30" s="481" t="s">
        <v>1188</v>
      </c>
      <c r="C30" s="482"/>
      <c r="D30" s="482"/>
      <c r="E30" s="930" t="s">
        <v>1208</v>
      </c>
      <c r="F30" s="930"/>
      <c r="G30" s="930"/>
      <c r="H30" s="483"/>
      <c r="I30" s="484"/>
      <c r="J30" s="396"/>
      <c r="K30" s="485"/>
      <c r="L30" s="484"/>
      <c r="M30" s="484"/>
      <c r="N30" s="485"/>
      <c r="O30" s="484"/>
      <c r="P30" s="486"/>
    </row>
    <row r="31" spans="2:19" x14ac:dyDescent="0.15">
      <c r="B31" s="938" t="s">
        <v>1190</v>
      </c>
      <c r="C31" s="939"/>
      <c r="D31" s="939"/>
      <c r="E31" s="930" t="s">
        <v>1209</v>
      </c>
      <c r="F31" s="930"/>
      <c r="G31" s="930"/>
      <c r="H31" s="487"/>
      <c r="I31" s="487"/>
      <c r="J31" s="396"/>
      <c r="K31" s="485"/>
      <c r="L31" s="484"/>
      <c r="M31" s="484"/>
      <c r="N31" s="485"/>
      <c r="O31" s="484"/>
      <c r="P31" s="486"/>
    </row>
    <row r="32" spans="2:19" x14ac:dyDescent="0.15">
      <c r="B32" s="488" t="s">
        <v>1192</v>
      </c>
      <c r="C32" s="489"/>
      <c r="D32" s="489"/>
      <c r="E32" s="940" t="s">
        <v>1193</v>
      </c>
      <c r="F32" s="940"/>
      <c r="G32" s="940"/>
      <c r="H32" s="490"/>
      <c r="I32" s="491"/>
      <c r="J32" s="402"/>
      <c r="K32" s="492"/>
      <c r="L32" s="491"/>
      <c r="M32" s="491"/>
      <c r="N32" s="492"/>
      <c r="O32" s="491"/>
      <c r="P32" s="493"/>
    </row>
    <row r="33" spans="1:18" ht="5.0999999999999996" customHeight="1" x14ac:dyDescent="0.15">
      <c r="H33" s="333"/>
      <c r="I33" s="334"/>
      <c r="J33" s="334"/>
      <c r="K33" s="325"/>
      <c r="L33" s="334"/>
      <c r="M33" s="334"/>
      <c r="N33" s="325"/>
      <c r="O33" s="334"/>
      <c r="P33" s="334"/>
    </row>
    <row r="34" spans="1:18" x14ac:dyDescent="0.15">
      <c r="B34" s="941" t="s">
        <v>1194</v>
      </c>
      <c r="C34" s="942"/>
      <c r="D34" s="942"/>
      <c r="E34" s="943"/>
      <c r="F34" s="944" t="s">
        <v>1195</v>
      </c>
      <c r="G34" s="944"/>
      <c r="H34" s="945" t="s">
        <v>1196</v>
      </c>
      <c r="I34" s="945"/>
      <c r="J34" s="945"/>
      <c r="K34" s="946" t="s">
        <v>1197</v>
      </c>
      <c r="L34" s="946"/>
      <c r="M34" s="946"/>
      <c r="N34" s="947" t="s">
        <v>1198</v>
      </c>
      <c r="O34" s="948"/>
      <c r="P34" s="949"/>
    </row>
    <row r="35" spans="1:18" s="405" customFormat="1" ht="21.75" x14ac:dyDescent="0.15">
      <c r="A35" s="494" t="s">
        <v>1199</v>
      </c>
      <c r="B35" s="495" t="s">
        <v>831</v>
      </c>
      <c r="C35" s="496" t="s">
        <v>1149</v>
      </c>
      <c r="D35" s="496" t="s">
        <v>1150</v>
      </c>
      <c r="E35" s="496" t="s">
        <v>1004</v>
      </c>
      <c r="F35" s="497" t="s">
        <v>1200</v>
      </c>
      <c r="G35" s="498" t="s">
        <v>1201</v>
      </c>
      <c r="H35" s="499" t="s">
        <v>1202</v>
      </c>
      <c r="I35" s="500" t="s">
        <v>1203</v>
      </c>
      <c r="J35" s="500" t="s">
        <v>1204</v>
      </c>
      <c r="K35" s="501" t="s">
        <v>1202</v>
      </c>
      <c r="L35" s="502" t="s">
        <v>1203</v>
      </c>
      <c r="M35" s="502" t="s">
        <v>1204</v>
      </c>
      <c r="N35" s="503" t="s">
        <v>1202</v>
      </c>
      <c r="O35" s="504" t="s">
        <v>1205</v>
      </c>
      <c r="P35" s="504" t="s">
        <v>1204</v>
      </c>
      <c r="R35" s="505"/>
    </row>
    <row r="36" spans="1:18" x14ac:dyDescent="0.15">
      <c r="B36" s="366">
        <v>44562</v>
      </c>
      <c r="C36" s="506">
        <v>0</v>
      </c>
      <c r="D36" s="365">
        <v>0</v>
      </c>
      <c r="E36" s="507">
        <v>1</v>
      </c>
      <c r="F36" s="508">
        <v>16</v>
      </c>
      <c r="G36" s="509" t="s">
        <v>1206</v>
      </c>
      <c r="H36" s="510"/>
      <c r="I36" s="511"/>
      <c r="J36" s="450"/>
      <c r="K36" s="510"/>
      <c r="L36" s="511"/>
      <c r="M36" s="450"/>
      <c r="N36" s="510">
        <v>760</v>
      </c>
      <c r="O36" s="511">
        <v>5.2</v>
      </c>
      <c r="P36" s="450">
        <f>+N36*O36</f>
        <v>3952</v>
      </c>
    </row>
    <row r="37" spans="1:18" x14ac:dyDescent="0.15">
      <c r="B37" s="366">
        <v>44562</v>
      </c>
      <c r="C37" s="506">
        <v>1</v>
      </c>
      <c r="D37" s="365">
        <v>1</v>
      </c>
      <c r="E37" s="507">
        <v>7001</v>
      </c>
      <c r="F37" s="508">
        <v>2</v>
      </c>
      <c r="G37" s="509" t="s">
        <v>1207</v>
      </c>
      <c r="H37" s="510">
        <v>608</v>
      </c>
      <c r="I37" s="511">
        <v>4.8825000000000003</v>
      </c>
      <c r="J37" s="450">
        <f>+I37*H37</f>
        <v>2968.5600000000004</v>
      </c>
      <c r="K37" s="510"/>
      <c r="L37" s="511"/>
      <c r="M37" s="450"/>
      <c r="N37" s="510">
        <f>+N36+H37</f>
        <v>1368</v>
      </c>
      <c r="O37" s="511">
        <f t="shared" ref="O37:O40" si="3">ROUND(P37/N37,4)</f>
        <v>5.0589000000000004</v>
      </c>
      <c r="P37" s="450">
        <f>+P36+J37</f>
        <v>6920.56</v>
      </c>
    </row>
    <row r="38" spans="1:18" x14ac:dyDescent="0.15">
      <c r="B38" s="366"/>
      <c r="C38" s="506"/>
      <c r="D38" s="365"/>
      <c r="E38" s="507"/>
      <c r="F38" s="508"/>
      <c r="G38" s="509"/>
      <c r="H38" s="510"/>
      <c r="I38" s="511"/>
      <c r="J38" s="450"/>
      <c r="K38" s="510"/>
      <c r="L38" s="511"/>
      <c r="M38" s="450"/>
      <c r="N38" s="510">
        <f>+N37-K38</f>
        <v>1368</v>
      </c>
      <c r="O38" s="511">
        <f t="shared" si="3"/>
        <v>5.0589000000000004</v>
      </c>
      <c r="P38" s="450">
        <f>+P37-M38</f>
        <v>6920.56</v>
      </c>
    </row>
    <row r="39" spans="1:18" x14ac:dyDescent="0.15">
      <c r="B39" s="366"/>
      <c r="C39" s="506"/>
      <c r="D39" s="365"/>
      <c r="E39" s="507"/>
      <c r="F39" s="508"/>
      <c r="G39" s="509"/>
      <c r="H39" s="510"/>
      <c r="I39" s="511"/>
      <c r="J39" s="450"/>
      <c r="K39" s="510"/>
      <c r="L39" s="511"/>
      <c r="M39" s="450"/>
      <c r="N39" s="510">
        <f t="shared" ref="N39:N40" si="4">+N38-K39</f>
        <v>1368</v>
      </c>
      <c r="O39" s="511">
        <f t="shared" si="3"/>
        <v>5.0589000000000004</v>
      </c>
      <c r="P39" s="450">
        <f t="shared" ref="P39:P40" si="5">+P38-M39</f>
        <v>6920.56</v>
      </c>
    </row>
    <row r="40" spans="1:18" x14ac:dyDescent="0.15">
      <c r="B40" s="366"/>
      <c r="C40" s="506"/>
      <c r="D40" s="365"/>
      <c r="E40" s="418"/>
      <c r="F40" s="508"/>
      <c r="G40" s="509"/>
      <c r="H40" s="510"/>
      <c r="I40" s="511"/>
      <c r="J40" s="450"/>
      <c r="K40" s="510"/>
      <c r="L40" s="511"/>
      <c r="M40" s="450"/>
      <c r="N40" s="510">
        <f t="shared" si="4"/>
        <v>1368</v>
      </c>
      <c r="O40" s="511">
        <f t="shared" si="3"/>
        <v>5.0589000000000004</v>
      </c>
      <c r="P40" s="450">
        <f t="shared" si="5"/>
        <v>6920.56</v>
      </c>
    </row>
    <row r="41" spans="1:18" ht="12.75" thickBot="1" x14ac:dyDescent="0.2">
      <c r="G41" s="512" t="s">
        <v>835</v>
      </c>
      <c r="H41" s="513">
        <f>SUM(H36:H40)</f>
        <v>608</v>
      </c>
      <c r="I41" s="514">
        <f>+J41/H41</f>
        <v>4.8825000000000003</v>
      </c>
      <c r="J41" s="515">
        <f>SUM(J36:J40)</f>
        <v>2968.5600000000004</v>
      </c>
      <c r="K41" s="513">
        <f>SUM(K36:K40)</f>
        <v>0</v>
      </c>
      <c r="L41" s="514" t="e">
        <f>+M41/K41</f>
        <v>#DIV/0!</v>
      </c>
      <c r="M41" s="515">
        <f>SUM(M36:M40)</f>
        <v>0</v>
      </c>
      <c r="N41" s="516">
        <f>+N40</f>
        <v>1368</v>
      </c>
      <c r="O41" s="514">
        <f>+O40</f>
        <v>5.0589000000000004</v>
      </c>
      <c r="P41" s="517">
        <f>+P40</f>
        <v>6920.56</v>
      </c>
    </row>
    <row r="42" spans="1:18" ht="12.75" thickTop="1" x14ac:dyDescent="0.15"/>
    <row r="44" spans="1:18" ht="12.75" x14ac:dyDescent="0.15">
      <c r="B44" s="931" t="s">
        <v>1182</v>
      </c>
      <c r="C44" s="932"/>
      <c r="D44" s="932"/>
      <c r="E44" s="932"/>
      <c r="F44" s="932"/>
      <c r="G44" s="932"/>
      <c r="H44" s="932"/>
      <c r="I44" s="932"/>
      <c r="J44" s="932"/>
      <c r="K44" s="932"/>
      <c r="L44" s="932"/>
      <c r="M44" s="932"/>
      <c r="N44" s="932"/>
      <c r="O44" s="932"/>
      <c r="P44" s="933"/>
    </row>
    <row r="45" spans="1:18" ht="5.0999999999999996" customHeight="1" x14ac:dyDescent="0.15">
      <c r="H45" s="333"/>
      <c r="I45" s="334"/>
      <c r="J45" s="334"/>
      <c r="K45" s="325"/>
      <c r="L45" s="334"/>
      <c r="M45" s="334"/>
      <c r="N45" s="325"/>
      <c r="O45" s="334"/>
      <c r="P45" s="334"/>
    </row>
    <row r="46" spans="1:18" x14ac:dyDescent="0.15">
      <c r="B46" s="475" t="s">
        <v>1183</v>
      </c>
      <c r="C46" s="476"/>
      <c r="D46" s="476"/>
      <c r="E46" s="934" t="str">
        <f>+E4</f>
        <v>enero.2021</v>
      </c>
      <c r="F46" s="935"/>
      <c r="G46" s="935"/>
      <c r="H46" s="477"/>
      <c r="I46" s="478"/>
      <c r="J46" s="389"/>
      <c r="K46" s="479"/>
      <c r="L46" s="478"/>
      <c r="M46" s="478"/>
      <c r="N46" s="479"/>
      <c r="O46" s="478"/>
      <c r="P46" s="480"/>
    </row>
    <row r="47" spans="1:18" x14ac:dyDescent="0.15">
      <c r="B47" s="481" t="s">
        <v>1184</v>
      </c>
      <c r="C47" s="482"/>
      <c r="D47" s="482"/>
      <c r="E47" s="936">
        <f>+E5</f>
        <v>20503927841</v>
      </c>
      <c r="F47" s="930"/>
      <c r="G47" s="930"/>
      <c r="H47" s="483"/>
      <c r="I47" s="484"/>
      <c r="J47" s="396"/>
      <c r="K47" s="485"/>
      <c r="L47" s="484"/>
      <c r="M47" s="484"/>
      <c r="N47" s="485"/>
      <c r="O47" s="484"/>
      <c r="P47" s="486"/>
    </row>
    <row r="48" spans="1:18" ht="13.5" customHeight="1" x14ac:dyDescent="0.15">
      <c r="B48" s="481" t="s">
        <v>1185</v>
      </c>
      <c r="C48" s="482"/>
      <c r="D48" s="482"/>
      <c r="E48" s="937" t="str">
        <f>+E6</f>
        <v>LOS INFIELES S.A.C.</v>
      </c>
      <c r="F48" s="930"/>
      <c r="G48" s="930"/>
      <c r="H48" s="483"/>
      <c r="I48" s="484"/>
      <c r="J48" s="396"/>
      <c r="K48" s="485"/>
      <c r="L48" s="484"/>
      <c r="M48" s="484"/>
      <c r="N48" s="485"/>
      <c r="O48" s="484"/>
      <c r="P48" s="486"/>
    </row>
    <row r="49" spans="1:19" x14ac:dyDescent="0.15">
      <c r="B49" s="481" t="s">
        <v>1186</v>
      </c>
      <c r="C49" s="482"/>
      <c r="D49" s="482"/>
      <c r="E49" s="930">
        <v>24111.3</v>
      </c>
      <c r="F49" s="930"/>
      <c r="G49" s="930"/>
      <c r="H49" s="483"/>
      <c r="I49" s="484"/>
      <c r="J49" s="396"/>
      <c r="K49" s="485"/>
      <c r="L49" s="484"/>
      <c r="M49" s="484"/>
      <c r="N49" s="485"/>
      <c r="O49" s="484"/>
      <c r="P49" s="486"/>
    </row>
    <row r="50" spans="1:19" x14ac:dyDescent="0.15">
      <c r="B50" s="481" t="s">
        <v>1187</v>
      </c>
      <c r="C50" s="482"/>
      <c r="D50" s="482"/>
      <c r="E50" s="930">
        <v>3</v>
      </c>
      <c r="F50" s="930"/>
      <c r="G50" s="930"/>
      <c r="H50" s="483"/>
      <c r="I50" s="484"/>
      <c r="J50" s="396"/>
      <c r="K50" s="485"/>
      <c r="L50" s="484"/>
      <c r="M50" s="484"/>
      <c r="N50" s="485"/>
      <c r="O50" s="484"/>
      <c r="P50" s="486"/>
    </row>
    <row r="51" spans="1:19" x14ac:dyDescent="0.15">
      <c r="B51" s="481" t="s">
        <v>1188</v>
      </c>
      <c r="C51" s="482"/>
      <c r="D51" s="482"/>
      <c r="E51" s="930" t="s">
        <v>1210</v>
      </c>
      <c r="F51" s="930"/>
      <c r="G51" s="930"/>
      <c r="H51" s="483"/>
      <c r="I51" s="484"/>
      <c r="J51" s="396"/>
      <c r="K51" s="485"/>
      <c r="L51" s="484"/>
      <c r="M51" s="484"/>
      <c r="N51" s="485"/>
      <c r="O51" s="484"/>
      <c r="P51" s="486"/>
    </row>
    <row r="52" spans="1:19" x14ac:dyDescent="0.15">
      <c r="B52" s="938" t="s">
        <v>1190</v>
      </c>
      <c r="C52" s="939"/>
      <c r="D52" s="939"/>
      <c r="E52" s="930" t="s">
        <v>1211</v>
      </c>
      <c r="F52" s="930"/>
      <c r="G52" s="930"/>
      <c r="H52" s="487"/>
      <c r="I52" s="487"/>
      <c r="J52" s="396"/>
      <c r="K52" s="485"/>
      <c r="L52" s="484"/>
      <c r="M52" s="484"/>
      <c r="N52" s="485"/>
      <c r="O52" s="484"/>
      <c r="P52" s="486"/>
    </row>
    <row r="53" spans="1:19" x14ac:dyDescent="0.15">
      <c r="B53" s="488" t="s">
        <v>1192</v>
      </c>
      <c r="C53" s="489"/>
      <c r="D53" s="489"/>
      <c r="E53" s="940" t="s">
        <v>1193</v>
      </c>
      <c r="F53" s="940"/>
      <c r="G53" s="940"/>
      <c r="H53" s="490"/>
      <c r="I53" s="491"/>
      <c r="J53" s="402"/>
      <c r="K53" s="492"/>
      <c r="L53" s="491"/>
      <c r="M53" s="491"/>
      <c r="N53" s="492"/>
      <c r="O53" s="491"/>
      <c r="P53" s="493"/>
    </row>
    <row r="54" spans="1:19" ht="5.0999999999999996" customHeight="1" x14ac:dyDescent="0.15">
      <c r="H54" s="333"/>
      <c r="I54" s="334"/>
      <c r="J54" s="334"/>
      <c r="K54" s="325"/>
      <c r="L54" s="334"/>
      <c r="M54" s="334"/>
      <c r="N54" s="325"/>
      <c r="O54" s="334"/>
      <c r="P54" s="334"/>
    </row>
    <row r="55" spans="1:19" x14ac:dyDescent="0.15">
      <c r="B55" s="941" t="s">
        <v>1194</v>
      </c>
      <c r="C55" s="942"/>
      <c r="D55" s="942"/>
      <c r="E55" s="943"/>
      <c r="F55" s="944" t="s">
        <v>1195</v>
      </c>
      <c r="G55" s="944"/>
      <c r="H55" s="945" t="s">
        <v>1196</v>
      </c>
      <c r="I55" s="945"/>
      <c r="J55" s="945"/>
      <c r="K55" s="946" t="s">
        <v>1197</v>
      </c>
      <c r="L55" s="946"/>
      <c r="M55" s="946"/>
      <c r="N55" s="947" t="s">
        <v>1198</v>
      </c>
      <c r="O55" s="948"/>
      <c r="P55" s="949"/>
    </row>
    <row r="56" spans="1:19" s="405" customFormat="1" ht="21.75" x14ac:dyDescent="0.15">
      <c r="A56" s="494" t="s">
        <v>1199</v>
      </c>
      <c r="B56" s="495" t="s">
        <v>831</v>
      </c>
      <c r="C56" s="496" t="s">
        <v>1149</v>
      </c>
      <c r="D56" s="496" t="s">
        <v>1150</v>
      </c>
      <c r="E56" s="496" t="s">
        <v>1004</v>
      </c>
      <c r="F56" s="497" t="s">
        <v>1200</v>
      </c>
      <c r="G56" s="498" t="s">
        <v>1201</v>
      </c>
      <c r="H56" s="499" t="s">
        <v>1202</v>
      </c>
      <c r="I56" s="500" t="s">
        <v>1203</v>
      </c>
      <c r="J56" s="500" t="s">
        <v>1204</v>
      </c>
      <c r="K56" s="501" t="s">
        <v>1202</v>
      </c>
      <c r="L56" s="502" t="s">
        <v>1203</v>
      </c>
      <c r="M56" s="502" t="s">
        <v>1204</v>
      </c>
      <c r="N56" s="503" t="s">
        <v>1202</v>
      </c>
      <c r="O56" s="504" t="s">
        <v>1205</v>
      </c>
      <c r="P56" s="504" t="s">
        <v>1204</v>
      </c>
      <c r="R56" s="505"/>
    </row>
    <row r="57" spans="1:19" x14ac:dyDescent="0.15">
      <c r="B57" s="366">
        <v>44562</v>
      </c>
      <c r="C57" s="506">
        <v>0</v>
      </c>
      <c r="D57" s="365">
        <v>0</v>
      </c>
      <c r="E57" s="507">
        <v>1</v>
      </c>
      <c r="F57" s="508">
        <v>16</v>
      </c>
      <c r="G57" s="509" t="s">
        <v>1206</v>
      </c>
      <c r="H57" s="510"/>
      <c r="I57" s="511"/>
      <c r="J57" s="450"/>
      <c r="K57" s="510"/>
      <c r="L57" s="511"/>
      <c r="M57" s="450"/>
      <c r="N57" s="510">
        <v>245</v>
      </c>
      <c r="O57" s="511">
        <v>12.2</v>
      </c>
      <c r="P57" s="450">
        <f>+N57*O57</f>
        <v>2989</v>
      </c>
      <c r="S57" s="518"/>
    </row>
    <row r="58" spans="1:19" x14ac:dyDescent="0.15">
      <c r="B58" s="366">
        <v>44562</v>
      </c>
      <c r="C58" s="506">
        <v>1</v>
      </c>
      <c r="D58" s="365">
        <v>1</v>
      </c>
      <c r="E58" s="507">
        <v>7001</v>
      </c>
      <c r="F58" s="508">
        <v>2</v>
      </c>
      <c r="G58" s="509" t="s">
        <v>1207</v>
      </c>
      <c r="H58" s="510">
        <v>735</v>
      </c>
      <c r="I58" s="511">
        <v>11.565</v>
      </c>
      <c r="J58" s="450">
        <f>+I58*H58</f>
        <v>8500.2749999999996</v>
      </c>
      <c r="K58" s="510"/>
      <c r="L58" s="511"/>
      <c r="M58" s="450"/>
      <c r="N58" s="510">
        <f>+N57+H58</f>
        <v>980</v>
      </c>
      <c r="O58" s="511">
        <f>ROUND(P58/N58,4)</f>
        <v>11.723800000000001</v>
      </c>
      <c r="P58" s="450">
        <f>+P57+J58</f>
        <v>11489.275</v>
      </c>
      <c r="S58" s="334"/>
    </row>
    <row r="59" spans="1:19" x14ac:dyDescent="0.15">
      <c r="B59" s="366"/>
      <c r="C59" s="506"/>
      <c r="D59" s="365"/>
      <c r="E59" s="507"/>
      <c r="F59" s="508"/>
      <c r="G59" s="509"/>
      <c r="H59" s="510"/>
      <c r="I59" s="511"/>
      <c r="J59" s="450"/>
      <c r="K59" s="510"/>
      <c r="L59" s="511"/>
      <c r="M59" s="450"/>
      <c r="N59" s="510">
        <f>+N58-K59</f>
        <v>980</v>
      </c>
      <c r="O59" s="511">
        <f t="shared" ref="O59:O61" si="6">ROUND(P59/N59,4)</f>
        <v>11.723800000000001</v>
      </c>
      <c r="P59" s="450">
        <f>+P58-M59</f>
        <v>11489.275</v>
      </c>
    </row>
    <row r="60" spans="1:19" x14ac:dyDescent="0.15">
      <c r="B60" s="366"/>
      <c r="C60" s="506"/>
      <c r="D60" s="365"/>
      <c r="E60" s="507"/>
      <c r="F60" s="508"/>
      <c r="G60" s="509"/>
      <c r="H60" s="510"/>
      <c r="I60" s="511"/>
      <c r="J60" s="450"/>
      <c r="K60" s="510"/>
      <c r="L60" s="511"/>
      <c r="M60" s="450"/>
      <c r="N60" s="510">
        <f t="shared" ref="N60:N61" si="7">+N59-K60</f>
        <v>980</v>
      </c>
      <c r="O60" s="511">
        <f t="shared" si="6"/>
        <v>11.723800000000001</v>
      </c>
      <c r="P60" s="450">
        <f t="shared" ref="P60:P61" si="8">+P59-M60</f>
        <v>11489.275</v>
      </c>
    </row>
    <row r="61" spans="1:19" x14ac:dyDescent="0.15">
      <c r="B61" s="366"/>
      <c r="C61" s="506"/>
      <c r="D61" s="365"/>
      <c r="E61" s="418"/>
      <c r="F61" s="508"/>
      <c r="G61" s="509"/>
      <c r="H61" s="510"/>
      <c r="I61" s="511"/>
      <c r="J61" s="450"/>
      <c r="K61" s="510"/>
      <c r="L61" s="511"/>
      <c r="M61" s="450"/>
      <c r="N61" s="510">
        <f t="shared" si="7"/>
        <v>980</v>
      </c>
      <c r="O61" s="511">
        <f t="shared" si="6"/>
        <v>11.723800000000001</v>
      </c>
      <c r="P61" s="450">
        <f t="shared" si="8"/>
        <v>11489.275</v>
      </c>
    </row>
    <row r="62" spans="1:19" ht="12.75" thickBot="1" x14ac:dyDescent="0.2">
      <c r="G62" s="512" t="s">
        <v>835</v>
      </c>
      <c r="H62" s="513">
        <f>SUM(H57:H61)</f>
        <v>735</v>
      </c>
      <c r="I62" s="514">
        <f>+J62/H62</f>
        <v>11.565</v>
      </c>
      <c r="J62" s="515">
        <f>SUM(J57:J61)</f>
        <v>8500.2749999999996</v>
      </c>
      <c r="K62" s="513">
        <f>SUM(K57:K61)</f>
        <v>0</v>
      </c>
      <c r="L62" s="514" t="e">
        <f>+M62/K62</f>
        <v>#DIV/0!</v>
      </c>
      <c r="M62" s="515">
        <f>SUM(M57:M61)</f>
        <v>0</v>
      </c>
      <c r="N62" s="516">
        <f>+N61</f>
        <v>980</v>
      </c>
      <c r="O62" s="514">
        <f>+O61</f>
        <v>11.723800000000001</v>
      </c>
      <c r="P62" s="517">
        <f>+P61</f>
        <v>11489.275</v>
      </c>
    </row>
    <row r="63" spans="1:19" ht="12.75" thickTop="1" x14ac:dyDescent="0.15"/>
    <row r="64" spans="1:19" x14ac:dyDescent="0.15">
      <c r="P64" s="334">
        <f>+P57+P36+P15</f>
        <v>8831</v>
      </c>
    </row>
    <row r="66" spans="1:20" ht="12.75" x14ac:dyDescent="0.15">
      <c r="B66" s="931" t="s">
        <v>1182</v>
      </c>
      <c r="C66" s="932"/>
      <c r="D66" s="932"/>
      <c r="E66" s="932"/>
      <c r="F66" s="932"/>
      <c r="G66" s="932"/>
      <c r="H66" s="932"/>
      <c r="I66" s="932"/>
      <c r="J66" s="932"/>
      <c r="K66" s="932"/>
      <c r="L66" s="932"/>
      <c r="M66" s="932"/>
      <c r="N66" s="932"/>
      <c r="O66" s="932"/>
      <c r="P66" s="933"/>
    </row>
    <row r="67" spans="1:20" x14ac:dyDescent="0.15">
      <c r="H67" s="333"/>
      <c r="I67" s="334"/>
      <c r="J67" s="334"/>
      <c r="K67" s="325"/>
      <c r="L67" s="334"/>
      <c r="M67" s="334"/>
      <c r="N67" s="325"/>
      <c r="O67" s="334"/>
      <c r="P67" s="334"/>
    </row>
    <row r="68" spans="1:20" x14ac:dyDescent="0.15">
      <c r="B68" s="475" t="s">
        <v>1183</v>
      </c>
      <c r="C68" s="476"/>
      <c r="D68" s="476"/>
      <c r="E68" s="934" t="str">
        <f>+E4</f>
        <v>enero.2021</v>
      </c>
      <c r="F68" s="934"/>
      <c r="G68" s="934"/>
      <c r="H68" s="477"/>
      <c r="I68" s="478"/>
      <c r="J68" s="389"/>
      <c r="K68" s="479"/>
      <c r="L68" s="478"/>
      <c r="M68" s="478"/>
      <c r="N68" s="479"/>
      <c r="O68" s="478"/>
      <c r="P68" s="480"/>
    </row>
    <row r="69" spans="1:20" x14ac:dyDescent="0.15">
      <c r="B69" s="481" t="s">
        <v>1184</v>
      </c>
      <c r="C69" s="482"/>
      <c r="D69" s="482"/>
      <c r="E69" s="936">
        <f>+E5</f>
        <v>20503927841</v>
      </c>
      <c r="F69" s="930"/>
      <c r="G69" s="930"/>
      <c r="H69" s="483"/>
      <c r="I69" s="484"/>
      <c r="J69" s="396"/>
      <c r="K69" s="485"/>
      <c r="L69" s="484"/>
      <c r="M69" s="484"/>
      <c r="N69" s="485"/>
      <c r="O69" s="484"/>
      <c r="P69" s="486"/>
    </row>
    <row r="70" spans="1:20" x14ac:dyDescent="0.15">
      <c r="B70" s="481" t="s">
        <v>1185</v>
      </c>
      <c r="C70" s="482"/>
      <c r="D70" s="482"/>
      <c r="E70" s="937" t="str">
        <f>+E6</f>
        <v>LOS INFIELES S.A.C.</v>
      </c>
      <c r="F70" s="930"/>
      <c r="G70" s="930"/>
      <c r="H70" s="483"/>
      <c r="I70" s="484"/>
      <c r="J70" s="396"/>
      <c r="K70" s="485"/>
      <c r="L70" s="484"/>
      <c r="M70" s="484"/>
      <c r="N70" s="485"/>
      <c r="O70" s="484"/>
      <c r="P70" s="486"/>
    </row>
    <row r="71" spans="1:20" x14ac:dyDescent="0.15">
      <c r="B71" s="481" t="s">
        <v>1186</v>
      </c>
      <c r="C71" s="482"/>
      <c r="D71" s="482"/>
      <c r="E71" s="930">
        <v>24111.4</v>
      </c>
      <c r="F71" s="930"/>
      <c r="G71" s="930"/>
      <c r="H71" s="483"/>
      <c r="I71" s="484"/>
      <c r="J71" s="396"/>
      <c r="K71" s="485"/>
      <c r="L71" s="484"/>
      <c r="M71" s="484"/>
      <c r="N71" s="485"/>
      <c r="O71" s="484"/>
      <c r="P71" s="486"/>
    </row>
    <row r="72" spans="1:20" x14ac:dyDescent="0.15">
      <c r="B72" s="481" t="s">
        <v>1187</v>
      </c>
      <c r="C72" s="482"/>
      <c r="D72" s="482"/>
      <c r="E72" s="930">
        <v>3</v>
      </c>
      <c r="F72" s="930"/>
      <c r="G72" s="930"/>
      <c r="H72" s="483"/>
      <c r="I72" s="484"/>
      <c r="J72" s="396"/>
      <c r="K72" s="485"/>
      <c r="L72" s="484"/>
      <c r="M72" s="484"/>
      <c r="N72" s="485"/>
      <c r="O72" s="484"/>
      <c r="P72" s="486"/>
    </row>
    <row r="73" spans="1:20" x14ac:dyDescent="0.15">
      <c r="B73" s="481" t="s">
        <v>1188</v>
      </c>
      <c r="C73" s="482"/>
      <c r="D73" s="482"/>
      <c r="E73" s="930" t="s">
        <v>1212</v>
      </c>
      <c r="F73" s="930"/>
      <c r="G73" s="930"/>
      <c r="H73" s="483"/>
      <c r="I73" s="484"/>
      <c r="J73" s="396"/>
      <c r="K73" s="485"/>
      <c r="L73" s="484"/>
      <c r="M73" s="484"/>
      <c r="N73" s="485"/>
      <c r="O73" s="484"/>
      <c r="P73" s="486"/>
    </row>
    <row r="74" spans="1:20" x14ac:dyDescent="0.15">
      <c r="B74" s="938" t="s">
        <v>1190</v>
      </c>
      <c r="C74" s="939"/>
      <c r="D74" s="939"/>
      <c r="E74" s="930" t="s">
        <v>1209</v>
      </c>
      <c r="F74" s="930"/>
      <c r="G74" s="930"/>
      <c r="H74" s="487"/>
      <c r="I74" s="487"/>
      <c r="J74" s="396"/>
      <c r="K74" s="485"/>
      <c r="L74" s="484"/>
      <c r="M74" s="484"/>
      <c r="N74" s="485"/>
      <c r="O74" s="484"/>
      <c r="P74" s="486"/>
    </row>
    <row r="75" spans="1:20" x14ac:dyDescent="0.15">
      <c r="B75" s="488" t="s">
        <v>1192</v>
      </c>
      <c r="C75" s="489"/>
      <c r="D75" s="489"/>
      <c r="E75" s="940" t="s">
        <v>1193</v>
      </c>
      <c r="F75" s="940"/>
      <c r="G75" s="940"/>
      <c r="H75" s="490"/>
      <c r="I75" s="491"/>
      <c r="J75" s="402"/>
      <c r="K75" s="492"/>
      <c r="L75" s="491"/>
      <c r="M75" s="491"/>
      <c r="N75" s="492"/>
      <c r="O75" s="491"/>
      <c r="P75" s="493"/>
    </row>
    <row r="76" spans="1:20" x14ac:dyDescent="0.15">
      <c r="H76" s="333"/>
      <c r="I76" s="334"/>
      <c r="J76" s="334"/>
      <c r="K76" s="325"/>
      <c r="L76" s="334"/>
      <c r="M76" s="334"/>
      <c r="N76" s="325"/>
      <c r="O76" s="334"/>
      <c r="P76" s="334"/>
    </row>
    <row r="77" spans="1:20" x14ac:dyDescent="0.15">
      <c r="B77" s="941" t="s">
        <v>1194</v>
      </c>
      <c r="C77" s="942"/>
      <c r="D77" s="942"/>
      <c r="E77" s="943"/>
      <c r="F77" s="944" t="s">
        <v>1195</v>
      </c>
      <c r="G77" s="944"/>
      <c r="H77" s="945" t="s">
        <v>1196</v>
      </c>
      <c r="I77" s="945"/>
      <c r="J77" s="945"/>
      <c r="K77" s="946" t="s">
        <v>1197</v>
      </c>
      <c r="L77" s="946"/>
      <c r="M77" s="946"/>
      <c r="N77" s="947" t="s">
        <v>1198</v>
      </c>
      <c r="O77" s="948"/>
      <c r="P77" s="949"/>
    </row>
    <row r="78" spans="1:20" ht="21.75" x14ac:dyDescent="0.15">
      <c r="A78" s="494" t="s">
        <v>1199</v>
      </c>
      <c r="B78" s="495" t="s">
        <v>831</v>
      </c>
      <c r="C78" s="496" t="s">
        <v>1149</v>
      </c>
      <c r="D78" s="496" t="s">
        <v>1150</v>
      </c>
      <c r="E78" s="496" t="s">
        <v>1004</v>
      </c>
      <c r="F78" s="497" t="s">
        <v>1200</v>
      </c>
      <c r="G78" s="498" t="s">
        <v>1201</v>
      </c>
      <c r="H78" s="499" t="s">
        <v>1202</v>
      </c>
      <c r="I78" s="500" t="s">
        <v>1203</v>
      </c>
      <c r="J78" s="500" t="s">
        <v>1204</v>
      </c>
      <c r="K78" s="501" t="s">
        <v>1202</v>
      </c>
      <c r="L78" s="502" t="s">
        <v>1203</v>
      </c>
      <c r="M78" s="502" t="s">
        <v>1204</v>
      </c>
      <c r="N78" s="503" t="s">
        <v>1202</v>
      </c>
      <c r="O78" s="504" t="s">
        <v>1205</v>
      </c>
      <c r="P78" s="504" t="s">
        <v>1204</v>
      </c>
      <c r="Q78" s="405"/>
      <c r="R78" s="505"/>
      <c r="S78" s="405"/>
      <c r="T78" s="405"/>
    </row>
    <row r="79" spans="1:20" x14ac:dyDescent="0.15">
      <c r="B79" s="366">
        <v>44562</v>
      </c>
      <c r="C79" s="506">
        <v>0</v>
      </c>
      <c r="D79" s="365">
        <v>0</v>
      </c>
      <c r="E79" s="507">
        <v>1</v>
      </c>
      <c r="F79" s="508">
        <v>16</v>
      </c>
      <c r="G79" s="509" t="s">
        <v>1206</v>
      </c>
      <c r="H79" s="510"/>
      <c r="I79" s="511"/>
      <c r="J79" s="450"/>
      <c r="K79" s="510"/>
      <c r="L79" s="511"/>
      <c r="M79" s="450"/>
      <c r="N79" s="510">
        <v>320</v>
      </c>
      <c r="O79" s="511">
        <v>4.0999999999999996</v>
      </c>
      <c r="P79" s="450">
        <f>+N79*O79</f>
        <v>1312</v>
      </c>
    </row>
    <row r="80" spans="1:20" x14ac:dyDescent="0.15">
      <c r="B80" s="366">
        <v>44562</v>
      </c>
      <c r="C80" s="506">
        <v>1</v>
      </c>
      <c r="D80" s="365">
        <v>1</v>
      </c>
      <c r="E80" s="507">
        <v>7001</v>
      </c>
      <c r="F80" s="508">
        <v>2</v>
      </c>
      <c r="G80" s="509" t="s">
        <v>1207</v>
      </c>
      <c r="H80" s="510">
        <v>310</v>
      </c>
      <c r="I80" s="511">
        <v>3.69</v>
      </c>
      <c r="J80" s="450">
        <f>+I80*H80</f>
        <v>1143.9000000000001</v>
      </c>
      <c r="K80" s="510"/>
      <c r="L80" s="511"/>
      <c r="M80" s="450"/>
      <c r="N80" s="510">
        <f>+N79+H80</f>
        <v>630</v>
      </c>
      <c r="O80" s="511">
        <f t="shared" ref="O80:O83" si="9">ROUND(P80/N80,4)</f>
        <v>3.8982999999999999</v>
      </c>
      <c r="P80" s="450">
        <f>+P79+J80</f>
        <v>2455.9</v>
      </c>
    </row>
    <row r="81" spans="2:19" x14ac:dyDescent="0.15">
      <c r="B81" s="366"/>
      <c r="C81" s="506"/>
      <c r="D81" s="365"/>
      <c r="E81" s="507"/>
      <c r="F81" s="508"/>
      <c r="G81" s="509"/>
      <c r="H81" s="510"/>
      <c r="I81" s="511"/>
      <c r="J81" s="450"/>
      <c r="K81" s="510"/>
      <c r="L81" s="511"/>
      <c r="M81" s="450"/>
      <c r="N81" s="510">
        <f>+N80-K81</f>
        <v>630</v>
      </c>
      <c r="O81" s="511">
        <f t="shared" si="9"/>
        <v>3.8982999999999999</v>
      </c>
      <c r="P81" s="450">
        <f>+P80-M81</f>
        <v>2455.9</v>
      </c>
    </row>
    <row r="82" spans="2:19" x14ac:dyDescent="0.15">
      <c r="B82" s="366"/>
      <c r="C82" s="506"/>
      <c r="D82" s="365"/>
      <c r="E82" s="507"/>
      <c r="F82" s="508"/>
      <c r="G82" s="509"/>
      <c r="H82" s="510"/>
      <c r="I82" s="511"/>
      <c r="J82" s="450"/>
      <c r="K82" s="510"/>
      <c r="L82" s="511"/>
      <c r="M82" s="450"/>
      <c r="N82" s="510">
        <f t="shared" ref="N82:N83" si="10">+N81-K82</f>
        <v>630</v>
      </c>
      <c r="O82" s="511">
        <f t="shared" si="9"/>
        <v>3.8982999999999999</v>
      </c>
      <c r="P82" s="450">
        <f t="shared" ref="P82:P83" si="11">+P81-M82</f>
        <v>2455.9</v>
      </c>
    </row>
    <row r="83" spans="2:19" x14ac:dyDescent="0.15">
      <c r="B83" s="366"/>
      <c r="C83" s="506"/>
      <c r="D83" s="365"/>
      <c r="E83" s="418"/>
      <c r="F83" s="508"/>
      <c r="G83" s="509"/>
      <c r="H83" s="510"/>
      <c r="I83" s="511"/>
      <c r="J83" s="450"/>
      <c r="K83" s="510"/>
      <c r="L83" s="511"/>
      <c r="M83" s="450"/>
      <c r="N83" s="510">
        <f t="shared" si="10"/>
        <v>630</v>
      </c>
      <c r="O83" s="511">
        <f t="shared" si="9"/>
        <v>3.8982999999999999</v>
      </c>
      <c r="P83" s="450">
        <f t="shared" si="11"/>
        <v>2455.9</v>
      </c>
      <c r="S83" s="334"/>
    </row>
    <row r="84" spans="2:19" ht="12.75" thickBot="1" x14ac:dyDescent="0.2">
      <c r="G84" s="512" t="s">
        <v>835</v>
      </c>
      <c r="H84" s="513">
        <f>SUM(H79:H83)</f>
        <v>310</v>
      </c>
      <c r="I84" s="514">
        <f>+J84/H84</f>
        <v>3.6900000000000004</v>
      </c>
      <c r="J84" s="515">
        <f>SUM(J79:J83)</f>
        <v>1143.9000000000001</v>
      </c>
      <c r="K84" s="513">
        <f>SUM(K79:K83)</f>
        <v>0</v>
      </c>
      <c r="L84" s="514" t="e">
        <f>+M84/K84</f>
        <v>#DIV/0!</v>
      </c>
      <c r="M84" s="515">
        <f>SUM(M79:M83)</f>
        <v>0</v>
      </c>
      <c r="N84" s="516">
        <f>+N83</f>
        <v>630</v>
      </c>
      <c r="O84" s="514">
        <f>+O83</f>
        <v>3.8982999999999999</v>
      </c>
      <c r="P84" s="517">
        <f>+P83</f>
        <v>2455.9</v>
      </c>
    </row>
    <row r="85" spans="2:19" ht="12.75" thickTop="1" x14ac:dyDescent="0.15"/>
    <row r="87" spans="2:19" ht="12.75" x14ac:dyDescent="0.15">
      <c r="B87" s="931" t="s">
        <v>1182</v>
      </c>
      <c r="C87" s="932"/>
      <c r="D87" s="932"/>
      <c r="E87" s="932"/>
      <c r="F87" s="932"/>
      <c r="G87" s="932"/>
      <c r="H87" s="932"/>
      <c r="I87" s="932"/>
      <c r="J87" s="932"/>
      <c r="K87" s="932"/>
      <c r="L87" s="932"/>
      <c r="M87" s="932"/>
      <c r="N87" s="932"/>
      <c r="O87" s="932"/>
      <c r="P87" s="933"/>
    </row>
    <row r="88" spans="2:19" x14ac:dyDescent="0.15">
      <c r="H88" s="333"/>
      <c r="I88" s="334"/>
      <c r="J88" s="334"/>
      <c r="K88" s="325"/>
      <c r="L88" s="334"/>
      <c r="M88" s="334"/>
      <c r="N88" s="325"/>
      <c r="O88" s="334"/>
      <c r="P88" s="334"/>
    </row>
    <row r="89" spans="2:19" x14ac:dyDescent="0.15">
      <c r="B89" s="475" t="s">
        <v>1183</v>
      </c>
      <c r="C89" s="476"/>
      <c r="D89" s="476"/>
      <c r="E89" s="934" t="str">
        <f>+E68</f>
        <v>enero.2021</v>
      </c>
      <c r="F89" s="935"/>
      <c r="G89" s="935"/>
      <c r="H89" s="477"/>
      <c r="I89" s="478"/>
      <c r="J89" s="389"/>
      <c r="K89" s="479"/>
      <c r="L89" s="478"/>
      <c r="M89" s="478"/>
      <c r="N89" s="479"/>
      <c r="O89" s="478"/>
      <c r="P89" s="480"/>
    </row>
    <row r="90" spans="2:19" x14ac:dyDescent="0.15">
      <c r="B90" s="481" t="s">
        <v>1184</v>
      </c>
      <c r="C90" s="482"/>
      <c r="D90" s="482"/>
      <c r="E90" s="936">
        <f>+E69</f>
        <v>20503927841</v>
      </c>
      <c r="F90" s="930"/>
      <c r="G90" s="930"/>
      <c r="H90" s="483"/>
      <c r="I90" s="484"/>
      <c r="J90" s="396"/>
      <c r="K90" s="485"/>
      <c r="L90" s="484"/>
      <c r="M90" s="484"/>
      <c r="N90" s="485"/>
      <c r="O90" s="484"/>
      <c r="P90" s="486"/>
    </row>
    <row r="91" spans="2:19" x14ac:dyDescent="0.15">
      <c r="B91" s="481" t="s">
        <v>1185</v>
      </c>
      <c r="C91" s="482"/>
      <c r="D91" s="482"/>
      <c r="E91" s="937" t="str">
        <f>+E70</f>
        <v>LOS INFIELES S.A.C.</v>
      </c>
      <c r="F91" s="930"/>
      <c r="G91" s="930"/>
      <c r="H91" s="483"/>
      <c r="I91" s="484"/>
      <c r="J91" s="396"/>
      <c r="K91" s="485"/>
      <c r="L91" s="484"/>
      <c r="M91" s="484"/>
      <c r="N91" s="485"/>
      <c r="O91" s="484"/>
      <c r="P91" s="486"/>
    </row>
    <row r="92" spans="2:19" x14ac:dyDescent="0.15">
      <c r="B92" s="481" t="s">
        <v>1186</v>
      </c>
      <c r="C92" s="482"/>
      <c r="D92" s="482"/>
      <c r="E92" s="930">
        <v>24111.5</v>
      </c>
      <c r="F92" s="930"/>
      <c r="G92" s="930"/>
      <c r="H92" s="483"/>
      <c r="I92" s="484"/>
      <c r="J92" s="396"/>
      <c r="K92" s="485"/>
      <c r="L92" s="484"/>
      <c r="M92" s="484"/>
      <c r="N92" s="485"/>
      <c r="O92" s="484"/>
      <c r="P92" s="486"/>
    </row>
    <row r="93" spans="2:19" x14ac:dyDescent="0.15">
      <c r="B93" s="481" t="s">
        <v>1187</v>
      </c>
      <c r="C93" s="482"/>
      <c r="D93" s="482"/>
      <c r="E93" s="930">
        <v>3</v>
      </c>
      <c r="F93" s="930"/>
      <c r="G93" s="930"/>
      <c r="H93" s="483"/>
      <c r="I93" s="484"/>
      <c r="J93" s="396"/>
      <c r="K93" s="485"/>
      <c r="L93" s="484"/>
      <c r="M93" s="484"/>
      <c r="N93" s="485"/>
      <c r="O93" s="484"/>
      <c r="P93" s="486"/>
    </row>
    <row r="94" spans="2:19" x14ac:dyDescent="0.15">
      <c r="B94" s="481" t="s">
        <v>1188</v>
      </c>
      <c r="C94" s="482"/>
      <c r="D94" s="482"/>
      <c r="E94" s="930" t="s">
        <v>1213</v>
      </c>
      <c r="F94" s="930"/>
      <c r="G94" s="930"/>
      <c r="H94" s="483"/>
      <c r="I94" s="484"/>
      <c r="J94" s="396"/>
      <c r="K94" s="485"/>
      <c r="L94" s="484"/>
      <c r="M94" s="484"/>
      <c r="N94" s="485"/>
      <c r="O94" s="484"/>
      <c r="P94" s="486"/>
    </row>
    <row r="95" spans="2:19" x14ac:dyDescent="0.15">
      <c r="B95" s="938" t="s">
        <v>1190</v>
      </c>
      <c r="C95" s="939"/>
      <c r="D95" s="939"/>
      <c r="E95" s="930" t="s">
        <v>1211</v>
      </c>
      <c r="F95" s="930"/>
      <c r="G95" s="930"/>
      <c r="H95" s="487"/>
      <c r="I95" s="487"/>
      <c r="J95" s="396"/>
      <c r="K95" s="485"/>
      <c r="L95" s="484"/>
      <c r="M95" s="484"/>
      <c r="N95" s="485"/>
      <c r="O95" s="484"/>
      <c r="P95" s="486"/>
    </row>
    <row r="96" spans="2:19" x14ac:dyDescent="0.15">
      <c r="B96" s="488" t="s">
        <v>1192</v>
      </c>
      <c r="C96" s="489"/>
      <c r="D96" s="489"/>
      <c r="E96" s="940" t="s">
        <v>1193</v>
      </c>
      <c r="F96" s="940"/>
      <c r="G96" s="940"/>
      <c r="H96" s="490"/>
      <c r="I96" s="491"/>
      <c r="J96" s="402"/>
      <c r="K96" s="492"/>
      <c r="L96" s="491"/>
      <c r="M96" s="491"/>
      <c r="N96" s="492"/>
      <c r="O96" s="491"/>
      <c r="P96" s="493"/>
    </row>
    <row r="97" spans="1:20" x14ac:dyDescent="0.15">
      <c r="H97" s="333"/>
      <c r="I97" s="334"/>
      <c r="J97" s="334"/>
      <c r="K97" s="325"/>
      <c r="L97" s="334"/>
      <c r="M97" s="334"/>
      <c r="N97" s="325"/>
      <c r="O97" s="334"/>
      <c r="P97" s="334"/>
    </row>
    <row r="98" spans="1:20" x14ac:dyDescent="0.15">
      <c r="B98" s="941" t="s">
        <v>1194</v>
      </c>
      <c r="C98" s="942"/>
      <c r="D98" s="942"/>
      <c r="E98" s="943"/>
      <c r="F98" s="944" t="s">
        <v>1195</v>
      </c>
      <c r="G98" s="944"/>
      <c r="H98" s="945" t="s">
        <v>1196</v>
      </c>
      <c r="I98" s="945"/>
      <c r="J98" s="945"/>
      <c r="K98" s="946" t="s">
        <v>1197</v>
      </c>
      <c r="L98" s="946"/>
      <c r="M98" s="946"/>
      <c r="N98" s="947" t="s">
        <v>1198</v>
      </c>
      <c r="O98" s="948"/>
      <c r="P98" s="949"/>
    </row>
    <row r="99" spans="1:20" ht="21.75" x14ac:dyDescent="0.15">
      <c r="A99" s="494" t="s">
        <v>1199</v>
      </c>
      <c r="B99" s="495" t="s">
        <v>831</v>
      </c>
      <c r="C99" s="496" t="s">
        <v>1149</v>
      </c>
      <c r="D99" s="496" t="s">
        <v>1150</v>
      </c>
      <c r="E99" s="496" t="s">
        <v>1004</v>
      </c>
      <c r="F99" s="497" t="s">
        <v>1200</v>
      </c>
      <c r="G99" s="498" t="s">
        <v>1201</v>
      </c>
      <c r="H99" s="499" t="s">
        <v>1202</v>
      </c>
      <c r="I99" s="500" t="s">
        <v>1203</v>
      </c>
      <c r="J99" s="500" t="s">
        <v>1204</v>
      </c>
      <c r="K99" s="501" t="s">
        <v>1202</v>
      </c>
      <c r="L99" s="502" t="s">
        <v>1203</v>
      </c>
      <c r="M99" s="502" t="s">
        <v>1204</v>
      </c>
      <c r="N99" s="503" t="s">
        <v>1202</v>
      </c>
      <c r="O99" s="504" t="s">
        <v>1205</v>
      </c>
      <c r="P99" s="504" t="s">
        <v>1204</v>
      </c>
      <c r="Q99" s="405"/>
      <c r="R99" s="505"/>
      <c r="S99" s="405"/>
      <c r="T99" s="405"/>
    </row>
    <row r="100" spans="1:20" x14ac:dyDescent="0.15">
      <c r="B100" s="366">
        <v>44562</v>
      </c>
      <c r="C100" s="506">
        <v>0</v>
      </c>
      <c r="D100" s="365">
        <v>0</v>
      </c>
      <c r="E100" s="507">
        <v>1</v>
      </c>
      <c r="F100" s="508">
        <v>16</v>
      </c>
      <c r="G100" s="509" t="s">
        <v>1206</v>
      </c>
      <c r="H100" s="510"/>
      <c r="I100" s="511"/>
      <c r="J100" s="450"/>
      <c r="K100" s="510"/>
      <c r="L100" s="511"/>
      <c r="M100" s="450"/>
      <c r="N100" s="510">
        <v>132</v>
      </c>
      <c r="O100" s="511">
        <v>13.5</v>
      </c>
      <c r="P100" s="450">
        <f>+N100*O100</f>
        <v>1782</v>
      </c>
      <c r="S100" s="334"/>
    </row>
    <row r="101" spans="1:20" x14ac:dyDescent="0.15">
      <c r="B101" s="366">
        <v>44562</v>
      </c>
      <c r="C101" s="506">
        <v>1</v>
      </c>
      <c r="D101" s="365">
        <v>1</v>
      </c>
      <c r="E101" s="507">
        <v>7001</v>
      </c>
      <c r="F101" s="508">
        <v>2</v>
      </c>
      <c r="G101" s="509" t="s">
        <v>1207</v>
      </c>
      <c r="H101" s="510">
        <v>324</v>
      </c>
      <c r="I101" s="511">
        <v>12.51</v>
      </c>
      <c r="J101" s="258">
        <f>+I101*H101</f>
        <v>4053.24</v>
      </c>
      <c r="K101" s="510"/>
      <c r="L101" s="511"/>
      <c r="M101" s="450"/>
      <c r="N101" s="510">
        <f>+H101</f>
        <v>324</v>
      </c>
      <c r="O101" s="511">
        <f t="shared" ref="O101:O104" si="12">ROUND(P101/N101,4)</f>
        <v>18.010000000000002</v>
      </c>
      <c r="P101" s="450">
        <f>+P100+J101</f>
        <v>5835.24</v>
      </c>
    </row>
    <row r="102" spans="1:20" x14ac:dyDescent="0.15">
      <c r="B102" s="366"/>
      <c r="C102" s="506"/>
      <c r="D102" s="365"/>
      <c r="E102" s="507"/>
      <c r="F102" s="508"/>
      <c r="G102" s="509"/>
      <c r="H102" s="510"/>
      <c r="I102" s="511"/>
      <c r="J102" s="450"/>
      <c r="K102" s="510"/>
      <c r="L102" s="511"/>
      <c r="M102" s="450"/>
      <c r="N102" s="510">
        <f>+N101-K102</f>
        <v>324</v>
      </c>
      <c r="O102" s="511">
        <f t="shared" si="12"/>
        <v>18.010000000000002</v>
      </c>
      <c r="P102" s="450">
        <f>+P101-M102</f>
        <v>5835.24</v>
      </c>
    </row>
    <row r="103" spans="1:20" x14ac:dyDescent="0.15">
      <c r="B103" s="366"/>
      <c r="C103" s="506"/>
      <c r="D103" s="365"/>
      <c r="E103" s="507"/>
      <c r="F103" s="508"/>
      <c r="G103" s="509"/>
      <c r="H103" s="510"/>
      <c r="I103" s="511"/>
      <c r="J103" s="450"/>
      <c r="K103" s="510"/>
      <c r="L103" s="511"/>
      <c r="M103" s="450"/>
      <c r="N103" s="510">
        <f t="shared" ref="N103:N104" si="13">+N102-K103</f>
        <v>324</v>
      </c>
      <c r="O103" s="511">
        <f t="shared" si="12"/>
        <v>18.010000000000002</v>
      </c>
      <c r="P103" s="450">
        <f t="shared" ref="P103:P104" si="14">+P102-M103</f>
        <v>5835.24</v>
      </c>
      <c r="S103" s="334"/>
    </row>
    <row r="104" spans="1:20" x14ac:dyDescent="0.15">
      <c r="B104" s="366"/>
      <c r="C104" s="506"/>
      <c r="D104" s="365"/>
      <c r="E104" s="418"/>
      <c r="F104" s="508"/>
      <c r="G104" s="509"/>
      <c r="H104" s="510"/>
      <c r="I104" s="511"/>
      <c r="J104" s="450"/>
      <c r="K104" s="510"/>
      <c r="L104" s="511"/>
      <c r="M104" s="450"/>
      <c r="N104" s="510">
        <f t="shared" si="13"/>
        <v>324</v>
      </c>
      <c r="O104" s="511">
        <f t="shared" si="12"/>
        <v>18.010000000000002</v>
      </c>
      <c r="P104" s="450">
        <f t="shared" si="14"/>
        <v>5835.24</v>
      </c>
    </row>
    <row r="105" spans="1:20" ht="12.75" thickBot="1" x14ac:dyDescent="0.2">
      <c r="G105" s="512" t="s">
        <v>835</v>
      </c>
      <c r="H105" s="513">
        <f>SUM(H100:H104)</f>
        <v>324</v>
      </c>
      <c r="I105" s="514">
        <f>+J105/H105</f>
        <v>12.51</v>
      </c>
      <c r="J105" s="515">
        <f>SUM(J100:J104)</f>
        <v>4053.24</v>
      </c>
      <c r="K105" s="513">
        <f>SUM(K100:K104)</f>
        <v>0</v>
      </c>
      <c r="L105" s="514" t="e">
        <f>+M105/K105</f>
        <v>#DIV/0!</v>
      </c>
      <c r="M105" s="515">
        <f>SUM(M100:M104)</f>
        <v>0</v>
      </c>
      <c r="N105" s="516">
        <f>+N104</f>
        <v>324</v>
      </c>
      <c r="O105" s="514">
        <f>+O104</f>
        <v>18.010000000000002</v>
      </c>
      <c r="P105" s="517">
        <f>+P104</f>
        <v>5835.24</v>
      </c>
    </row>
    <row r="106" spans="1:20" ht="12.75" thickTop="1" x14ac:dyDescent="0.15">
      <c r="L106" s="519"/>
    </row>
    <row r="108" spans="1:20" ht="12.75" x14ac:dyDescent="0.15">
      <c r="B108" s="931" t="s">
        <v>1182</v>
      </c>
      <c r="C108" s="932"/>
      <c r="D108" s="932"/>
      <c r="E108" s="932"/>
      <c r="F108" s="932"/>
      <c r="G108" s="932"/>
      <c r="H108" s="932"/>
      <c r="I108" s="932"/>
      <c r="J108" s="932"/>
      <c r="K108" s="932"/>
      <c r="L108" s="932"/>
      <c r="M108" s="932"/>
      <c r="N108" s="932"/>
      <c r="O108" s="932"/>
      <c r="P108" s="933"/>
    </row>
    <row r="109" spans="1:20" x14ac:dyDescent="0.15">
      <c r="H109" s="333"/>
      <c r="I109" s="334"/>
      <c r="J109" s="334"/>
      <c r="K109" s="325"/>
      <c r="L109" s="334"/>
      <c r="M109" s="334"/>
      <c r="N109" s="325"/>
      <c r="O109" s="334"/>
      <c r="P109" s="334"/>
    </row>
    <row r="110" spans="1:20" x14ac:dyDescent="0.15">
      <c r="B110" s="475" t="s">
        <v>1183</v>
      </c>
      <c r="C110" s="476"/>
      <c r="D110" s="476"/>
      <c r="E110" s="934" t="str">
        <f>+E68</f>
        <v>enero.2021</v>
      </c>
      <c r="F110" s="935"/>
      <c r="G110" s="935"/>
      <c r="H110" s="477"/>
      <c r="I110" s="478"/>
      <c r="J110" s="389"/>
      <c r="K110" s="479"/>
      <c r="L110" s="478"/>
      <c r="M110" s="478"/>
      <c r="N110" s="479"/>
      <c r="O110" s="478"/>
      <c r="P110" s="480"/>
    </row>
    <row r="111" spans="1:20" x14ac:dyDescent="0.15">
      <c r="B111" s="481" t="s">
        <v>1184</v>
      </c>
      <c r="C111" s="482"/>
      <c r="D111" s="482"/>
      <c r="E111" s="936">
        <f>+E69</f>
        <v>20503927841</v>
      </c>
      <c r="F111" s="930"/>
      <c r="G111" s="930"/>
      <c r="H111" s="483"/>
      <c r="I111" s="484"/>
      <c r="J111" s="396"/>
      <c r="K111" s="485"/>
      <c r="L111" s="484"/>
      <c r="M111" s="484"/>
      <c r="N111" s="485"/>
      <c r="O111" s="484"/>
      <c r="P111" s="486"/>
    </row>
    <row r="112" spans="1:20" x14ac:dyDescent="0.15">
      <c r="B112" s="481" t="s">
        <v>1185</v>
      </c>
      <c r="C112" s="482"/>
      <c r="D112" s="482"/>
      <c r="E112" s="937" t="str">
        <f>+E70</f>
        <v>LOS INFIELES S.A.C.</v>
      </c>
      <c r="F112" s="930"/>
      <c r="G112" s="930"/>
      <c r="H112" s="483"/>
      <c r="I112" s="484"/>
      <c r="J112" s="396"/>
      <c r="K112" s="485"/>
      <c r="L112" s="484"/>
      <c r="M112" s="484"/>
      <c r="N112" s="485"/>
      <c r="O112" s="484"/>
      <c r="P112" s="486"/>
    </row>
    <row r="113" spans="1:20" x14ac:dyDescent="0.15">
      <c r="B113" s="481" t="s">
        <v>1186</v>
      </c>
      <c r="C113" s="482"/>
      <c r="D113" s="482"/>
      <c r="E113" s="930">
        <v>24111.599999999999</v>
      </c>
      <c r="F113" s="930"/>
      <c r="G113" s="930"/>
      <c r="H113" s="483"/>
      <c r="I113" s="484"/>
      <c r="J113" s="396"/>
      <c r="K113" s="485"/>
      <c r="L113" s="484"/>
      <c r="M113" s="484"/>
      <c r="N113" s="485"/>
      <c r="O113" s="484"/>
      <c r="P113" s="486"/>
    </row>
    <row r="114" spans="1:20" x14ac:dyDescent="0.15">
      <c r="B114" s="481" t="s">
        <v>1187</v>
      </c>
      <c r="C114" s="482"/>
      <c r="D114" s="482"/>
      <c r="E114" s="930">
        <v>3</v>
      </c>
      <c r="F114" s="930"/>
      <c r="G114" s="930"/>
      <c r="H114" s="483"/>
      <c r="I114" s="484"/>
      <c r="J114" s="396"/>
      <c r="K114" s="485"/>
      <c r="L114" s="484"/>
      <c r="M114" s="484"/>
      <c r="N114" s="485"/>
      <c r="O114" s="484"/>
      <c r="P114" s="486"/>
    </row>
    <row r="115" spans="1:20" x14ac:dyDescent="0.15">
      <c r="B115" s="481" t="s">
        <v>1188</v>
      </c>
      <c r="C115" s="482"/>
      <c r="D115" s="482"/>
      <c r="E115" s="930" t="s">
        <v>1214</v>
      </c>
      <c r="F115" s="930"/>
      <c r="G115" s="930"/>
      <c r="H115" s="483"/>
      <c r="I115" s="484"/>
      <c r="J115" s="396"/>
      <c r="K115" s="485"/>
      <c r="L115" s="484"/>
      <c r="M115" s="484"/>
      <c r="N115" s="485"/>
      <c r="O115" s="484"/>
      <c r="P115" s="486"/>
    </row>
    <row r="116" spans="1:20" x14ac:dyDescent="0.15">
      <c r="B116" s="938" t="s">
        <v>1190</v>
      </c>
      <c r="C116" s="939"/>
      <c r="D116" s="939"/>
      <c r="E116" s="930" t="s">
        <v>1209</v>
      </c>
      <c r="F116" s="930"/>
      <c r="G116" s="930"/>
      <c r="H116" s="487"/>
      <c r="I116" s="487"/>
      <c r="J116" s="396"/>
      <c r="K116" s="485"/>
      <c r="L116" s="484"/>
      <c r="M116" s="484"/>
      <c r="N116" s="485"/>
      <c r="O116" s="484"/>
      <c r="P116" s="486"/>
    </row>
    <row r="117" spans="1:20" x14ac:dyDescent="0.15">
      <c r="B117" s="488" t="s">
        <v>1192</v>
      </c>
      <c r="C117" s="489"/>
      <c r="D117" s="489"/>
      <c r="E117" s="940" t="s">
        <v>1193</v>
      </c>
      <c r="F117" s="940"/>
      <c r="G117" s="940"/>
      <c r="H117" s="490"/>
      <c r="I117" s="491"/>
      <c r="J117" s="402"/>
      <c r="K117" s="492"/>
      <c r="L117" s="491"/>
      <c r="M117" s="491"/>
      <c r="N117" s="492"/>
      <c r="O117" s="491"/>
      <c r="P117" s="493"/>
    </row>
    <row r="118" spans="1:20" x14ac:dyDescent="0.15">
      <c r="H118" s="333"/>
      <c r="I118" s="334"/>
      <c r="J118" s="334"/>
      <c r="K118" s="325"/>
      <c r="L118" s="334"/>
      <c r="M118" s="334"/>
      <c r="N118" s="325"/>
      <c r="O118" s="334"/>
      <c r="P118" s="334"/>
    </row>
    <row r="119" spans="1:20" x14ac:dyDescent="0.15">
      <c r="B119" s="941" t="s">
        <v>1194</v>
      </c>
      <c r="C119" s="942"/>
      <c r="D119" s="942"/>
      <c r="E119" s="943"/>
      <c r="F119" s="944" t="s">
        <v>1195</v>
      </c>
      <c r="G119" s="944"/>
      <c r="H119" s="945" t="s">
        <v>1196</v>
      </c>
      <c r="I119" s="945"/>
      <c r="J119" s="945"/>
      <c r="K119" s="946" t="s">
        <v>1197</v>
      </c>
      <c r="L119" s="946"/>
      <c r="M119" s="946"/>
      <c r="N119" s="947" t="s">
        <v>1198</v>
      </c>
      <c r="O119" s="948"/>
      <c r="P119" s="949"/>
    </row>
    <row r="120" spans="1:20" ht="21.75" x14ac:dyDescent="0.15">
      <c r="A120" s="494" t="s">
        <v>1199</v>
      </c>
      <c r="B120" s="495" t="s">
        <v>831</v>
      </c>
      <c r="C120" s="496" t="s">
        <v>1149</v>
      </c>
      <c r="D120" s="496" t="s">
        <v>1150</v>
      </c>
      <c r="E120" s="496" t="s">
        <v>1004</v>
      </c>
      <c r="F120" s="497" t="s">
        <v>1200</v>
      </c>
      <c r="G120" s="498" t="s">
        <v>1201</v>
      </c>
      <c r="H120" s="499" t="s">
        <v>1202</v>
      </c>
      <c r="I120" s="500" t="s">
        <v>1203</v>
      </c>
      <c r="J120" s="500" t="s">
        <v>1204</v>
      </c>
      <c r="K120" s="501" t="s">
        <v>1202</v>
      </c>
      <c r="L120" s="502" t="s">
        <v>1203</v>
      </c>
      <c r="M120" s="502" t="s">
        <v>1204</v>
      </c>
      <c r="N120" s="503" t="s">
        <v>1202</v>
      </c>
      <c r="O120" s="504" t="s">
        <v>1205</v>
      </c>
      <c r="P120" s="504" t="s">
        <v>1204</v>
      </c>
      <c r="Q120" s="405"/>
      <c r="R120" s="505"/>
      <c r="S120" s="405"/>
      <c r="T120" s="405"/>
    </row>
    <row r="121" spans="1:20" x14ac:dyDescent="0.15">
      <c r="B121" s="366">
        <v>44562</v>
      </c>
      <c r="C121" s="506">
        <v>0</v>
      </c>
      <c r="D121" s="365">
        <v>0</v>
      </c>
      <c r="E121" s="507">
        <v>1</v>
      </c>
      <c r="F121" s="508">
        <v>16</v>
      </c>
      <c r="G121" s="509" t="s">
        <v>1206</v>
      </c>
      <c r="H121" s="510"/>
      <c r="I121" s="511"/>
      <c r="J121" s="450"/>
      <c r="K121" s="510"/>
      <c r="L121" s="511"/>
      <c r="M121" s="450"/>
      <c r="N121" s="510">
        <v>100</v>
      </c>
      <c r="O121" s="511">
        <v>50</v>
      </c>
      <c r="P121" s="450">
        <f>+N121*O121</f>
        <v>5000</v>
      </c>
    </row>
    <row r="122" spans="1:20" x14ac:dyDescent="0.15">
      <c r="B122" s="366"/>
      <c r="C122" s="506"/>
      <c r="D122" s="365"/>
      <c r="E122" s="507"/>
      <c r="F122" s="508"/>
      <c r="G122" s="509"/>
      <c r="H122" s="510"/>
      <c r="I122" s="511"/>
      <c r="J122" s="450"/>
      <c r="K122" s="510"/>
      <c r="L122" s="511"/>
      <c r="M122" s="450"/>
      <c r="N122" s="510">
        <f>+N121+H122</f>
        <v>100</v>
      </c>
      <c r="O122" s="511">
        <f t="shared" ref="O122:O125" si="15">ROUND(P122/N122,4)</f>
        <v>50</v>
      </c>
      <c r="P122" s="450">
        <f>+P121+J122</f>
        <v>5000</v>
      </c>
    </row>
    <row r="123" spans="1:20" x14ac:dyDescent="0.15">
      <c r="B123" s="366"/>
      <c r="C123" s="506"/>
      <c r="D123" s="365"/>
      <c r="E123" s="507"/>
      <c r="F123" s="508"/>
      <c r="G123" s="509"/>
      <c r="H123" s="510"/>
      <c r="I123" s="511"/>
      <c r="J123" s="450"/>
      <c r="K123" s="510"/>
      <c r="L123" s="511"/>
      <c r="M123" s="450"/>
      <c r="N123" s="510">
        <f>+N122-K123</f>
        <v>100</v>
      </c>
      <c r="O123" s="511">
        <f t="shared" si="15"/>
        <v>50</v>
      </c>
      <c r="P123" s="450">
        <f>+P122-M123</f>
        <v>5000</v>
      </c>
    </row>
    <row r="124" spans="1:20" x14ac:dyDescent="0.15">
      <c r="B124" s="366"/>
      <c r="C124" s="506"/>
      <c r="D124" s="365"/>
      <c r="E124" s="507"/>
      <c r="F124" s="508"/>
      <c r="G124" s="509"/>
      <c r="H124" s="510"/>
      <c r="I124" s="511"/>
      <c r="J124" s="450"/>
      <c r="K124" s="510"/>
      <c r="L124" s="511"/>
      <c r="M124" s="450"/>
      <c r="N124" s="510">
        <f t="shared" ref="N124:N125" si="16">+N123-K124</f>
        <v>100</v>
      </c>
      <c r="O124" s="511">
        <f t="shared" si="15"/>
        <v>50</v>
      </c>
      <c r="P124" s="450">
        <f t="shared" ref="P124:P125" si="17">+P123-M124</f>
        <v>5000</v>
      </c>
    </row>
    <row r="125" spans="1:20" x14ac:dyDescent="0.15">
      <c r="B125" s="366"/>
      <c r="C125" s="506"/>
      <c r="D125" s="365"/>
      <c r="E125" s="418"/>
      <c r="F125" s="508"/>
      <c r="G125" s="509"/>
      <c r="H125" s="510"/>
      <c r="I125" s="511"/>
      <c r="J125" s="450"/>
      <c r="K125" s="510"/>
      <c r="L125" s="511"/>
      <c r="M125" s="450"/>
      <c r="N125" s="510">
        <f t="shared" si="16"/>
        <v>100</v>
      </c>
      <c r="O125" s="511">
        <f t="shared" si="15"/>
        <v>50</v>
      </c>
      <c r="P125" s="450">
        <f t="shared" si="17"/>
        <v>5000</v>
      </c>
    </row>
    <row r="126" spans="1:20" ht="12.75" thickBot="1" x14ac:dyDescent="0.2">
      <c r="G126" s="512" t="s">
        <v>835</v>
      </c>
      <c r="H126" s="513">
        <f>SUM(H121:H125)</f>
        <v>0</v>
      </c>
      <c r="I126" s="514" t="e">
        <f>+J126/H126</f>
        <v>#DIV/0!</v>
      </c>
      <c r="J126" s="515">
        <f>SUM(J121:J125)</f>
        <v>0</v>
      </c>
      <c r="K126" s="513">
        <f>SUM(K121:K125)</f>
        <v>0</v>
      </c>
      <c r="L126" s="514" t="e">
        <f>+M126/K126</f>
        <v>#DIV/0!</v>
      </c>
      <c r="M126" s="515">
        <f>SUM(M121:M125)</f>
        <v>0</v>
      </c>
      <c r="N126" s="516">
        <f>+N125</f>
        <v>100</v>
      </c>
      <c r="O126" s="514">
        <f>+O125</f>
        <v>50</v>
      </c>
      <c r="P126" s="517">
        <f>+P125</f>
        <v>5000</v>
      </c>
    </row>
    <row r="127" spans="1:20" ht="12.75" thickTop="1" x14ac:dyDescent="0.15"/>
    <row r="128" spans="1:20" x14ac:dyDescent="0.15">
      <c r="P128" s="334">
        <f>+P121+P100+P79</f>
        <v>8094</v>
      </c>
    </row>
  </sheetData>
  <mergeCells count="90">
    <mergeCell ref="N119:P119"/>
    <mergeCell ref="E112:G112"/>
    <mergeCell ref="E113:G113"/>
    <mergeCell ref="E114:G114"/>
    <mergeCell ref="E115:G115"/>
    <mergeCell ref="E117:G117"/>
    <mergeCell ref="B119:E119"/>
    <mergeCell ref="F119:G119"/>
    <mergeCell ref="H119:J119"/>
    <mergeCell ref="K119:M119"/>
    <mergeCell ref="B116:D116"/>
    <mergeCell ref="E116:G116"/>
    <mergeCell ref="H98:J98"/>
    <mergeCell ref="K98:M98"/>
    <mergeCell ref="N98:P98"/>
    <mergeCell ref="B108:P108"/>
    <mergeCell ref="E110:G110"/>
    <mergeCell ref="E111:G111"/>
    <mergeCell ref="E94:G94"/>
    <mergeCell ref="B95:D95"/>
    <mergeCell ref="E95:G95"/>
    <mergeCell ref="E96:G96"/>
    <mergeCell ref="B98:E98"/>
    <mergeCell ref="F98:G98"/>
    <mergeCell ref="E93:G93"/>
    <mergeCell ref="E75:G75"/>
    <mergeCell ref="B77:E77"/>
    <mergeCell ref="F77:G77"/>
    <mergeCell ref="H77:J77"/>
    <mergeCell ref="B87:P87"/>
    <mergeCell ref="E89:G89"/>
    <mergeCell ref="E90:G90"/>
    <mergeCell ref="E91:G91"/>
    <mergeCell ref="E92:G92"/>
    <mergeCell ref="K77:M77"/>
    <mergeCell ref="N77:P77"/>
    <mergeCell ref="E70:G70"/>
    <mergeCell ref="E71:G71"/>
    <mergeCell ref="E72:G72"/>
    <mergeCell ref="E73:G73"/>
    <mergeCell ref="B74:D74"/>
    <mergeCell ref="E74:G74"/>
    <mergeCell ref="H55:J55"/>
    <mergeCell ref="K55:M55"/>
    <mergeCell ref="N55:P55"/>
    <mergeCell ref="B66:P66"/>
    <mergeCell ref="E68:G68"/>
    <mergeCell ref="E69:G69"/>
    <mergeCell ref="E51:G51"/>
    <mergeCell ref="B52:D52"/>
    <mergeCell ref="E52:G52"/>
    <mergeCell ref="E53:G53"/>
    <mergeCell ref="B55:E55"/>
    <mergeCell ref="F55:G55"/>
    <mergeCell ref="E50:G50"/>
    <mergeCell ref="E32:G32"/>
    <mergeCell ref="B34:E34"/>
    <mergeCell ref="F34:G34"/>
    <mergeCell ref="H34:J34"/>
    <mergeCell ref="B44:P44"/>
    <mergeCell ref="E46:G46"/>
    <mergeCell ref="E47:G47"/>
    <mergeCell ref="E48:G48"/>
    <mergeCell ref="E49:G49"/>
    <mergeCell ref="K34:M34"/>
    <mergeCell ref="N34:P34"/>
    <mergeCell ref="E27:G27"/>
    <mergeCell ref="E28:G28"/>
    <mergeCell ref="E29:G29"/>
    <mergeCell ref="E30:G30"/>
    <mergeCell ref="B31:D31"/>
    <mergeCell ref="E31:G31"/>
    <mergeCell ref="H13:J13"/>
    <mergeCell ref="K13:M13"/>
    <mergeCell ref="N13:P13"/>
    <mergeCell ref="B23:P23"/>
    <mergeCell ref="E25:G25"/>
    <mergeCell ref="E26:G26"/>
    <mergeCell ref="E9:G9"/>
    <mergeCell ref="B10:D10"/>
    <mergeCell ref="E10:G10"/>
    <mergeCell ref="E11:G11"/>
    <mergeCell ref="B13:E13"/>
    <mergeCell ref="F13:G13"/>
    <mergeCell ref="E8:G8"/>
    <mergeCell ref="B2:P2"/>
    <mergeCell ref="E4:G4"/>
    <mergeCell ref="E5:G5"/>
    <mergeCell ref="E6:G6"/>
    <mergeCell ref="E7:G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6B6DEAE44E0245B488BB623DD5F290" ma:contentTypeVersion="4" ma:contentTypeDescription="Crear nuevo documento." ma:contentTypeScope="" ma:versionID="7f4589666888cf08088279254baeedfb">
  <xsd:schema xmlns:xsd="http://www.w3.org/2001/XMLSchema" xmlns:xs="http://www.w3.org/2001/XMLSchema" xmlns:p="http://schemas.microsoft.com/office/2006/metadata/properties" xmlns:ns2="b2b154b1-381e-4598-a219-9fd40a4c4e2c" targetNamespace="http://schemas.microsoft.com/office/2006/metadata/properties" ma:root="true" ma:fieldsID="43b4a53266ea544d6dfbdfd1e77dc0d0" ns2:_="">
    <xsd:import namespace="b2b154b1-381e-4598-a219-9fd40a4c4e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b154b1-381e-4598-a219-9fd40a4c4e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D7AFD8-44D0-43CB-AD78-9FD76CEB58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B8CF6D-3250-4365-B534-B7298F00935F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4DAAAE0D-99AA-436C-AE61-70BA776C97A8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b2b154b1-381e-4598-a219-9fd40a4c4e2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69</vt:i4>
      </vt:variant>
    </vt:vector>
  </HeadingPairs>
  <TitlesOfParts>
    <vt:vector size="89" baseType="lpstr">
      <vt:lpstr>PCGE_m</vt:lpstr>
      <vt:lpstr>ENUNCIADOS</vt:lpstr>
      <vt:lpstr>L.Diario</vt:lpstr>
      <vt:lpstr>R.Caja</vt:lpstr>
      <vt:lpstr>CTA CTE</vt:lpstr>
      <vt:lpstr>R.Ventas</vt:lpstr>
      <vt:lpstr>R.Compras</vt:lpstr>
      <vt:lpstr>Kardex</vt:lpstr>
      <vt:lpstr>RIPV-24</vt:lpstr>
      <vt:lpstr>Planillas (21.11)</vt:lpstr>
      <vt:lpstr>L. Mayor</vt:lpstr>
      <vt:lpstr>H. De trabajo</vt:lpstr>
      <vt:lpstr>ASIENTOS</vt:lpstr>
      <vt:lpstr>L. Mayor 2</vt:lpstr>
      <vt:lpstr>H. De trabajo 2</vt:lpstr>
      <vt:lpstr>Est Sit Fin</vt:lpstr>
      <vt:lpstr> Est Resultados Naturaleza</vt:lpstr>
      <vt:lpstr>Est Resultados Función</vt:lpstr>
      <vt:lpstr>Est costo prod </vt:lpstr>
      <vt:lpstr>peps ejm</vt:lpstr>
      <vt:lpstr>PCGE_m!pcge_00</vt:lpstr>
      <vt:lpstr>PCGE_m!pcge_10</vt:lpstr>
      <vt:lpstr>PCGE_m!pcge_11</vt:lpstr>
      <vt:lpstr>PCGE_m!pcge_12</vt:lpstr>
      <vt:lpstr>PCGE_m!pcge_13</vt:lpstr>
      <vt:lpstr>PCGE_m!pcge_14</vt:lpstr>
      <vt:lpstr>PCGE_m!pcge_16</vt:lpstr>
      <vt:lpstr>PCGE_m!pcge_17</vt:lpstr>
      <vt:lpstr>PCGE_m!pcge_18</vt:lpstr>
      <vt:lpstr>PCGE_m!pcge_19</vt:lpstr>
      <vt:lpstr>PCGE_m!pcge_20</vt:lpstr>
      <vt:lpstr>PCGE_m!pcge_21</vt:lpstr>
      <vt:lpstr>PCGE_m!pcge_22</vt:lpstr>
      <vt:lpstr>PCGE_m!pcge_23</vt:lpstr>
      <vt:lpstr>PCGE_m!pcge_24</vt:lpstr>
      <vt:lpstr>PCGE_m!pcge_25</vt:lpstr>
      <vt:lpstr>PCGE_m!pcge_26</vt:lpstr>
      <vt:lpstr>PCGE_m!pcge_27</vt:lpstr>
      <vt:lpstr>PCGE_m!pcge_28</vt:lpstr>
      <vt:lpstr>PCGE_m!pcge_29</vt:lpstr>
      <vt:lpstr>PCGE_m!pcge_30</vt:lpstr>
      <vt:lpstr>PCGE_m!pcge_31</vt:lpstr>
      <vt:lpstr>PCGE_m!pcge_32</vt:lpstr>
      <vt:lpstr>PCGE_m!pcge_33</vt:lpstr>
      <vt:lpstr>PCGE_m!pcge_34</vt:lpstr>
      <vt:lpstr>PCGE_m!pcge_35</vt:lpstr>
      <vt:lpstr>PCGE_m!pcge_36</vt:lpstr>
      <vt:lpstr>PCGE_m!pcge_37</vt:lpstr>
      <vt:lpstr>PCGE_m!pcge_38</vt:lpstr>
      <vt:lpstr>PCGE_m!pcge_39</vt:lpstr>
      <vt:lpstr>PCGE_m!pcge_40</vt:lpstr>
      <vt:lpstr>PCGE_m!pcge_41</vt:lpstr>
      <vt:lpstr>PCGE_m!pcge_42</vt:lpstr>
      <vt:lpstr>PCGE_m!pcge_43</vt:lpstr>
      <vt:lpstr>PCGE_m!pcge_44</vt:lpstr>
      <vt:lpstr>PCGE_m!pcge_45</vt:lpstr>
      <vt:lpstr>PCGE_m!pcge_46</vt:lpstr>
      <vt:lpstr>PCGE_m!pcge_47</vt:lpstr>
      <vt:lpstr>PCGE_m!pcge_48</vt:lpstr>
      <vt:lpstr>PCGE_m!pcge_49</vt:lpstr>
      <vt:lpstr>PCGE_m!pcge_50</vt:lpstr>
      <vt:lpstr>PCGE_m!pcge_51</vt:lpstr>
      <vt:lpstr>PCGE_m!pcge_52</vt:lpstr>
      <vt:lpstr>PCGE_m!pcge_56</vt:lpstr>
      <vt:lpstr>PCGE_m!pcge_57</vt:lpstr>
      <vt:lpstr>PCGE_m!pcge_58</vt:lpstr>
      <vt:lpstr>PCGE_m!pcge_59</vt:lpstr>
      <vt:lpstr>PCGE_m!pcge_60</vt:lpstr>
      <vt:lpstr>PCGE_m!pcge_61</vt:lpstr>
      <vt:lpstr>PCGE_m!pcge_62</vt:lpstr>
      <vt:lpstr>PCGE_m!pcge_63</vt:lpstr>
      <vt:lpstr>PCGE_m!pcge_64</vt:lpstr>
      <vt:lpstr>PCGE_m!pcge_65</vt:lpstr>
      <vt:lpstr>PCGE_m!pcge_66</vt:lpstr>
      <vt:lpstr>PCGE_m!pcge_67</vt:lpstr>
      <vt:lpstr>PCGE_m!pcge_68</vt:lpstr>
      <vt:lpstr>PCGE_m!pcge_69</vt:lpstr>
      <vt:lpstr>PCGE_m!pcge_70</vt:lpstr>
      <vt:lpstr>PCGE_m!pcge_71</vt:lpstr>
      <vt:lpstr>PCGE_m!pcge_72</vt:lpstr>
      <vt:lpstr>PCGE_m!pcge_73</vt:lpstr>
      <vt:lpstr>PCGE_m!pcge_74</vt:lpstr>
      <vt:lpstr>PCGE_m!pcge_75</vt:lpstr>
      <vt:lpstr>PCGE_m!pcge_76</vt:lpstr>
      <vt:lpstr>PCGE_m!pcge_77</vt:lpstr>
      <vt:lpstr>PCGE_m!pcge_78</vt:lpstr>
      <vt:lpstr>PCGE_m!pcge_79</vt:lpstr>
      <vt:lpstr>PCGE_m!pcge_80_89</vt:lpstr>
      <vt:lpstr>PCGE_m!pcge_90_99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</dc:creator>
  <cp:keywords/>
  <dc:description/>
  <cp:lastModifiedBy>QUEA MEDINA GEANCARLO</cp:lastModifiedBy>
  <cp:revision/>
  <dcterms:created xsi:type="dcterms:W3CDTF">2020-08-31T19:04:30Z</dcterms:created>
  <dcterms:modified xsi:type="dcterms:W3CDTF">2024-08-05T22:47:33Z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0x010100816B6DEAE44E0245B488BB623DD5F290</vt:lpwstr>
  </property>
</Properties>
</file>