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40" windowHeight="11760" tabRatio="594"/>
  </bookViews>
  <sheets>
    <sheet name="Product_combo_line (f)" sheetId="5" r:id="rId1"/>
    <sheet name="Price List(f)" sheetId="1" r:id="rId2"/>
    <sheet name="Net Stock" sheetId="6" r:id="rId3"/>
    <sheet name="Inward" sheetId="7" r:id="rId4"/>
    <sheet name="Outward" sheetId="8" r:id="rId5"/>
  </sheets>
  <externalReferences>
    <externalReference r:id="rId6"/>
  </externalReferences>
  <definedNames>
    <definedName name="_xlnm._FilterDatabase" localSheetId="2" hidden="1">'Net Stock'!$C$1:$G$127</definedName>
    <definedName name="_xlnm._FilterDatabase" localSheetId="1" hidden="1">'Price List(f)'!$A$1:$M$137</definedName>
    <definedName name="_xlnm._FilterDatabase" localSheetId="0" hidden="1">'Product_combo_line (f)'!$A$1:$L$197</definedName>
    <definedName name="_xlnm.Print_Area" localSheetId="1">'Price List(f)'!$A$1:$E$116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3" i="5"/>
  <c r="B53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M137" s="1"/>
  <c r="L2"/>
  <c r="M2" s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53" i="5" l="1"/>
  <c r="I3" i="1"/>
  <c r="I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2"/>
  <c r="J13" i="1"/>
  <c r="A13" i="6" s="1"/>
  <c r="J14" i="1"/>
  <c r="A14" i="6" s="1"/>
  <c r="J15" i="1"/>
  <c r="J16"/>
  <c r="J17"/>
  <c r="J18"/>
  <c r="A18" i="6" s="1"/>
  <c r="J19" i="1"/>
  <c r="J20"/>
  <c r="A20" i="6" s="1"/>
  <c r="J21" i="1"/>
  <c r="A21" i="6" s="1"/>
  <c r="J22" i="1"/>
  <c r="J23"/>
  <c r="A23" i="6" s="1"/>
  <c r="J24" i="1"/>
  <c r="J25"/>
  <c r="J26"/>
  <c r="A26" i="6" s="1"/>
  <c r="J27" i="1"/>
  <c r="J28"/>
  <c r="J29"/>
  <c r="A29" i="6" s="1"/>
  <c r="J30" i="1"/>
  <c r="A30" i="6" s="1"/>
  <c r="J31" i="1"/>
  <c r="J32"/>
  <c r="J33"/>
  <c r="J34"/>
  <c r="A34" i="6" s="1"/>
  <c r="J35" i="1"/>
  <c r="G5" i="5" s="1"/>
  <c r="J36" i="1"/>
  <c r="A36" i="6" s="1"/>
  <c r="J72" i="1"/>
  <c r="A72" i="6" s="1"/>
  <c r="J73" i="1"/>
  <c r="A73" i="6" s="1"/>
  <c r="J74" i="1"/>
  <c r="J75"/>
  <c r="A75" i="6" s="1"/>
  <c r="J76" i="1"/>
  <c r="J77"/>
  <c r="A77" i="6" s="1"/>
  <c r="J78" i="1"/>
  <c r="J37"/>
  <c r="A37" i="6" s="1"/>
  <c r="J38" i="1"/>
  <c r="J39"/>
  <c r="A39" i="6" s="1"/>
  <c r="J40" i="1"/>
  <c r="J41"/>
  <c r="J42"/>
  <c r="J43"/>
  <c r="J69"/>
  <c r="J70"/>
  <c r="A70" i="6" s="1"/>
  <c r="J71" i="1"/>
  <c r="J44"/>
  <c r="A44" i="6" s="1"/>
  <c r="J45" i="1"/>
  <c r="J46"/>
  <c r="J47"/>
  <c r="J48"/>
  <c r="A48" i="6" s="1"/>
  <c r="J49" i="1"/>
  <c r="A49" i="6" s="1"/>
  <c r="J50" i="1"/>
  <c r="A50" i="6" s="1"/>
  <c r="J51" i="1"/>
  <c r="A51" i="6" s="1"/>
  <c r="J52" i="1"/>
  <c r="J53"/>
  <c r="J54"/>
  <c r="A54" i="6" s="1"/>
  <c r="J55" i="1"/>
  <c r="J56"/>
  <c r="A56" i="6" s="1"/>
  <c r="J57" i="1"/>
  <c r="A57" i="6" s="1"/>
  <c r="J58" i="1"/>
  <c r="J59"/>
  <c r="J60"/>
  <c r="A60" i="6" s="1"/>
  <c r="J61" i="1"/>
  <c r="A61" i="6" s="1"/>
  <c r="J62" i="1"/>
  <c r="J63"/>
  <c r="J64"/>
  <c r="J65"/>
  <c r="A65" i="6" s="1"/>
  <c r="J66" i="1"/>
  <c r="A66" i="6" s="1"/>
  <c r="J67" i="1"/>
  <c r="A67" i="6" s="1"/>
  <c r="J68" i="1"/>
  <c r="A68" i="6" s="1"/>
  <c r="J79" i="1"/>
  <c r="J80"/>
  <c r="A80" i="6" s="1"/>
  <c r="J81" i="1"/>
  <c r="J82"/>
  <c r="J93"/>
  <c r="J94"/>
  <c r="J95"/>
  <c r="J96"/>
  <c r="A96" i="6" s="1"/>
  <c r="J97" i="1"/>
  <c r="J98"/>
  <c r="J83"/>
  <c r="A83" i="6" s="1"/>
  <c r="J84" i="1"/>
  <c r="A84" i="6" s="1"/>
  <c r="J85" i="1"/>
  <c r="A85" i="6" s="1"/>
  <c r="J86" i="1"/>
  <c r="A86" i="6" s="1"/>
  <c r="J87" i="1"/>
  <c r="A87" i="6" s="1"/>
  <c r="J88" i="1"/>
  <c r="A88" i="6" s="1"/>
  <c r="J89" i="1"/>
  <c r="A89" i="6" s="1"/>
  <c r="J90" i="1"/>
  <c r="A90" i="6" s="1"/>
  <c r="J91" i="1"/>
  <c r="J92"/>
  <c r="J99"/>
  <c r="A99" i="6" s="1"/>
  <c r="J100" i="1"/>
  <c r="J101"/>
  <c r="A101" i="6" s="1"/>
  <c r="J102" i="1"/>
  <c r="A102" i="6" s="1"/>
  <c r="J103" i="1"/>
  <c r="A103" i="6" s="1"/>
  <c r="J104" i="1"/>
  <c r="A104" i="6" s="1"/>
  <c r="J105" i="1"/>
  <c r="A105" i="6" s="1"/>
  <c r="J106" i="1"/>
  <c r="A106" i="6" s="1"/>
  <c r="J107" i="1"/>
  <c r="A107" i="6" s="1"/>
  <c r="J108" i="1"/>
  <c r="A108" i="6" s="1"/>
  <c r="J109" i="1"/>
  <c r="A109" i="6" s="1"/>
  <c r="J110" i="1"/>
  <c r="A110" i="6" s="1"/>
  <c r="J111" i="1"/>
  <c r="A111" i="6" s="1"/>
  <c r="J112" i="1"/>
  <c r="A112" i="6" s="1"/>
  <c r="J113" i="1"/>
  <c r="A113" i="6" s="1"/>
  <c r="J114" i="1"/>
  <c r="A114" i="6" s="1"/>
  <c r="J115" i="1"/>
  <c r="J116"/>
  <c r="A116" i="6" s="1"/>
  <c r="J117" i="1"/>
  <c r="J118"/>
  <c r="A118" i="6" s="1"/>
  <c r="J119" i="1"/>
  <c r="A119" i="6" s="1"/>
  <c r="J120" i="1"/>
  <c r="A120" i="6" s="1"/>
  <c r="J121" i="1"/>
  <c r="A121" i="6" s="1"/>
  <c r="J122" i="1"/>
  <c r="A122" i="6" s="1"/>
  <c r="J123" i="1"/>
  <c r="J124"/>
  <c r="A124" i="6" s="1"/>
  <c r="J125" i="1"/>
  <c r="J126"/>
  <c r="A126" i="6" s="1"/>
  <c r="J127" i="1"/>
  <c r="J128"/>
  <c r="A128" i="6" s="1"/>
  <c r="J129" i="1"/>
  <c r="A129" i="6" s="1"/>
  <c r="J130" i="1"/>
  <c r="A130" i="6" s="1"/>
  <c r="J131" i="1"/>
  <c r="A131" i="6" s="1"/>
  <c r="J132" i="1"/>
  <c r="A132" i="6" s="1"/>
  <c r="J133" i="1"/>
  <c r="J134"/>
  <c r="A134" i="6" s="1"/>
  <c r="J135" i="1"/>
  <c r="A135" i="6" s="1"/>
  <c r="J136" i="1"/>
  <c r="A136" i="6" s="1"/>
  <c r="J137" i="1"/>
  <c r="A137" i="6" s="1"/>
  <c r="J2" i="1"/>
  <c r="J3"/>
  <c r="A3" i="6" s="1"/>
  <c r="J4" i="1"/>
  <c r="A4" i="6" s="1"/>
  <c r="J5" i="1"/>
  <c r="A5" i="6" s="1"/>
  <c r="J6" i="1"/>
  <c r="A6" i="6" s="1"/>
  <c r="J7" i="1"/>
  <c r="A7" i="6" s="1"/>
  <c r="J8" i="1"/>
  <c r="A8" i="6" s="1"/>
  <c r="J9" i="1"/>
  <c r="A9" i="6" s="1"/>
  <c r="J10" i="1"/>
  <c r="A10" i="6" s="1"/>
  <c r="J11" i="1"/>
  <c r="A11" i="6" s="1"/>
  <c r="J12" i="1"/>
  <c r="B8" i="6" l="1"/>
  <c r="B9"/>
  <c r="D163" i="5"/>
  <c r="L163" s="1"/>
  <c r="A91" i="6"/>
  <c r="D182" i="5"/>
  <c r="L182" s="1"/>
  <c r="A42" i="6"/>
  <c r="G69" i="5"/>
  <c r="A52" i="6"/>
  <c r="D167" i="5"/>
  <c r="A22" i="6"/>
  <c r="B22" s="1"/>
  <c r="B5"/>
  <c r="D58" i="5"/>
  <c r="L58" s="1"/>
  <c r="A133" i="6"/>
  <c r="D119" i="5"/>
  <c r="L119" s="1"/>
  <c r="A125" i="6"/>
  <c r="D137" i="5"/>
  <c r="L137" s="1"/>
  <c r="A117" i="6"/>
  <c r="B117" s="1"/>
  <c r="D77" i="5"/>
  <c r="L77" s="1"/>
  <c r="A95" i="6"/>
  <c r="D130" i="5"/>
  <c r="L130" s="1"/>
  <c r="A59" i="6"/>
  <c r="B59" s="1"/>
  <c r="D127" i="5"/>
  <c r="L127" s="1"/>
  <c r="A71" i="6"/>
  <c r="D17" i="5"/>
  <c r="L17" s="1"/>
  <c r="A38" i="6"/>
  <c r="B38" s="1"/>
  <c r="B21"/>
  <c r="B13"/>
  <c r="G138" i="5"/>
  <c r="A24" i="6"/>
  <c r="B24" s="1"/>
  <c r="B6"/>
  <c r="G121" i="5"/>
  <c r="A12" i="6"/>
  <c r="B12" s="1"/>
  <c r="B4"/>
  <c r="D195" i="5"/>
  <c r="L195" s="1"/>
  <c r="A100" i="6"/>
  <c r="G78" i="5"/>
  <c r="A94" i="6"/>
  <c r="B94" s="1"/>
  <c r="G47" i="5"/>
  <c r="A58" i="6"/>
  <c r="D32" i="5"/>
  <c r="L32" s="1"/>
  <c r="A28" i="6"/>
  <c r="B28" s="1"/>
  <c r="B20"/>
  <c r="D185" i="5"/>
  <c r="L185" s="1"/>
  <c r="A47" i="6"/>
  <c r="D192" i="5"/>
  <c r="L192" s="1"/>
  <c r="A98" i="6"/>
  <c r="D129" i="5"/>
  <c r="L129" s="1"/>
  <c r="A46" i="6"/>
  <c r="D48" i="5"/>
  <c r="L48" s="1"/>
  <c r="A16" i="6"/>
  <c r="B16" s="1"/>
  <c r="B11"/>
  <c r="B3"/>
  <c r="D78" i="5"/>
  <c r="A123" i="6"/>
  <c r="G57" i="5"/>
  <c r="A115" i="6"/>
  <c r="G135" i="5"/>
  <c r="A93" i="6"/>
  <c r="D126" i="5"/>
  <c r="L126" s="1"/>
  <c r="A69" i="6"/>
  <c r="D149" i="5"/>
  <c r="L149" s="1"/>
  <c r="A78" i="6"/>
  <c r="A35"/>
  <c r="D102" i="5"/>
  <c r="L102" s="1"/>
  <c r="A27" i="6"/>
  <c r="B27" s="1"/>
  <c r="D49" i="5"/>
  <c r="L49" s="1"/>
  <c r="A19" i="6"/>
  <c r="B19" s="1"/>
  <c r="B10"/>
  <c r="C3" i="7"/>
  <c r="C4"/>
  <c r="C2"/>
  <c r="A2" i="6"/>
  <c r="B2" s="1"/>
  <c r="D194" i="5"/>
  <c r="L194" s="1"/>
  <c r="A92" i="6"/>
  <c r="D190" i="5"/>
  <c r="L190" s="1"/>
  <c r="A82" i="6"/>
  <c r="A64"/>
  <c r="B64" s="1"/>
  <c r="G18" i="5"/>
  <c r="A43" i="6"/>
  <c r="B43" s="1"/>
  <c r="B18"/>
  <c r="G111" i="5"/>
  <c r="A55" i="6"/>
  <c r="G35" i="5"/>
  <c r="A76" i="6"/>
  <c r="D23" i="5"/>
  <c r="L23" s="1"/>
  <c r="A33" i="6"/>
  <c r="D81" i="5"/>
  <c r="L81" s="1"/>
  <c r="A17" i="6"/>
  <c r="B17" s="1"/>
  <c r="D134" i="5"/>
  <c r="L134" s="1"/>
  <c r="A81" i="6"/>
  <c r="D132" i="5"/>
  <c r="L132" s="1"/>
  <c r="A63" i="6"/>
  <c r="D181" i="5"/>
  <c r="L181" s="1"/>
  <c r="A41" i="6"/>
  <c r="B7"/>
  <c r="D45" i="5"/>
  <c r="L45" s="1"/>
  <c r="A127" i="6"/>
  <c r="B127" s="1"/>
  <c r="D191" i="5"/>
  <c r="L191" s="1"/>
  <c r="A97" i="6"/>
  <c r="D25" i="5"/>
  <c r="L25" s="1"/>
  <c r="A79" i="6"/>
  <c r="B79" s="1"/>
  <c r="D158" i="5"/>
  <c r="A53" i="6"/>
  <c r="B53" s="1"/>
  <c r="G117" i="5"/>
  <c r="A45" i="6"/>
  <c r="B45" s="1"/>
  <c r="D124" i="5"/>
  <c r="L124" s="1"/>
  <c r="A40" i="6"/>
  <c r="D147" i="5"/>
  <c r="L147" s="1"/>
  <c r="A74" i="6"/>
  <c r="B74" s="1"/>
  <c r="D171" i="5"/>
  <c r="L171" s="1"/>
  <c r="A31" i="6"/>
  <c r="B31" s="1"/>
  <c r="B23"/>
  <c r="D47" i="5"/>
  <c r="A15" i="6"/>
  <c r="B15" s="1"/>
  <c r="D116" i="5"/>
  <c r="L116" s="1"/>
  <c r="A62" i="6"/>
  <c r="B62" s="1"/>
  <c r="B14"/>
  <c r="D52" i="5"/>
  <c r="L52" s="1"/>
  <c r="A32" i="6"/>
  <c r="B116"/>
  <c r="B39"/>
  <c r="B55"/>
  <c r="B71"/>
  <c r="B87"/>
  <c r="B103"/>
  <c r="B119"/>
  <c r="B135"/>
  <c r="B30"/>
  <c r="B46"/>
  <c r="B78"/>
  <c r="B110"/>
  <c r="B134"/>
  <c r="B33"/>
  <c r="B49"/>
  <c r="B65"/>
  <c r="B81"/>
  <c r="B97"/>
  <c r="B113"/>
  <c r="B129"/>
  <c r="B96"/>
  <c r="B132"/>
  <c r="B40"/>
  <c r="B56"/>
  <c r="B72"/>
  <c r="B88"/>
  <c r="B128"/>
  <c r="B35"/>
  <c r="B51"/>
  <c r="B67"/>
  <c r="B83"/>
  <c r="B99"/>
  <c r="B115"/>
  <c r="B131"/>
  <c r="B26"/>
  <c r="B42"/>
  <c r="B58"/>
  <c r="B90"/>
  <c r="B106"/>
  <c r="B130"/>
  <c r="B29"/>
  <c r="B61"/>
  <c r="B77"/>
  <c r="B93"/>
  <c r="B109"/>
  <c r="B125"/>
  <c r="B92"/>
  <c r="B120"/>
  <c r="B36"/>
  <c r="B52"/>
  <c r="B68"/>
  <c r="B84"/>
  <c r="D168" i="5"/>
  <c r="L168" s="1"/>
  <c r="A25" i="6"/>
  <c r="B25" s="1"/>
  <c r="B47"/>
  <c r="B63"/>
  <c r="B95"/>
  <c r="B111"/>
  <c r="B122"/>
  <c r="B54"/>
  <c r="B70"/>
  <c r="B86"/>
  <c r="B102"/>
  <c r="B126"/>
  <c r="B136"/>
  <c r="B41"/>
  <c r="B57"/>
  <c r="B73"/>
  <c r="B89"/>
  <c r="B105"/>
  <c r="B121"/>
  <c r="B137"/>
  <c r="B112"/>
  <c r="B32"/>
  <c r="B48"/>
  <c r="B80"/>
  <c r="B108"/>
  <c r="B75"/>
  <c r="B91"/>
  <c r="B107"/>
  <c r="B123"/>
  <c r="B118"/>
  <c r="B34"/>
  <c r="B50"/>
  <c r="B66"/>
  <c r="B82"/>
  <c r="B98"/>
  <c r="B114"/>
  <c r="B124"/>
  <c r="B37"/>
  <c r="B69"/>
  <c r="B85"/>
  <c r="B101"/>
  <c r="B133"/>
  <c r="B104"/>
  <c r="B44"/>
  <c r="B60"/>
  <c r="B76"/>
  <c r="B100"/>
  <c r="D196" i="5"/>
  <c r="D186"/>
  <c r="L186" s="1"/>
  <c r="D180"/>
  <c r="L180" s="1"/>
  <c r="D161"/>
  <c r="L161" s="1"/>
  <c r="D153"/>
  <c r="L153" s="1"/>
  <c r="D141"/>
  <c r="L141" s="1"/>
  <c r="D133"/>
  <c r="L133" s="1"/>
  <c r="D118"/>
  <c r="L118" s="1"/>
  <c r="D106"/>
  <c r="L106" s="1"/>
  <c r="D98"/>
  <c r="L98" s="1"/>
  <c r="D82"/>
  <c r="D62"/>
  <c r="L62" s="1"/>
  <c r="D54"/>
  <c r="L54" s="1"/>
  <c r="D33"/>
  <c r="L33" s="1"/>
  <c r="D9"/>
  <c r="L9" s="1"/>
  <c r="G15"/>
  <c r="G29"/>
  <c r="G82"/>
  <c r="G167"/>
  <c r="D188"/>
  <c r="L188" s="1"/>
  <c r="D176"/>
  <c r="L176" s="1"/>
  <c r="D157"/>
  <c r="L157" s="1"/>
  <c r="D122"/>
  <c r="L122" s="1"/>
  <c r="D114"/>
  <c r="L114" s="1"/>
  <c r="D94"/>
  <c r="D37"/>
  <c r="L37" s="1"/>
  <c r="D29"/>
  <c r="D5"/>
  <c r="G11"/>
  <c r="G94"/>
  <c r="G158"/>
  <c r="G196"/>
  <c r="D14"/>
  <c r="L14" s="1"/>
  <c r="D46"/>
  <c r="L46" s="1"/>
  <c r="D44"/>
  <c r="L44" s="1"/>
  <c r="D97"/>
  <c r="L97" s="1"/>
  <c r="D136"/>
  <c r="L136" s="1"/>
  <c r="D26"/>
  <c r="L26" s="1"/>
  <c r="D162"/>
  <c r="L162" s="1"/>
  <c r="D96"/>
  <c r="L96" s="1"/>
  <c r="D135"/>
  <c r="D42"/>
  <c r="L42" s="1"/>
  <c r="D75"/>
  <c r="L75" s="1"/>
  <c r="D189"/>
  <c r="L189" s="1"/>
  <c r="D12"/>
  <c r="L12" s="1"/>
  <c r="D24"/>
  <c r="L24" s="1"/>
  <c r="D160"/>
  <c r="L160" s="1"/>
  <c r="D187"/>
  <c r="L187" s="1"/>
  <c r="D95"/>
  <c r="L95" s="1"/>
  <c r="D115"/>
  <c r="L115" s="1"/>
  <c r="D159"/>
  <c r="L159" s="1"/>
  <c r="D20"/>
  <c r="L20" s="1"/>
  <c r="D11"/>
  <c r="D40"/>
  <c r="L40" s="1"/>
  <c r="D93"/>
  <c r="L93" s="1"/>
  <c r="D113"/>
  <c r="L113" s="1"/>
  <c r="D156"/>
  <c r="L156" s="1"/>
  <c r="D128"/>
  <c r="L128" s="1"/>
  <c r="D10"/>
  <c r="L10" s="1"/>
  <c r="D19"/>
  <c r="L19" s="1"/>
  <c r="D39"/>
  <c r="L39" s="1"/>
  <c r="D92"/>
  <c r="L92" s="1"/>
  <c r="D112"/>
  <c r="L112" s="1"/>
  <c r="D155"/>
  <c r="L155" s="1"/>
  <c r="D38"/>
  <c r="L38" s="1"/>
  <c r="D73"/>
  <c r="L73" s="1"/>
  <c r="D91"/>
  <c r="L91" s="1"/>
  <c r="D111"/>
  <c r="D125"/>
  <c r="L125" s="1"/>
  <c r="D154"/>
  <c r="L154" s="1"/>
  <c r="D183"/>
  <c r="L183" s="1"/>
  <c r="D8"/>
  <c r="L8" s="1"/>
  <c r="D18"/>
  <c r="D123"/>
  <c r="L123" s="1"/>
  <c r="D152"/>
  <c r="L152" s="1"/>
  <c r="D72"/>
  <c r="L72" s="1"/>
  <c r="D36"/>
  <c r="L36" s="1"/>
  <c r="D121"/>
  <c r="D150"/>
  <c r="L150" s="1"/>
  <c r="D7"/>
  <c r="L7" s="1"/>
  <c r="D88"/>
  <c r="L88" s="1"/>
  <c r="D108"/>
  <c r="L108" s="1"/>
  <c r="D59"/>
  <c r="L59" s="1"/>
  <c r="D148"/>
  <c r="L148" s="1"/>
  <c r="D35"/>
  <c r="L35" s="1"/>
  <c r="D68"/>
  <c r="L68" s="1"/>
  <c r="D175"/>
  <c r="L175" s="1"/>
  <c r="D6"/>
  <c r="L6" s="1"/>
  <c r="D34"/>
  <c r="L34" s="1"/>
  <c r="D67"/>
  <c r="L67" s="1"/>
  <c r="D85"/>
  <c r="L85" s="1"/>
  <c r="D105"/>
  <c r="L105" s="1"/>
  <c r="D146"/>
  <c r="L146" s="1"/>
  <c r="D27"/>
  <c r="L27" s="1"/>
  <c r="D56"/>
  <c r="L56" s="1"/>
  <c r="D55"/>
  <c r="L55" s="1"/>
  <c r="D173"/>
  <c r="L173" s="1"/>
  <c r="D144"/>
  <c r="L144" s="1"/>
  <c r="D84"/>
  <c r="L84" s="1"/>
  <c r="D104"/>
  <c r="L104" s="1"/>
  <c r="D170"/>
  <c r="L170" s="1"/>
  <c r="D143"/>
  <c r="L143" s="1"/>
  <c r="D16"/>
  <c r="L16" s="1"/>
  <c r="D30"/>
  <c r="L30" s="1"/>
  <c r="D63"/>
  <c r="L63" s="1"/>
  <c r="D101"/>
  <c r="L101" s="1"/>
  <c r="D28"/>
  <c r="L28" s="1"/>
  <c r="D61"/>
  <c r="L61" s="1"/>
  <c r="D99"/>
  <c r="L99" s="1"/>
  <c r="D138"/>
  <c r="L138" s="1"/>
  <c r="D80"/>
  <c r="L80" s="1"/>
  <c r="D2"/>
  <c r="L2" s="1"/>
  <c r="D178"/>
  <c r="L178" s="1"/>
  <c r="D174"/>
  <c r="L174" s="1"/>
  <c r="D169"/>
  <c r="L169" s="1"/>
  <c r="D145"/>
  <c r="L145" s="1"/>
  <c r="D90"/>
  <c r="L90" s="1"/>
  <c r="D74"/>
  <c r="L74" s="1"/>
  <c r="D66"/>
  <c r="L66" s="1"/>
  <c r="D41"/>
  <c r="L41" s="1"/>
  <c r="D184"/>
  <c r="L184" s="1"/>
  <c r="D172"/>
  <c r="L172" s="1"/>
  <c r="D165"/>
  <c r="L165" s="1"/>
  <c r="D110"/>
  <c r="L110" s="1"/>
  <c r="D86"/>
  <c r="L86" s="1"/>
  <c r="D70"/>
  <c r="L70" s="1"/>
  <c r="D21"/>
  <c r="L21" s="1"/>
  <c r="D13"/>
  <c r="L13" s="1"/>
  <c r="D79"/>
  <c r="L79" s="1"/>
  <c r="D164"/>
  <c r="L164" s="1"/>
  <c r="D117"/>
  <c r="D131"/>
  <c r="L131" s="1"/>
  <c r="D71"/>
  <c r="L71" s="1"/>
  <c r="D89"/>
  <c r="L89" s="1"/>
  <c r="D109"/>
  <c r="L109" s="1"/>
  <c r="D57"/>
  <c r="D69"/>
  <c r="L69" s="1"/>
  <c r="D87"/>
  <c r="L87" s="1"/>
  <c r="D107"/>
  <c r="L107" s="1"/>
  <c r="D65"/>
  <c r="L65" s="1"/>
  <c r="D83"/>
  <c r="L83" s="1"/>
  <c r="D103"/>
  <c r="L103" s="1"/>
  <c r="D142"/>
  <c r="L142" s="1"/>
  <c r="D4"/>
  <c r="L4" s="1"/>
  <c r="D22"/>
  <c r="L22" s="1"/>
  <c r="D50"/>
  <c r="L50" s="1"/>
  <c r="D140"/>
  <c r="L140" s="1"/>
  <c r="D166"/>
  <c r="L166" s="1"/>
  <c r="D197"/>
  <c r="L197" s="1"/>
  <c r="D193"/>
  <c r="L193" s="1"/>
  <c r="D179"/>
  <c r="L179" s="1"/>
  <c r="D177"/>
  <c r="L177" s="1"/>
  <c r="D151"/>
  <c r="L151" s="1"/>
  <c r="D139"/>
  <c r="L139" s="1"/>
  <c r="D120"/>
  <c r="L120" s="1"/>
  <c r="D100"/>
  <c r="L100" s="1"/>
  <c r="D76"/>
  <c r="L76" s="1"/>
  <c r="D64"/>
  <c r="L64" s="1"/>
  <c r="D60"/>
  <c r="L60" s="1"/>
  <c r="D51"/>
  <c r="L51" s="1"/>
  <c r="D43"/>
  <c r="L43" s="1"/>
  <c r="D31"/>
  <c r="L31" s="1"/>
  <c r="D15"/>
  <c r="D3"/>
  <c r="L3" s="1"/>
  <c r="C116" i="6" l="1"/>
  <c r="L11" i="5"/>
  <c r="L57"/>
  <c r="L121"/>
  <c r="L78"/>
  <c r="L47"/>
  <c r="L117"/>
  <c r="L111"/>
  <c r="L5"/>
  <c r="L18"/>
  <c r="L167"/>
  <c r="L135"/>
  <c r="L158"/>
  <c r="D23" i="6"/>
  <c r="C23"/>
  <c r="D17"/>
  <c r="C17"/>
  <c r="D18"/>
  <c r="G18" s="1"/>
  <c r="C18"/>
  <c r="D16"/>
  <c r="C16"/>
  <c r="D20"/>
  <c r="G20" s="1"/>
  <c r="C20"/>
  <c r="D21"/>
  <c r="G21" s="1"/>
  <c r="C21"/>
  <c r="D22"/>
  <c r="F22" s="1"/>
  <c r="C22"/>
  <c r="D12"/>
  <c r="C12"/>
  <c r="D14"/>
  <c r="C14"/>
  <c r="D24"/>
  <c r="C24"/>
  <c r="D15"/>
  <c r="F15" s="1"/>
  <c r="C15"/>
  <c r="D19"/>
  <c r="C19"/>
  <c r="D13"/>
  <c r="G13" s="1"/>
  <c r="C13"/>
  <c r="D116"/>
  <c r="G116" s="1"/>
  <c r="D60"/>
  <c r="C60"/>
  <c r="D133"/>
  <c r="C133"/>
  <c r="D69"/>
  <c r="G69" s="1"/>
  <c r="C69"/>
  <c r="D114"/>
  <c r="C114"/>
  <c r="D50"/>
  <c r="C50"/>
  <c r="D107"/>
  <c r="G107" s="1"/>
  <c r="C107"/>
  <c r="D43"/>
  <c r="C43"/>
  <c r="D64"/>
  <c r="G64" s="1"/>
  <c r="C64"/>
  <c r="D137"/>
  <c r="C137"/>
  <c r="D73"/>
  <c r="C73"/>
  <c r="D126"/>
  <c r="G126" s="1"/>
  <c r="C126"/>
  <c r="D54"/>
  <c r="C54"/>
  <c r="D111"/>
  <c r="G111" s="1"/>
  <c r="C111"/>
  <c r="D47"/>
  <c r="C47"/>
  <c r="D84"/>
  <c r="C84"/>
  <c r="D120"/>
  <c r="C120"/>
  <c r="D93"/>
  <c r="C93"/>
  <c r="D29"/>
  <c r="C29"/>
  <c r="D74"/>
  <c r="G74" s="1"/>
  <c r="C74"/>
  <c r="D131"/>
  <c r="C131"/>
  <c r="D67"/>
  <c r="G67" s="1"/>
  <c r="C67"/>
  <c r="D88"/>
  <c r="C88"/>
  <c r="D132"/>
  <c r="C132"/>
  <c r="D97"/>
  <c r="C97"/>
  <c r="D33"/>
  <c r="C33"/>
  <c r="D78"/>
  <c r="C78"/>
  <c r="D135"/>
  <c r="C135"/>
  <c r="D71"/>
  <c r="C71"/>
  <c r="D76"/>
  <c r="C76"/>
  <c r="D104"/>
  <c r="C104"/>
  <c r="D85"/>
  <c r="C85"/>
  <c r="D124"/>
  <c r="C124"/>
  <c r="D66"/>
  <c r="C66"/>
  <c r="D123"/>
  <c r="C123"/>
  <c r="D59"/>
  <c r="C59"/>
  <c r="D80"/>
  <c r="C80"/>
  <c r="D112"/>
  <c r="C112"/>
  <c r="D89"/>
  <c r="G89" s="1"/>
  <c r="C89"/>
  <c r="D136"/>
  <c r="C136"/>
  <c r="D70"/>
  <c r="C70"/>
  <c r="D127"/>
  <c r="C127"/>
  <c r="D63"/>
  <c r="F63" s="1"/>
  <c r="C63"/>
  <c r="D36"/>
  <c r="G36" s="1"/>
  <c r="C36"/>
  <c r="D109"/>
  <c r="C109"/>
  <c r="D45"/>
  <c r="C45"/>
  <c r="D90"/>
  <c r="G90" s="1"/>
  <c r="C90"/>
  <c r="D26"/>
  <c r="G26" s="1"/>
  <c r="C26"/>
  <c r="D83"/>
  <c r="C83"/>
  <c r="D128"/>
  <c r="C128"/>
  <c r="D40"/>
  <c r="G40" s="1"/>
  <c r="C40"/>
  <c r="D113"/>
  <c r="G113" s="1"/>
  <c r="C113"/>
  <c r="D49"/>
  <c r="C49"/>
  <c r="D94"/>
  <c r="C94"/>
  <c r="D30"/>
  <c r="C30"/>
  <c r="D87"/>
  <c r="C87"/>
  <c r="D100"/>
  <c r="C100"/>
  <c r="D28"/>
  <c r="C28"/>
  <c r="D101"/>
  <c r="C101"/>
  <c r="D37"/>
  <c r="C37"/>
  <c r="D82"/>
  <c r="C82"/>
  <c r="D118"/>
  <c r="C118"/>
  <c r="D75"/>
  <c r="C75"/>
  <c r="D108"/>
  <c r="C108"/>
  <c r="D32"/>
  <c r="C32"/>
  <c r="D105"/>
  <c r="C105"/>
  <c r="D41"/>
  <c r="C41"/>
  <c r="D86"/>
  <c r="C86"/>
  <c r="D122"/>
  <c r="C122"/>
  <c r="D79"/>
  <c r="C79"/>
  <c r="D25"/>
  <c r="C25"/>
  <c r="D52"/>
  <c r="C52"/>
  <c r="D125"/>
  <c r="C125"/>
  <c r="D61"/>
  <c r="C61"/>
  <c r="D106"/>
  <c r="G106" s="1"/>
  <c r="C106"/>
  <c r="D42"/>
  <c r="C42"/>
  <c r="D99"/>
  <c r="C99"/>
  <c r="D35"/>
  <c r="C35"/>
  <c r="D56"/>
  <c r="C56"/>
  <c r="D129"/>
  <c r="C129"/>
  <c r="D65"/>
  <c r="C65"/>
  <c r="D110"/>
  <c r="C110"/>
  <c r="D46"/>
  <c r="C46"/>
  <c r="D103"/>
  <c r="G103" s="1"/>
  <c r="C103"/>
  <c r="D39"/>
  <c r="C39"/>
  <c r="L29" i="5"/>
  <c r="D44" i="6"/>
  <c r="C44"/>
  <c r="D117"/>
  <c r="G117" s="1"/>
  <c r="C117"/>
  <c r="D53"/>
  <c r="C53"/>
  <c r="D98"/>
  <c r="C98"/>
  <c r="D34"/>
  <c r="C34"/>
  <c r="D91"/>
  <c r="C91"/>
  <c r="D27"/>
  <c r="C27"/>
  <c r="D48"/>
  <c r="C48"/>
  <c r="D121"/>
  <c r="C121"/>
  <c r="D57"/>
  <c r="C57"/>
  <c r="D102"/>
  <c r="C102"/>
  <c r="D38"/>
  <c r="C38"/>
  <c r="D95"/>
  <c r="C95"/>
  <c r="D31"/>
  <c r="C31"/>
  <c r="D68"/>
  <c r="G68" s="1"/>
  <c r="C68"/>
  <c r="D92"/>
  <c r="C92"/>
  <c r="D77"/>
  <c r="C77"/>
  <c r="D130"/>
  <c r="C130"/>
  <c r="D58"/>
  <c r="C58"/>
  <c r="D115"/>
  <c r="G115" s="1"/>
  <c r="C115"/>
  <c r="D51"/>
  <c r="C51"/>
  <c r="D72"/>
  <c r="G72" s="1"/>
  <c r="C72"/>
  <c r="D96"/>
  <c r="C96"/>
  <c r="D81"/>
  <c r="C81"/>
  <c r="D134"/>
  <c r="C134"/>
  <c r="D62"/>
  <c r="C62"/>
  <c r="D119"/>
  <c r="G119" s="1"/>
  <c r="C119"/>
  <c r="D55"/>
  <c r="G55" s="1"/>
  <c r="C55"/>
  <c r="L15" i="5"/>
  <c r="L94"/>
  <c r="L82"/>
  <c r="L196"/>
  <c r="F19" i="6" l="1"/>
  <c r="F77"/>
  <c r="F95"/>
  <c r="G121"/>
  <c r="G34"/>
  <c r="F44"/>
  <c r="E129"/>
  <c r="E52"/>
  <c r="E86"/>
  <c r="E108"/>
  <c r="E37"/>
  <c r="F62"/>
  <c r="F58"/>
  <c r="F27"/>
  <c r="F116"/>
  <c r="F70"/>
  <c r="F96"/>
  <c r="F135"/>
  <c r="G132"/>
  <c r="F31"/>
  <c r="G16"/>
  <c r="F38"/>
  <c r="F76"/>
  <c r="F137"/>
  <c r="F50"/>
  <c r="G60"/>
  <c r="G92"/>
  <c r="G94"/>
  <c r="F66"/>
  <c r="F33"/>
  <c r="G98"/>
  <c r="F127"/>
  <c r="E61"/>
  <c r="E105"/>
  <c r="E28"/>
  <c r="E17"/>
  <c r="E110"/>
  <c r="G84"/>
  <c r="F43"/>
  <c r="G19"/>
  <c r="E19"/>
  <c r="E12"/>
  <c r="F16"/>
  <c r="E16"/>
  <c r="G12"/>
  <c r="F12"/>
  <c r="G15"/>
  <c r="E15"/>
  <c r="G22"/>
  <c r="E22"/>
  <c r="F18"/>
  <c r="E18"/>
  <c r="E24"/>
  <c r="F21"/>
  <c r="E21"/>
  <c r="F24"/>
  <c r="G24"/>
  <c r="G17"/>
  <c r="F17"/>
  <c r="F13"/>
  <c r="E13"/>
  <c r="E14"/>
  <c r="F20"/>
  <c r="E20"/>
  <c r="E23"/>
  <c r="G14"/>
  <c r="F14"/>
  <c r="G23"/>
  <c r="F23"/>
  <c r="E122"/>
  <c r="E82"/>
  <c r="E65"/>
  <c r="F80"/>
  <c r="F123"/>
  <c r="F97"/>
  <c r="F29"/>
  <c r="F47"/>
  <c r="G73"/>
  <c r="F133"/>
  <c r="E116"/>
  <c r="G130"/>
  <c r="F130"/>
  <c r="G57"/>
  <c r="F57"/>
  <c r="F91"/>
  <c r="G91"/>
  <c r="G46"/>
  <c r="E46"/>
  <c r="F56"/>
  <c r="E56"/>
  <c r="F106"/>
  <c r="E106"/>
  <c r="F125"/>
  <c r="E125"/>
  <c r="G32"/>
  <c r="E32"/>
  <c r="G75"/>
  <c r="E75"/>
  <c r="F101"/>
  <c r="E101"/>
  <c r="G100"/>
  <c r="E100"/>
  <c r="F128"/>
  <c r="G128"/>
  <c r="G45"/>
  <c r="F45"/>
  <c r="G112"/>
  <c r="F112"/>
  <c r="G85"/>
  <c r="F85"/>
  <c r="G93"/>
  <c r="F93"/>
  <c r="G81"/>
  <c r="F81"/>
  <c r="G48"/>
  <c r="F48"/>
  <c r="G39"/>
  <c r="E39"/>
  <c r="F99"/>
  <c r="E99"/>
  <c r="G25"/>
  <c r="E25"/>
  <c r="G41"/>
  <c r="E41"/>
  <c r="G87"/>
  <c r="F87"/>
  <c r="F136"/>
  <c r="G136"/>
  <c r="F59"/>
  <c r="G59"/>
  <c r="F55"/>
  <c r="E55"/>
  <c r="G62"/>
  <c r="E62"/>
  <c r="F72"/>
  <c r="E72"/>
  <c r="F115"/>
  <c r="E115"/>
  <c r="F92"/>
  <c r="E92"/>
  <c r="G31"/>
  <c r="E31"/>
  <c r="G38"/>
  <c r="E38"/>
  <c r="F98"/>
  <c r="E98"/>
  <c r="F117"/>
  <c r="E117"/>
  <c r="G110"/>
  <c r="F110"/>
  <c r="G129"/>
  <c r="F129"/>
  <c r="G61"/>
  <c r="F61"/>
  <c r="G52"/>
  <c r="F52"/>
  <c r="G86"/>
  <c r="F86"/>
  <c r="G105"/>
  <c r="F105"/>
  <c r="G108"/>
  <c r="F108"/>
  <c r="F37"/>
  <c r="G37"/>
  <c r="G28"/>
  <c r="F28"/>
  <c r="F94"/>
  <c r="E94"/>
  <c r="F113"/>
  <c r="E113"/>
  <c r="F26"/>
  <c r="E26"/>
  <c r="F36"/>
  <c r="E36"/>
  <c r="G127"/>
  <c r="E127"/>
  <c r="G66"/>
  <c r="E66"/>
  <c r="G76"/>
  <c r="E76"/>
  <c r="G135"/>
  <c r="E135"/>
  <c r="G33"/>
  <c r="E33"/>
  <c r="F132"/>
  <c r="E132"/>
  <c r="F67"/>
  <c r="E67"/>
  <c r="F74"/>
  <c r="E74"/>
  <c r="F84"/>
  <c r="E84"/>
  <c r="F111"/>
  <c r="E111"/>
  <c r="F126"/>
  <c r="E126"/>
  <c r="G137"/>
  <c r="E137"/>
  <c r="G43"/>
  <c r="E43"/>
  <c r="G50"/>
  <c r="E50"/>
  <c r="F69"/>
  <c r="E69"/>
  <c r="F60"/>
  <c r="E60"/>
  <c r="E81"/>
  <c r="E130"/>
  <c r="E57"/>
  <c r="E48"/>
  <c r="E91"/>
  <c r="F35"/>
  <c r="F42"/>
  <c r="F79"/>
  <c r="F118"/>
  <c r="E87"/>
  <c r="E128"/>
  <c r="E45"/>
  <c r="E136"/>
  <c r="E112"/>
  <c r="E59"/>
  <c r="E85"/>
  <c r="E93"/>
  <c r="G53"/>
  <c r="F53"/>
  <c r="F103"/>
  <c r="E103"/>
  <c r="G42"/>
  <c r="E42"/>
  <c r="G79"/>
  <c r="E79"/>
  <c r="G118"/>
  <c r="E118"/>
  <c r="G49"/>
  <c r="F49"/>
  <c r="G83"/>
  <c r="F83"/>
  <c r="G109"/>
  <c r="F109"/>
  <c r="G124"/>
  <c r="F124"/>
  <c r="G104"/>
  <c r="F104"/>
  <c r="F71"/>
  <c r="G71"/>
  <c r="F78"/>
  <c r="G78"/>
  <c r="G88"/>
  <c r="F88"/>
  <c r="G131"/>
  <c r="F131"/>
  <c r="G120"/>
  <c r="F120"/>
  <c r="G54"/>
  <c r="F54"/>
  <c r="G114"/>
  <c r="F114"/>
  <c r="G134"/>
  <c r="F134"/>
  <c r="G51"/>
  <c r="F51"/>
  <c r="G102"/>
  <c r="F102"/>
  <c r="G35"/>
  <c r="E35"/>
  <c r="F30"/>
  <c r="G30"/>
  <c r="F119"/>
  <c r="E119"/>
  <c r="G96"/>
  <c r="E96"/>
  <c r="G58"/>
  <c r="E58"/>
  <c r="G77"/>
  <c r="E77"/>
  <c r="F68"/>
  <c r="E68"/>
  <c r="G95"/>
  <c r="E95"/>
  <c r="F121"/>
  <c r="E121"/>
  <c r="G27"/>
  <c r="E27"/>
  <c r="F34"/>
  <c r="E34"/>
  <c r="G44"/>
  <c r="E44"/>
  <c r="G65"/>
  <c r="F65"/>
  <c r="G122"/>
  <c r="F122"/>
  <c r="G82"/>
  <c r="F82"/>
  <c r="F40"/>
  <c r="E40"/>
  <c r="F90"/>
  <c r="E90"/>
  <c r="G63"/>
  <c r="E63"/>
  <c r="G70"/>
  <c r="E70"/>
  <c r="F89"/>
  <c r="E89"/>
  <c r="G80"/>
  <c r="E80"/>
  <c r="G123"/>
  <c r="E123"/>
  <c r="G97"/>
  <c r="E97"/>
  <c r="G29"/>
  <c r="E29"/>
  <c r="G47"/>
  <c r="E47"/>
  <c r="F73"/>
  <c r="E73"/>
  <c r="F64"/>
  <c r="E64"/>
  <c r="F107"/>
  <c r="E107"/>
  <c r="G133"/>
  <c r="E133"/>
  <c r="E134"/>
  <c r="E51"/>
  <c r="E102"/>
  <c r="E53"/>
  <c r="F39"/>
  <c r="F46"/>
  <c r="G56"/>
  <c r="G99"/>
  <c r="G125"/>
  <c r="F25"/>
  <c r="F41"/>
  <c r="F32"/>
  <c r="F75"/>
  <c r="G101"/>
  <c r="F100"/>
  <c r="E30"/>
  <c r="E49"/>
  <c r="E83"/>
  <c r="E109"/>
  <c r="E124"/>
  <c r="E104"/>
  <c r="E71"/>
  <c r="E78"/>
  <c r="E88"/>
  <c r="E131"/>
  <c r="E120"/>
  <c r="E54"/>
  <c r="E114"/>
</calcChain>
</file>

<file path=xl/sharedStrings.xml><?xml version="1.0" encoding="utf-8"?>
<sst xmlns="http://schemas.openxmlformats.org/spreadsheetml/2006/main" count="1706" uniqueCount="414">
  <si>
    <t>S.No.</t>
  </si>
  <si>
    <t>Item</t>
  </si>
  <si>
    <t>Amount</t>
  </si>
  <si>
    <t>Sparklers</t>
  </si>
  <si>
    <t>Standard Sparklers</t>
  </si>
  <si>
    <t>Gold</t>
  </si>
  <si>
    <t>9 cm</t>
  </si>
  <si>
    <t>Crackling</t>
  </si>
  <si>
    <t>Jimmy Sparklers</t>
  </si>
  <si>
    <t>12 cm</t>
  </si>
  <si>
    <t>15 cm</t>
  </si>
  <si>
    <t>30 cm</t>
  </si>
  <si>
    <t>Color Sparkles</t>
  </si>
  <si>
    <t>Green</t>
  </si>
  <si>
    <t>Red</t>
  </si>
  <si>
    <t>Standard Sparklers (5 pc Box)</t>
  </si>
  <si>
    <t>50 cm</t>
  </si>
  <si>
    <t>4 Color Sparklers</t>
  </si>
  <si>
    <t>Mixed</t>
  </si>
  <si>
    <t>60 cm</t>
  </si>
  <si>
    <t>Flower Pots</t>
  </si>
  <si>
    <t>10 pcs Box</t>
  </si>
  <si>
    <t>Small</t>
  </si>
  <si>
    <t>Big</t>
  </si>
  <si>
    <t>Flower Pots Special</t>
  </si>
  <si>
    <t>Flower Pots Giant</t>
  </si>
  <si>
    <t>Flower Pots Deluxe</t>
  </si>
  <si>
    <t>5 pcs Box</t>
  </si>
  <si>
    <t>Tri Color Flower Pots</t>
  </si>
  <si>
    <t>Chakras</t>
  </si>
  <si>
    <t>Zamin Chakra</t>
  </si>
  <si>
    <t>25 pcs Box</t>
  </si>
  <si>
    <t>Zamin Chakra Asoka</t>
  </si>
  <si>
    <t>Zamin Chakra Deluxe</t>
  </si>
  <si>
    <t>Novel Fireworks</t>
  </si>
  <si>
    <t>Silver Twinkling</t>
  </si>
  <si>
    <t>1.5 feet</t>
  </si>
  <si>
    <t>2 feet</t>
  </si>
  <si>
    <t>Silver Twinkling Deluxe</t>
  </si>
  <si>
    <t>4 feet</t>
  </si>
  <si>
    <t>Fire Pencil</t>
  </si>
  <si>
    <t>Magnetic Torches</t>
  </si>
  <si>
    <t>Multi Color Candles</t>
  </si>
  <si>
    <t>Electric Stones</t>
  </si>
  <si>
    <t>One Sound Crackers</t>
  </si>
  <si>
    <t>Red Bijili Crackers</t>
  </si>
  <si>
    <t>100 pcs pkt</t>
  </si>
  <si>
    <t>Krishna Crackers</t>
  </si>
  <si>
    <t>5 nos pack</t>
  </si>
  <si>
    <t>4 inch</t>
  </si>
  <si>
    <t>Lakshmi Crackers</t>
  </si>
  <si>
    <t>3.5 inch</t>
  </si>
  <si>
    <t>Sparrow Crackers</t>
  </si>
  <si>
    <t>2.5 inch</t>
  </si>
  <si>
    <t>Lakshmi Crackers Spl</t>
  </si>
  <si>
    <t>Hercules  Deluxe Crackers</t>
  </si>
  <si>
    <t>Double Shot Crackers</t>
  </si>
  <si>
    <t>Bombs</t>
  </si>
  <si>
    <t>Atom Bomb (ALU coated)</t>
  </si>
  <si>
    <t>10 nos box</t>
  </si>
  <si>
    <t>Hydrogen Bomb (Green)</t>
  </si>
  <si>
    <t>Thunder Bomb</t>
  </si>
  <si>
    <t>Multiple Shots</t>
  </si>
  <si>
    <t>7 Shots</t>
  </si>
  <si>
    <t>12 Shots</t>
  </si>
  <si>
    <t>1 pc Box</t>
  </si>
  <si>
    <t>25 Shots</t>
  </si>
  <si>
    <t>56 Shots</t>
  </si>
  <si>
    <t>100 Shots</t>
  </si>
  <si>
    <t>125 Shots</t>
  </si>
  <si>
    <t>24 Asoka shells</t>
  </si>
  <si>
    <t>1 no</t>
  </si>
  <si>
    <t>24 Deluxe Shells</t>
  </si>
  <si>
    <t>28 Medium Shells</t>
  </si>
  <si>
    <t>28 Giant Shells</t>
  </si>
  <si>
    <t>48 Asoka Shells</t>
  </si>
  <si>
    <t>48 Deluxe Shells</t>
  </si>
  <si>
    <t>50 Asoka Shells</t>
  </si>
  <si>
    <t>50 Deluxe Shells</t>
  </si>
  <si>
    <t>56 Medium Shells</t>
  </si>
  <si>
    <t>56 Giant Shells</t>
  </si>
  <si>
    <t>100 Lar Crackers</t>
  </si>
  <si>
    <t>200 Lar Crackers</t>
  </si>
  <si>
    <t>300 Lar Crackers</t>
  </si>
  <si>
    <t>600 Lar Crackers</t>
  </si>
  <si>
    <t>1000 Lar Crackers</t>
  </si>
  <si>
    <t>2000 Lar Crackers</t>
  </si>
  <si>
    <t>3000 Lar Crackers</t>
  </si>
  <si>
    <t>5000 Lar Crackers</t>
  </si>
  <si>
    <t>10000 Lar Crackers</t>
  </si>
  <si>
    <t>Comets</t>
  </si>
  <si>
    <t>Super Star Comets</t>
  </si>
  <si>
    <t>1 inch</t>
  </si>
  <si>
    <t>Star Fire Comets</t>
  </si>
  <si>
    <t>1.25 inch</t>
  </si>
  <si>
    <t>2 inch Comet</t>
  </si>
  <si>
    <t>2 inch</t>
  </si>
  <si>
    <t>3 inch Comet</t>
  </si>
  <si>
    <t>3 inch</t>
  </si>
  <si>
    <t>Rockets</t>
  </si>
  <si>
    <t>Bomb Rockets</t>
  </si>
  <si>
    <t>Rainbow Rockets</t>
  </si>
  <si>
    <t>Rohini Rockets</t>
  </si>
  <si>
    <t>Parachute Rockets</t>
  </si>
  <si>
    <t>Missiles, Silver Ghost</t>
  </si>
  <si>
    <t>2 pcs Box</t>
  </si>
  <si>
    <t>Rotor, Delta, Echo, Stiletto, Proton</t>
  </si>
  <si>
    <t>Fancy Fireworks</t>
  </si>
  <si>
    <t>Signal Lights</t>
  </si>
  <si>
    <t>Mine of Crackers</t>
  </si>
  <si>
    <t>Mine of Serpents</t>
  </si>
  <si>
    <t>Color Changing Butterfly</t>
  </si>
  <si>
    <t>Swastik Wheels</t>
  </si>
  <si>
    <t>3 pcs Box</t>
  </si>
  <si>
    <t>Aerial Outs</t>
  </si>
  <si>
    <t>Golden Drops</t>
  </si>
  <si>
    <t>Golden Spider</t>
  </si>
  <si>
    <t>Happiness</t>
  </si>
  <si>
    <t>Green Grass</t>
  </si>
  <si>
    <t>Red Cindrella</t>
  </si>
  <si>
    <t>Gold Rush</t>
  </si>
  <si>
    <t>3 Stage Satellite</t>
  </si>
  <si>
    <t>T.V. Tower</t>
  </si>
  <si>
    <t>Meteor</t>
  </si>
  <si>
    <t>Rainbow Fog</t>
  </si>
  <si>
    <t>Color Smoke Fountain</t>
  </si>
  <si>
    <t>Little Flower</t>
  </si>
  <si>
    <t>Cluster Blaster</t>
  </si>
  <si>
    <t>Happy Dreams</t>
  </si>
  <si>
    <t>Chat Chat</t>
  </si>
  <si>
    <t>Fat Boy</t>
  </si>
  <si>
    <t>Lemon Tree Sparklers</t>
  </si>
  <si>
    <t>Color Burst</t>
  </si>
  <si>
    <t>Golden Whistle</t>
  </si>
  <si>
    <t>Golden Whistle Giant</t>
  </si>
  <si>
    <t>Shooting Stars</t>
  </si>
  <si>
    <t>5 pcsBox</t>
  </si>
  <si>
    <t>Jasmine Drops</t>
  </si>
  <si>
    <t>Jumping Frog</t>
  </si>
  <si>
    <t>6 pcs Box</t>
  </si>
  <si>
    <t>Treasure Box</t>
  </si>
  <si>
    <t>Color Magic - 16 shots</t>
  </si>
  <si>
    <t>Snow Valley</t>
  </si>
  <si>
    <t>Moon Series - Whistling Rocket</t>
  </si>
  <si>
    <t>5 pc Box</t>
  </si>
  <si>
    <t>Triple Gun</t>
  </si>
  <si>
    <t>1 Box</t>
  </si>
  <si>
    <t>Roll Caps</t>
  </si>
  <si>
    <t>Combo</t>
  </si>
  <si>
    <t>combo_pid</t>
  </si>
  <si>
    <t>pid2</t>
  </si>
  <si>
    <t>pid3</t>
  </si>
  <si>
    <t>null</t>
  </si>
  <si>
    <t>productId</t>
  </si>
  <si>
    <t>pid1name</t>
  </si>
  <si>
    <t>pid2name</t>
  </si>
  <si>
    <t>pid3name</t>
  </si>
  <si>
    <t>pid1Qty</t>
  </si>
  <si>
    <t>pid2Qty</t>
  </si>
  <si>
    <t>pid3Qty</t>
  </si>
  <si>
    <t>Magizhchi</t>
  </si>
  <si>
    <t>Family Gold</t>
  </si>
  <si>
    <t>Corporate Gift</t>
  </si>
  <si>
    <t>Mom &amp; Me</t>
  </si>
  <si>
    <t>Bigil</t>
  </si>
  <si>
    <t>Family Platinum</t>
  </si>
  <si>
    <t>Amarkalam</t>
  </si>
  <si>
    <t>Happy Diwali</t>
  </si>
  <si>
    <t>Family Jumbo</t>
  </si>
  <si>
    <t>Black Serpent Eggs</t>
  </si>
  <si>
    <t>Deluxe Mathapu</t>
  </si>
  <si>
    <t>Deluxe star Mathapu</t>
  </si>
  <si>
    <t>Ordinary Mathapu</t>
  </si>
  <si>
    <t>Flower Mathapu</t>
  </si>
  <si>
    <t>Diamond Matches</t>
  </si>
  <si>
    <t>10 Box</t>
  </si>
  <si>
    <t>Torch (3 in 1) Big</t>
  </si>
  <si>
    <t>Joythi (3 in 1) Titanic</t>
  </si>
  <si>
    <t>Dhasara</t>
  </si>
  <si>
    <t>Seven Shots</t>
  </si>
  <si>
    <t>Titan</t>
  </si>
  <si>
    <t>Walas</t>
  </si>
  <si>
    <t>Flower Pots Big</t>
  </si>
  <si>
    <t>Specials</t>
  </si>
  <si>
    <t>Segment</t>
  </si>
  <si>
    <t>Placement</t>
  </si>
  <si>
    <t>Code</t>
  </si>
  <si>
    <t>Sub1</t>
  </si>
  <si>
    <t>Sub2</t>
  </si>
  <si>
    <t>Combo Name</t>
  </si>
  <si>
    <t>Durgas 2000</t>
  </si>
  <si>
    <t>Items</t>
  </si>
  <si>
    <t>Invoiced</t>
  </si>
  <si>
    <t>On order</t>
  </si>
  <si>
    <t>Current Stock</t>
  </si>
  <si>
    <t>Place Order</t>
  </si>
  <si>
    <t>Req</t>
  </si>
  <si>
    <t>Standard Sparklers Gold 9 cm</t>
  </si>
  <si>
    <t>Standard Sparklers Crackling 9 cm</t>
  </si>
  <si>
    <t>Jimmy Sparklers Gold 12 cm</t>
  </si>
  <si>
    <t>Jimmy Sparklers Crackling 12 cm</t>
  </si>
  <si>
    <t>Standard Sparklers Gold 15 cm</t>
  </si>
  <si>
    <t>Standard Sparklers Crackling 15 cm</t>
  </si>
  <si>
    <t>Standard Sparklers Gold 30 cm</t>
  </si>
  <si>
    <t>Standard Sparklers Crackling 30 cm</t>
  </si>
  <si>
    <t>Color Sparkles Green 12 cm</t>
  </si>
  <si>
    <t>Color Sparkles Red 12 cm</t>
  </si>
  <si>
    <t>Standard Sparklers (5 pc Box) Gold 50 cm</t>
  </si>
  <si>
    <t>Standard Sparklers (5 pc Box) Crackling 50 cm</t>
  </si>
  <si>
    <t>4 Color Sparklers Mixed 12 cm</t>
  </si>
  <si>
    <t>5 Color Saprkles Mixed 60 cm</t>
  </si>
  <si>
    <t>Flower Pots 10 pcs Box Small</t>
  </si>
  <si>
    <t>Flower Pots Big 10 pcs Box Big</t>
  </si>
  <si>
    <t xml:space="preserve">Flower Pots Special 10 pcs Box </t>
  </si>
  <si>
    <t xml:space="preserve">Flower Pots Giant 10 pcs Box </t>
  </si>
  <si>
    <t xml:space="preserve">Flower Pots Deluxe 5 pcs Box </t>
  </si>
  <si>
    <t xml:space="preserve">Tri Color Flower Pots 5 pcs Box </t>
  </si>
  <si>
    <t xml:space="preserve">Tri Color Fountains Millenium 5 pcs Box </t>
  </si>
  <si>
    <t>Zamin Chakra 10 pcs Box Big</t>
  </si>
  <si>
    <t>Zamin Chakra 25 pcs Box Big</t>
  </si>
  <si>
    <t xml:space="preserve">Zamin Chakra Asoka 10 pcs Box </t>
  </si>
  <si>
    <t xml:space="preserve">Zamin Chakra Deluxe 10 pcs Box </t>
  </si>
  <si>
    <t xml:space="preserve">Red Bijili Crackers 100 pcs pkt </t>
  </si>
  <si>
    <t>Krishna Crackers 5 nos pack 4 inch</t>
  </si>
  <si>
    <t>Lakshmi Crackers 5 nos pack 3.5 inch</t>
  </si>
  <si>
    <t>Sparrow Crackers 5 nos pack 2.5 inch</t>
  </si>
  <si>
    <t>Lakshmi Crackers Spl 5 nos pack 4 inch</t>
  </si>
  <si>
    <t>Hercules  Deluxe Crackers 5 nos pack 4 inch</t>
  </si>
  <si>
    <t>Double Shot Crackers 5 nos pack 3.5 inch</t>
  </si>
  <si>
    <t xml:space="preserve">7 Shots 5 pcs Box </t>
  </si>
  <si>
    <t xml:space="preserve">12 Shots 1 pc Box </t>
  </si>
  <si>
    <t xml:space="preserve">25 Shots 1 pc Box </t>
  </si>
  <si>
    <t xml:space="preserve">56 Shots 1 pc Box </t>
  </si>
  <si>
    <t xml:space="preserve">100 Shots 1 pc Box </t>
  </si>
  <si>
    <t xml:space="preserve">125 Shots 1 pc Box </t>
  </si>
  <si>
    <t xml:space="preserve">24 Asoka shells 1 no </t>
  </si>
  <si>
    <t xml:space="preserve">24 Deluxe Shells 1 no </t>
  </si>
  <si>
    <t xml:space="preserve">28 Medium Shells 1 no </t>
  </si>
  <si>
    <t xml:space="preserve">28 Giant Shells 1 no </t>
  </si>
  <si>
    <t xml:space="preserve">48 Asoka Shells 1 no </t>
  </si>
  <si>
    <t xml:space="preserve">48 Deluxe Shells 1 no </t>
  </si>
  <si>
    <t xml:space="preserve">50 Asoka Shells 1 no </t>
  </si>
  <si>
    <t xml:space="preserve">50 Deluxe Shells 1 no </t>
  </si>
  <si>
    <t xml:space="preserve">56 Medium Shells 1 no </t>
  </si>
  <si>
    <t xml:space="preserve">56 Giant Shells 1 no </t>
  </si>
  <si>
    <t xml:space="preserve">100 Lar Crackers 1 no </t>
  </si>
  <si>
    <t xml:space="preserve">200 Lar Crackers 1 no </t>
  </si>
  <si>
    <t xml:space="preserve">300 Lar Crackers 1 no </t>
  </si>
  <si>
    <t xml:space="preserve">600 Lar Crackers 1 no </t>
  </si>
  <si>
    <t xml:space="preserve">1000 Lar Crackers 1 no </t>
  </si>
  <si>
    <t xml:space="preserve">2000 Lar Crackers 1 no </t>
  </si>
  <si>
    <t xml:space="preserve">3000 Lar Crackers 1 no </t>
  </si>
  <si>
    <t xml:space="preserve">5000 Lar Crackers 1 no </t>
  </si>
  <si>
    <t xml:space="preserve">10000 Lar Crackers 1 no </t>
  </si>
  <si>
    <t xml:space="preserve">Atom Bomb (ALU coated) 10 nos box </t>
  </si>
  <si>
    <t xml:space="preserve">Hydrogen Bomb (Green) 10 nos box </t>
  </si>
  <si>
    <t xml:space="preserve">Thunder Bomb 10 nos box </t>
  </si>
  <si>
    <t>Silver Twinkling 10 pcs Box 1.5 feet</t>
  </si>
  <si>
    <t>Silver Twinkling 10 pcs Box 2 feet</t>
  </si>
  <si>
    <t>Silver Twinkling Deluxe 10 pcs Box 4 feet</t>
  </si>
  <si>
    <t xml:space="preserve">Fire Pencil 10 pcs Box </t>
  </si>
  <si>
    <t xml:space="preserve">Magnetic Torches 10 pcs Box </t>
  </si>
  <si>
    <t xml:space="preserve">Multi Color Candles 10 pcs Box </t>
  </si>
  <si>
    <t xml:space="preserve">Electric Stones 25 pcs Box </t>
  </si>
  <si>
    <t>Super Star Comets 1 pc Box 1 inch</t>
  </si>
  <si>
    <t>Star Fire Comets 1 pc Box 1.25 inch</t>
  </si>
  <si>
    <t>2 inch Comet 1 pc Box 2 inch</t>
  </si>
  <si>
    <t>3 inch Comet 1 pc Box 3 inch</t>
  </si>
  <si>
    <t xml:space="preserve">Seven Shots 5 pcs Box </t>
  </si>
  <si>
    <t xml:space="preserve">Signal Lights 10 pcs Box </t>
  </si>
  <si>
    <t xml:space="preserve">Mine of Crackers 5 pcs Box </t>
  </si>
  <si>
    <t xml:space="preserve">Mine of Serpents 10 pcs Box </t>
  </si>
  <si>
    <t xml:space="preserve">Color Changing Butterfly 10 pcs Box </t>
  </si>
  <si>
    <t xml:space="preserve">Swastik Wheels 5 pcs Box </t>
  </si>
  <si>
    <t xml:space="preserve">Color Thunder Bold (Ord) 3 pcs Box </t>
  </si>
  <si>
    <t xml:space="preserve">Color Thunder Bold (Gold) 3 pcs Box </t>
  </si>
  <si>
    <t xml:space="preserve">Aerial Outs 5 pcs Box </t>
  </si>
  <si>
    <t xml:space="preserve">Golden Drops 5 pcs Box </t>
  </si>
  <si>
    <t xml:space="preserve">Bomb Rockets 10 pcs Box </t>
  </si>
  <si>
    <t xml:space="preserve">Rainbow Rockets 10 pcs Box </t>
  </si>
  <si>
    <t xml:space="preserve">Rohini Rockets 10 pcs Box </t>
  </si>
  <si>
    <t xml:space="preserve">Parachute Rockets 5 pcs Box </t>
  </si>
  <si>
    <t xml:space="preserve">Missiles, Silver Ghost 2 pcs Box </t>
  </si>
  <si>
    <t xml:space="preserve">Rotor, Delta, Echo, Stiletto, Proton 5 pcs Box </t>
  </si>
  <si>
    <t xml:space="preserve">Golden Spider 3 pcs Box </t>
  </si>
  <si>
    <t xml:space="preserve">Happiness 5 pcs Box </t>
  </si>
  <si>
    <t xml:space="preserve">Green Grass 5 pcs Box </t>
  </si>
  <si>
    <t xml:space="preserve">Red Cindrella 5 pcs Box </t>
  </si>
  <si>
    <t xml:space="preserve">Gold Rush 5 pcs Box </t>
  </si>
  <si>
    <t xml:space="preserve">3 Stage Satellite 10 pcs Box </t>
  </si>
  <si>
    <t xml:space="preserve">T.V. Tower 1 pc Box </t>
  </si>
  <si>
    <t xml:space="preserve">Meteor 5 pcs Box </t>
  </si>
  <si>
    <t xml:space="preserve">Rainbow Fog 2 pcs Box </t>
  </si>
  <si>
    <t xml:space="preserve">Color Smoke Fountain 5 pcs Box </t>
  </si>
  <si>
    <t xml:space="preserve">Little Flower 1 pc Box </t>
  </si>
  <si>
    <t xml:space="preserve">Cluster Blaster 1 pc Box </t>
  </si>
  <si>
    <t xml:space="preserve">Happy Dreams 1 pc Box </t>
  </si>
  <si>
    <t xml:space="preserve">Chat Chat 10 pcs Box </t>
  </si>
  <si>
    <t xml:space="preserve">Fat Boy 1 pc Box </t>
  </si>
  <si>
    <t>Lemon Tree Sparklers 10 pcs Box 15 cm</t>
  </si>
  <si>
    <t xml:space="preserve">Color Burst 10 pcs Box </t>
  </si>
  <si>
    <t>Golden Whistle 5 pcs Box Small</t>
  </si>
  <si>
    <t>Golden Whistle Giant 2 pcs Box Big</t>
  </si>
  <si>
    <t xml:space="preserve">Shooting Stars 5 pcsBox </t>
  </si>
  <si>
    <t xml:space="preserve">Jasmine Drops 3 pcs Box </t>
  </si>
  <si>
    <t xml:space="preserve">Jumping Frog 6 pcs Box </t>
  </si>
  <si>
    <t xml:space="preserve">Treasure Box 5 pcs Box </t>
  </si>
  <si>
    <t xml:space="preserve">Color Magic - 16 shots 1 pc Box </t>
  </si>
  <si>
    <t xml:space="preserve">Snow Valley 1 pc Box </t>
  </si>
  <si>
    <t>Lavendar Sparkles 10 pcs Box 15 cm</t>
  </si>
  <si>
    <t xml:space="preserve">Moon Series - Whistling Rocket 5 pc Box </t>
  </si>
  <si>
    <t xml:space="preserve">Triple Gun 5 pc Box </t>
  </si>
  <si>
    <t xml:space="preserve">Roll Caps 1 Box </t>
  </si>
  <si>
    <t>Black Serpent Eggs 1 Box Big</t>
  </si>
  <si>
    <t xml:space="preserve">Deluxe Mathapu 1 Box </t>
  </si>
  <si>
    <t xml:space="preserve">Deluxe star Mathapu 1 Box </t>
  </si>
  <si>
    <t xml:space="preserve">Ordinary Mathapu 1 Box </t>
  </si>
  <si>
    <t xml:space="preserve">Flower Mathapu 1 Box </t>
  </si>
  <si>
    <t xml:space="preserve">Diamond Matches 10 Box </t>
  </si>
  <si>
    <t xml:space="preserve">Durga's 2000 10 Box </t>
  </si>
  <si>
    <t xml:space="preserve">Torch (3 in 1) Big 10 Box </t>
  </si>
  <si>
    <t xml:space="preserve">Joythi (3 in 1) Titanic 10 Box </t>
  </si>
  <si>
    <t xml:space="preserve">Dhasara 10 Box </t>
  </si>
  <si>
    <t>Outward</t>
  </si>
  <si>
    <t>1</t>
  </si>
  <si>
    <t>3</t>
  </si>
  <si>
    <t>4</t>
  </si>
  <si>
    <t>5</t>
  </si>
  <si>
    <t>6</t>
  </si>
  <si>
    <t>8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</si>
  <si>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</si>
  <si>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</si>
  <si>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</si>
  <si>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</si>
  <si>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</si>
  <si>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</si>
  <si>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</si>
  <si>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</si>
  <si>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</si>
  <si>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</si>
  <si>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</si>
  <si>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</si>
  <si>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</si>
  <si>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</si>
  <si>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</si>
  <si>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</si>
  <si>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</si>
  <si>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</si>
  <si>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</si>
  <si>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</si>
  <si>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</si>
  <si>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</si>
  <si>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</si>
  <si>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</si>
  <si>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</si>
  <si>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</si>
  <si>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</si>
  <si>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</si>
  <si>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</si>
  <si>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</si>
  <si>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</si>
  <si>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49</t>
  </si>
  <si>
    <t>51</t>
  </si>
  <si>
    <t>55</t>
  </si>
  <si>
    <t>57</t>
  </si>
  <si>
    <t>58</t>
  </si>
  <si>
    <t>59</t>
  </si>
  <si>
    <t>60</t>
  </si>
  <si>
    <t>61</t>
  </si>
  <si>
    <t>62</t>
  </si>
  <si>
    <t>65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</si>
  <si>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</si>
  <si>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</si>
  <si>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</si>
  <si>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</si>
  <si>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</si>
  <si>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</si>
  <si>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</si>
  <si>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</si>
  <si>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</si>
  <si>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</si>
  <si>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</si>
  <si>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86</t>
  </si>
  <si>
    <t>87</t>
  </si>
  <si>
    <t>88</t>
  </si>
  <si>
    <t>89</t>
  </si>
  <si>
    <t>90</t>
  </si>
  <si>
    <t>101</t>
  </si>
  <si>
    <t>102</t>
  </si>
  <si>
    <t>107</t>
  </si>
  <si>
    <t>110</t>
  </si>
  <si>
    <t>112</t>
  </si>
  <si>
    <t>114</t>
  </si>
  <si>
    <t>116</t>
  </si>
  <si>
    <t>119</t>
  </si>
  <si>
    <t>121</t>
  </si>
  <si>
    <t>122</t>
  </si>
  <si>
    <t>124</t>
  </si>
  <si>
    <t>125</t>
  </si>
  <si>
    <t>126</t>
  </si>
  <si>
    <t>Invoice Date</t>
  </si>
  <si>
    <t>Inward Qty</t>
  </si>
  <si>
    <t>5 Color Sparklers</t>
  </si>
  <si>
    <t>Tri Color Fountains Millennium</t>
  </si>
  <si>
    <t>Lavender Sparkles</t>
  </si>
  <si>
    <t>Color Thunder Bolt (Ord)</t>
  </si>
  <si>
    <t>Color Thunder Bolt (Gold)</t>
  </si>
  <si>
    <t>Jade Flowers</t>
  </si>
  <si>
    <t>Cheers</t>
  </si>
  <si>
    <t>Mine of Stars</t>
  </si>
  <si>
    <t>To be added in the list</t>
  </si>
  <si>
    <t>to be deleted</t>
  </si>
  <si>
    <t>Repeated - can be removed</t>
  </si>
  <si>
    <t>Price may be updated in next 2 weeks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</si>
</sst>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.9"/>
      <color theme="0"/>
      <name val="Poppins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" fontId="0" fillId="0" borderId="1" xfId="0" applyNumberFormat="1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left" vertical="center"/>
    </xf>
    <xf numFmtId="164" fontId="0" fillId="0" borderId="0" xfId="0" applyNumberFormat="1"/>
    <xf numFmtId="18" fontId="0" fillId="0" borderId="0" xfId="0" applyNumberFormat="1"/>
    <xf numFmtId="0" fontId="0" fillId="4" borderId="1" xfId="0" applyFill="1" applyBorder="1" applyAlignment="1">
      <alignment horizontal="left" vertical="center"/>
    </xf>
    <xf numFmtId="4" fontId="0" fillId="4" borderId="1" xfId="0" applyNumberForma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" fontId="0" fillId="5" borderId="1" xfId="0" applyNumberForma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4" fontId="0" fillId="6" borderId="1" xfId="0" applyNumberForma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</cellXfs>
  <cellStyles count="1">
    <cellStyle name="Normal" xfId="0" builtinId="0"/>
  </cellStyles>
  <dxfs count="10"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relativeIndent="255" justifyLastLine="0" shrinkToFit="0" readingOrder="0"/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wali-Pric%20List%201.09.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t_combo_line (f)"/>
      <sheetName val="Price List(f)"/>
      <sheetName val="Net Stock"/>
      <sheetName val="Inward"/>
      <sheetName val="Outward"/>
    </sheetNames>
    <sheetDataSet>
      <sheetData sheetId="0"/>
      <sheetData sheetId="1">
        <row r="1">
          <cell r="B1" t="str">
            <v>productId</v>
          </cell>
          <cell r="C1" t="str">
            <v>Item</v>
          </cell>
          <cell r="D1" t="str">
            <v>Sub1</v>
          </cell>
          <cell r="E1" t="str">
            <v>Sub2</v>
          </cell>
          <cell r="F1" t="str">
            <v>Amount</v>
          </cell>
          <cell r="G1" t="str">
            <v>Segment</v>
          </cell>
        </row>
        <row r="2">
          <cell r="B2">
            <v>127</v>
          </cell>
          <cell r="C2" t="str">
            <v>Magizhchi</v>
          </cell>
          <cell r="F2">
            <v>1199</v>
          </cell>
          <cell r="G2" t="str">
            <v>Combo</v>
          </cell>
        </row>
        <row r="3">
          <cell r="B3">
            <v>128</v>
          </cell>
          <cell r="C3" t="str">
            <v>Family Gold</v>
          </cell>
          <cell r="F3">
            <v>1499</v>
          </cell>
          <cell r="G3" t="str">
            <v>Combo</v>
          </cell>
        </row>
        <row r="4">
          <cell r="B4">
            <v>129</v>
          </cell>
          <cell r="C4" t="str">
            <v>Corporate Gift</v>
          </cell>
          <cell r="F4">
            <v>1999</v>
          </cell>
          <cell r="G4" t="str">
            <v>Combo</v>
          </cell>
        </row>
        <row r="5">
          <cell r="B5">
            <v>130</v>
          </cell>
          <cell r="C5" t="str">
            <v>Mom &amp; Me</v>
          </cell>
          <cell r="F5">
            <v>1999</v>
          </cell>
          <cell r="G5" t="str">
            <v>Combo</v>
          </cell>
        </row>
        <row r="6">
          <cell r="B6">
            <v>131</v>
          </cell>
          <cell r="C6" t="str">
            <v>Bigil</v>
          </cell>
          <cell r="F6">
            <v>2499</v>
          </cell>
          <cell r="G6" t="str">
            <v>Combo</v>
          </cell>
        </row>
        <row r="7">
          <cell r="B7">
            <v>132</v>
          </cell>
          <cell r="C7" t="str">
            <v>Family Platinum</v>
          </cell>
          <cell r="F7">
            <v>2999</v>
          </cell>
          <cell r="G7" t="str">
            <v>Combo</v>
          </cell>
        </row>
        <row r="8">
          <cell r="B8">
            <v>133</v>
          </cell>
          <cell r="C8" t="str">
            <v>Titan</v>
          </cell>
          <cell r="F8">
            <v>3699</v>
          </cell>
          <cell r="G8" t="str">
            <v>Combo</v>
          </cell>
        </row>
        <row r="9">
          <cell r="B9">
            <v>134</v>
          </cell>
          <cell r="C9" t="str">
            <v>Amarkalam</v>
          </cell>
          <cell r="F9">
            <v>4499</v>
          </cell>
          <cell r="G9" t="str">
            <v>Combo</v>
          </cell>
        </row>
        <row r="10">
          <cell r="B10">
            <v>135</v>
          </cell>
          <cell r="C10" t="str">
            <v>Happy Diwali</v>
          </cell>
          <cell r="F10">
            <v>4999</v>
          </cell>
          <cell r="G10" t="str">
            <v>Combo</v>
          </cell>
        </row>
        <row r="11">
          <cell r="B11">
            <v>136</v>
          </cell>
          <cell r="C11" t="str">
            <v>Family Jumbo</v>
          </cell>
          <cell r="F11">
            <v>9999</v>
          </cell>
          <cell r="G11" t="str">
            <v>Combo</v>
          </cell>
        </row>
        <row r="12">
          <cell r="B12">
            <v>1</v>
          </cell>
          <cell r="C12" t="str">
            <v>Standard Sparklers</v>
          </cell>
          <cell r="D12" t="str">
            <v>Gold</v>
          </cell>
          <cell r="E12" t="str">
            <v>9 cm</v>
          </cell>
          <cell r="F12">
            <v>21</v>
          </cell>
          <cell r="G12" t="str">
            <v>Sparklers</v>
          </cell>
        </row>
        <row r="13">
          <cell r="B13">
            <v>2</v>
          </cell>
          <cell r="C13" t="str">
            <v>Standard Sparklers</v>
          </cell>
          <cell r="D13" t="str">
            <v>Crackling</v>
          </cell>
          <cell r="E13" t="str">
            <v>9 cm</v>
          </cell>
          <cell r="F13">
            <v>23</v>
          </cell>
          <cell r="G13" t="str">
            <v>Sparklers</v>
          </cell>
        </row>
        <row r="14">
          <cell r="B14">
            <v>3</v>
          </cell>
          <cell r="C14" t="str">
            <v>Jimmy Sparklers</v>
          </cell>
          <cell r="D14" t="str">
            <v>Gold</v>
          </cell>
          <cell r="E14" t="str">
            <v>12 cm</v>
          </cell>
          <cell r="F14">
            <v>39</v>
          </cell>
          <cell r="G14" t="str">
            <v>Sparklers</v>
          </cell>
        </row>
        <row r="15">
          <cell r="B15">
            <v>4</v>
          </cell>
          <cell r="C15" t="str">
            <v>Jimmy Sparklers</v>
          </cell>
          <cell r="D15" t="str">
            <v>Crackling</v>
          </cell>
          <cell r="E15" t="str">
            <v>12 cm</v>
          </cell>
          <cell r="F15">
            <v>48</v>
          </cell>
          <cell r="G15" t="str">
            <v>Sparklers</v>
          </cell>
        </row>
        <row r="16">
          <cell r="B16">
            <v>5</v>
          </cell>
          <cell r="C16" t="str">
            <v>Standard Sparklers</v>
          </cell>
          <cell r="D16" t="str">
            <v>Gold</v>
          </cell>
          <cell r="E16" t="str">
            <v>15 cm</v>
          </cell>
          <cell r="F16">
            <v>72</v>
          </cell>
          <cell r="G16" t="str">
            <v>Sparklers</v>
          </cell>
        </row>
        <row r="17">
          <cell r="B17">
            <v>6</v>
          </cell>
          <cell r="C17" t="str">
            <v>Standard Sparklers</v>
          </cell>
          <cell r="D17" t="str">
            <v>Crackling</v>
          </cell>
          <cell r="E17" t="str">
            <v>15 cm</v>
          </cell>
          <cell r="F17">
            <v>82</v>
          </cell>
          <cell r="G17" t="str">
            <v>Sparklers</v>
          </cell>
        </row>
        <row r="18">
          <cell r="B18">
            <v>7</v>
          </cell>
          <cell r="C18" t="str">
            <v>Standard Sparklers</v>
          </cell>
          <cell r="D18" t="str">
            <v>Gold</v>
          </cell>
          <cell r="E18" t="str">
            <v>30 cm</v>
          </cell>
          <cell r="F18">
            <v>72</v>
          </cell>
          <cell r="G18" t="str">
            <v>Sparklers</v>
          </cell>
        </row>
        <row r="19">
          <cell r="B19">
            <v>8</v>
          </cell>
          <cell r="C19" t="str">
            <v>Standard Sparklers</v>
          </cell>
          <cell r="D19" t="str">
            <v>Crackling</v>
          </cell>
          <cell r="E19" t="str">
            <v>30 cm</v>
          </cell>
          <cell r="F19">
            <v>82</v>
          </cell>
          <cell r="G19" t="str">
            <v>Sparklers</v>
          </cell>
        </row>
        <row r="20">
          <cell r="B20">
            <v>9</v>
          </cell>
          <cell r="C20" t="str">
            <v>Color Sparkles</v>
          </cell>
          <cell r="D20" t="str">
            <v>Green</v>
          </cell>
          <cell r="E20" t="str">
            <v>12 cm</v>
          </cell>
          <cell r="F20">
            <v>41</v>
          </cell>
          <cell r="G20" t="str">
            <v>Sparklers</v>
          </cell>
        </row>
        <row r="21">
          <cell r="B21">
            <v>10</v>
          </cell>
          <cell r="C21" t="str">
            <v>Color Sparkles</v>
          </cell>
          <cell r="D21" t="str">
            <v>Red</v>
          </cell>
          <cell r="E21" t="str">
            <v>12 cm</v>
          </cell>
          <cell r="F21">
            <v>45</v>
          </cell>
          <cell r="G21" t="str">
            <v>Sparklers</v>
          </cell>
        </row>
        <row r="22">
          <cell r="B22">
            <v>11</v>
          </cell>
          <cell r="C22" t="str">
            <v>Standard Sparklers (5 pc Box)</v>
          </cell>
          <cell r="D22" t="str">
            <v>Gold</v>
          </cell>
          <cell r="E22" t="str">
            <v>50 cm</v>
          </cell>
          <cell r="F22">
            <v>189</v>
          </cell>
          <cell r="G22" t="str">
            <v>Sparklers</v>
          </cell>
        </row>
        <row r="23">
          <cell r="B23">
            <v>12</v>
          </cell>
          <cell r="C23" t="str">
            <v>Standard Sparklers (5 pc Box)</v>
          </cell>
          <cell r="D23" t="str">
            <v>Crackling</v>
          </cell>
          <cell r="E23" t="str">
            <v>50 cm</v>
          </cell>
          <cell r="F23">
            <v>220</v>
          </cell>
          <cell r="G23" t="str">
            <v>Sparklers</v>
          </cell>
        </row>
        <row r="24">
          <cell r="B24">
            <v>13</v>
          </cell>
          <cell r="C24" t="str">
            <v>4 Color Sparklers</v>
          </cell>
          <cell r="D24" t="str">
            <v>Mixed</v>
          </cell>
          <cell r="E24" t="str">
            <v>12 cm</v>
          </cell>
          <cell r="F24">
            <v>41</v>
          </cell>
          <cell r="G24" t="str">
            <v>Sparklers</v>
          </cell>
        </row>
        <row r="25">
          <cell r="B25">
            <v>14</v>
          </cell>
          <cell r="C25" t="str">
            <v>5 Color Sparklers</v>
          </cell>
          <cell r="D25" t="str">
            <v>Mixed</v>
          </cell>
          <cell r="E25" t="str">
            <v>60 cm</v>
          </cell>
          <cell r="F25">
            <v>338</v>
          </cell>
          <cell r="G25" t="str">
            <v>Sparklers</v>
          </cell>
        </row>
        <row r="26">
          <cell r="B26">
            <v>15</v>
          </cell>
          <cell r="C26" t="str">
            <v>Flower Pots</v>
          </cell>
          <cell r="D26" t="str">
            <v>10 pcs Box</v>
          </cell>
          <cell r="E26" t="str">
            <v>Small</v>
          </cell>
          <cell r="F26">
            <v>92</v>
          </cell>
          <cell r="G26" t="str">
            <v>Flower Pots</v>
          </cell>
        </row>
        <row r="27">
          <cell r="B27">
            <v>16</v>
          </cell>
          <cell r="C27" t="str">
            <v>Flower Pots Big</v>
          </cell>
          <cell r="D27" t="str">
            <v>10 pcs Box</v>
          </cell>
          <cell r="E27" t="str">
            <v>Big</v>
          </cell>
          <cell r="F27">
            <v>135</v>
          </cell>
          <cell r="G27" t="str">
            <v>Flower Pots</v>
          </cell>
        </row>
        <row r="28">
          <cell r="B28">
            <v>17</v>
          </cell>
          <cell r="C28" t="str">
            <v>Flower Pots Special</v>
          </cell>
          <cell r="D28" t="str">
            <v>10 pcs Box</v>
          </cell>
          <cell r="F28">
            <v>158</v>
          </cell>
          <cell r="G28" t="str">
            <v>Flower Pots</v>
          </cell>
        </row>
        <row r="29">
          <cell r="B29">
            <v>18</v>
          </cell>
          <cell r="C29" t="str">
            <v>Flower Pots Giant</v>
          </cell>
          <cell r="D29" t="str">
            <v>10 pcs Box</v>
          </cell>
          <cell r="F29">
            <v>383</v>
          </cell>
          <cell r="G29" t="str">
            <v>Flower Pots</v>
          </cell>
        </row>
        <row r="30">
          <cell r="B30">
            <v>19</v>
          </cell>
          <cell r="C30" t="str">
            <v>Flower Pots Deluxe</v>
          </cell>
          <cell r="D30" t="str">
            <v>5 pcs Box</v>
          </cell>
          <cell r="F30">
            <v>251</v>
          </cell>
          <cell r="G30" t="str">
            <v>Flower Pots</v>
          </cell>
        </row>
        <row r="31">
          <cell r="B31">
            <v>20</v>
          </cell>
          <cell r="C31" t="str">
            <v>Tri Color Flower Pots</v>
          </cell>
          <cell r="D31" t="str">
            <v>5 pcs Box</v>
          </cell>
          <cell r="F31">
            <v>385</v>
          </cell>
          <cell r="G31" t="str">
            <v>Flower Pots</v>
          </cell>
        </row>
        <row r="32">
          <cell r="B32">
            <v>21</v>
          </cell>
          <cell r="C32" t="str">
            <v>Tri Color Fountains Millennium</v>
          </cell>
          <cell r="D32" t="str">
            <v>5 pcs Box</v>
          </cell>
          <cell r="F32">
            <v>446</v>
          </cell>
          <cell r="G32" t="str">
            <v>Flower Pots</v>
          </cell>
        </row>
        <row r="33">
          <cell r="B33">
            <v>22</v>
          </cell>
          <cell r="C33" t="str">
            <v>Zamin Chakra</v>
          </cell>
          <cell r="D33" t="str">
            <v>10 pcs Box</v>
          </cell>
          <cell r="E33" t="str">
            <v>Big</v>
          </cell>
          <cell r="F33">
            <v>52</v>
          </cell>
          <cell r="G33" t="str">
            <v>Chakras</v>
          </cell>
        </row>
        <row r="34">
          <cell r="B34">
            <v>23</v>
          </cell>
          <cell r="C34" t="str">
            <v>Zamin Chakra</v>
          </cell>
          <cell r="D34" t="str">
            <v>25 pcs Box</v>
          </cell>
          <cell r="E34" t="str">
            <v>Big</v>
          </cell>
          <cell r="F34">
            <v>120</v>
          </cell>
          <cell r="G34" t="str">
            <v>Chakras</v>
          </cell>
        </row>
        <row r="35">
          <cell r="B35">
            <v>24</v>
          </cell>
          <cell r="C35" t="str">
            <v>Zamin Chakra Asoka</v>
          </cell>
          <cell r="D35" t="str">
            <v>10 pcs Box</v>
          </cell>
          <cell r="F35">
            <v>104</v>
          </cell>
          <cell r="G35" t="str">
            <v>Chakras</v>
          </cell>
        </row>
        <row r="36">
          <cell r="B36">
            <v>25</v>
          </cell>
          <cell r="C36" t="str">
            <v>Zamin Chakra Deluxe</v>
          </cell>
          <cell r="D36" t="str">
            <v>10 pcs Box</v>
          </cell>
          <cell r="F36">
            <v>196</v>
          </cell>
          <cell r="G36" t="str">
            <v>Chakras</v>
          </cell>
        </row>
        <row r="37">
          <cell r="B37">
            <v>33</v>
          </cell>
          <cell r="C37" t="str">
            <v>Red Bijili Crackers</v>
          </cell>
          <cell r="D37" t="str">
            <v>100 pcs pkt</v>
          </cell>
          <cell r="F37">
            <v>57</v>
          </cell>
          <cell r="G37" t="str">
            <v>One Sound Crackers</v>
          </cell>
        </row>
        <row r="38">
          <cell r="B38">
            <v>34</v>
          </cell>
          <cell r="C38" t="str">
            <v>Krishna Crackers</v>
          </cell>
          <cell r="D38" t="str">
            <v>5 nos pack</v>
          </cell>
          <cell r="E38" t="str">
            <v>4 inch</v>
          </cell>
          <cell r="F38">
            <v>33</v>
          </cell>
          <cell r="G38" t="str">
            <v>One Sound Crackers</v>
          </cell>
        </row>
        <row r="39">
          <cell r="B39">
            <v>35</v>
          </cell>
          <cell r="C39" t="str">
            <v>Lakshmi Crackers</v>
          </cell>
          <cell r="D39" t="str">
            <v>5 nos pack</v>
          </cell>
          <cell r="E39" t="str">
            <v>3.5 inch</v>
          </cell>
          <cell r="F39">
            <v>23</v>
          </cell>
          <cell r="G39" t="str">
            <v>One Sound Crackers</v>
          </cell>
        </row>
        <row r="40">
          <cell r="B40">
            <v>36</v>
          </cell>
          <cell r="C40" t="str">
            <v>Sparrow Crackers</v>
          </cell>
          <cell r="D40" t="str">
            <v>5 nos pack</v>
          </cell>
          <cell r="E40" t="str">
            <v>2.5 inch</v>
          </cell>
          <cell r="F40">
            <v>14</v>
          </cell>
          <cell r="G40" t="str">
            <v>One Sound Crackers</v>
          </cell>
        </row>
        <row r="41">
          <cell r="B41">
            <v>37</v>
          </cell>
          <cell r="C41" t="str">
            <v>Lakshmi Crackers Spl</v>
          </cell>
          <cell r="D41" t="str">
            <v>5 nos pack</v>
          </cell>
          <cell r="E41" t="str">
            <v>4 inch</v>
          </cell>
          <cell r="F41">
            <v>33</v>
          </cell>
          <cell r="G41" t="str">
            <v>One Sound Crackers</v>
          </cell>
        </row>
        <row r="42">
          <cell r="B42">
            <v>38</v>
          </cell>
          <cell r="C42" t="str">
            <v>Hercules  Deluxe Crackers</v>
          </cell>
          <cell r="D42" t="str">
            <v>5 nos pack</v>
          </cell>
          <cell r="E42" t="str">
            <v>4 inch</v>
          </cell>
          <cell r="F42">
            <v>41</v>
          </cell>
          <cell r="G42" t="str">
            <v>One Sound Crackers</v>
          </cell>
        </row>
        <row r="43">
          <cell r="B43">
            <v>39</v>
          </cell>
          <cell r="C43" t="str">
            <v>Double Shot Crackers</v>
          </cell>
          <cell r="D43" t="str">
            <v>5 nos pack</v>
          </cell>
          <cell r="E43" t="str">
            <v>3.5 inch</v>
          </cell>
          <cell r="F43">
            <v>37</v>
          </cell>
          <cell r="G43" t="str">
            <v>One Sound Crackers</v>
          </cell>
        </row>
        <row r="44">
          <cell r="B44">
            <v>43</v>
          </cell>
          <cell r="C44" t="str">
            <v>7 Shots</v>
          </cell>
          <cell r="D44" t="str">
            <v>5 pcs Box</v>
          </cell>
          <cell r="F44">
            <v>177</v>
          </cell>
          <cell r="G44" t="str">
            <v>Multiple Shots</v>
          </cell>
        </row>
        <row r="45">
          <cell r="B45">
            <v>44</v>
          </cell>
          <cell r="C45" t="str">
            <v>12 Shots</v>
          </cell>
          <cell r="D45" t="str">
            <v>1 pc Box</v>
          </cell>
          <cell r="F45">
            <v>243</v>
          </cell>
          <cell r="G45" t="str">
            <v>Multiple Shots</v>
          </cell>
        </row>
        <row r="46">
          <cell r="B46">
            <v>45</v>
          </cell>
          <cell r="C46" t="str">
            <v>25 Shots</v>
          </cell>
          <cell r="D46" t="str">
            <v>1 pc Box</v>
          </cell>
          <cell r="F46">
            <v>1459</v>
          </cell>
          <cell r="G46" t="str">
            <v>Multiple Shots</v>
          </cell>
        </row>
        <row r="47">
          <cell r="B47">
            <v>46</v>
          </cell>
          <cell r="C47" t="str">
            <v>56 Shots</v>
          </cell>
          <cell r="D47" t="str">
            <v>1 pc Box</v>
          </cell>
          <cell r="F47">
            <v>1211</v>
          </cell>
          <cell r="G47" t="str">
            <v>Multiple Shots</v>
          </cell>
        </row>
        <row r="48">
          <cell r="B48">
            <v>47</v>
          </cell>
          <cell r="C48" t="str">
            <v>100 Shots</v>
          </cell>
          <cell r="D48" t="str">
            <v>1 pc Box</v>
          </cell>
          <cell r="F48">
            <v>2910</v>
          </cell>
          <cell r="G48" t="str">
            <v>Multiple Shots</v>
          </cell>
        </row>
        <row r="49">
          <cell r="B49">
            <v>48</v>
          </cell>
          <cell r="C49" t="str">
            <v>125 Shots</v>
          </cell>
          <cell r="D49" t="str">
            <v>1 pc Box</v>
          </cell>
          <cell r="F49">
            <v>3055</v>
          </cell>
          <cell r="G49" t="str">
            <v>Multiple Shots</v>
          </cell>
        </row>
        <row r="50">
          <cell r="B50">
            <v>49</v>
          </cell>
          <cell r="C50" t="str">
            <v>24 Asoka shells</v>
          </cell>
          <cell r="D50" t="str">
            <v>1 no</v>
          </cell>
          <cell r="F50">
            <v>62</v>
          </cell>
          <cell r="G50" t="str">
            <v>Walas</v>
          </cell>
        </row>
        <row r="51">
          <cell r="B51">
            <v>50</v>
          </cell>
          <cell r="C51" t="str">
            <v>24 Deluxe Shells</v>
          </cell>
          <cell r="D51" t="str">
            <v>1 no</v>
          </cell>
          <cell r="F51">
            <v>77</v>
          </cell>
          <cell r="G51" t="str">
            <v>Walas</v>
          </cell>
        </row>
        <row r="52">
          <cell r="B52">
            <v>51</v>
          </cell>
          <cell r="C52" t="str">
            <v>28 Medium Shells</v>
          </cell>
          <cell r="D52" t="str">
            <v>1 no</v>
          </cell>
          <cell r="F52">
            <v>23</v>
          </cell>
          <cell r="G52" t="str">
            <v>Walas</v>
          </cell>
        </row>
        <row r="53">
          <cell r="B53">
            <v>52</v>
          </cell>
          <cell r="C53" t="str">
            <v>28 Giant Shells</v>
          </cell>
          <cell r="D53" t="str">
            <v>1 no</v>
          </cell>
          <cell r="F53">
            <v>41</v>
          </cell>
          <cell r="G53" t="str">
            <v>Walas</v>
          </cell>
        </row>
        <row r="54">
          <cell r="B54">
            <v>53</v>
          </cell>
          <cell r="C54" t="str">
            <v>48 Asoka Shells</v>
          </cell>
          <cell r="D54" t="str">
            <v>1 no</v>
          </cell>
          <cell r="F54">
            <v>119</v>
          </cell>
          <cell r="G54" t="str">
            <v>Walas</v>
          </cell>
        </row>
        <row r="55">
          <cell r="B55">
            <v>54</v>
          </cell>
          <cell r="C55" t="str">
            <v>48 Deluxe Shells</v>
          </cell>
          <cell r="D55" t="str">
            <v>1 no</v>
          </cell>
          <cell r="F55">
            <v>151</v>
          </cell>
          <cell r="G55" t="str">
            <v>Walas</v>
          </cell>
        </row>
        <row r="56">
          <cell r="B56">
            <v>55</v>
          </cell>
          <cell r="C56" t="str">
            <v>50 Asoka Shells</v>
          </cell>
          <cell r="D56" t="str">
            <v>1 no</v>
          </cell>
          <cell r="F56">
            <v>122</v>
          </cell>
          <cell r="G56" t="str">
            <v>Walas</v>
          </cell>
        </row>
        <row r="57">
          <cell r="B57">
            <v>56</v>
          </cell>
          <cell r="C57" t="str">
            <v>50 Deluxe Shells</v>
          </cell>
          <cell r="D57" t="str">
            <v>1 no</v>
          </cell>
          <cell r="F57">
            <v>155</v>
          </cell>
          <cell r="G57" t="str">
            <v>Walas</v>
          </cell>
        </row>
        <row r="58">
          <cell r="B58">
            <v>57</v>
          </cell>
          <cell r="C58" t="str">
            <v>56 Medium Shells</v>
          </cell>
          <cell r="D58" t="str">
            <v>1 no</v>
          </cell>
          <cell r="F58">
            <v>48</v>
          </cell>
          <cell r="G58" t="str">
            <v>Walas</v>
          </cell>
        </row>
        <row r="59">
          <cell r="B59">
            <v>58</v>
          </cell>
          <cell r="C59" t="str">
            <v>56 Giant Shells</v>
          </cell>
          <cell r="D59" t="str">
            <v>1 no</v>
          </cell>
          <cell r="F59">
            <v>77</v>
          </cell>
          <cell r="G59" t="str">
            <v>Walas</v>
          </cell>
        </row>
        <row r="60">
          <cell r="B60">
            <v>59</v>
          </cell>
          <cell r="C60" t="str">
            <v>100 Lar Crackers</v>
          </cell>
          <cell r="D60" t="str">
            <v>1 no</v>
          </cell>
          <cell r="F60">
            <v>68</v>
          </cell>
          <cell r="G60" t="str">
            <v>Walas</v>
          </cell>
        </row>
        <row r="61">
          <cell r="B61">
            <v>60</v>
          </cell>
          <cell r="C61" t="str">
            <v>200 Lar Crackers</v>
          </cell>
          <cell r="D61" t="str">
            <v>1 no</v>
          </cell>
          <cell r="F61">
            <v>122</v>
          </cell>
          <cell r="G61" t="str">
            <v>Walas</v>
          </cell>
        </row>
        <row r="62">
          <cell r="B62">
            <v>61</v>
          </cell>
          <cell r="C62" t="str">
            <v>300 Lar Crackers</v>
          </cell>
          <cell r="D62" t="str">
            <v>1 no</v>
          </cell>
          <cell r="F62">
            <v>177</v>
          </cell>
          <cell r="G62" t="str">
            <v>Walas</v>
          </cell>
        </row>
        <row r="63">
          <cell r="B63">
            <v>62</v>
          </cell>
          <cell r="C63" t="str">
            <v>600 Lar Crackers</v>
          </cell>
          <cell r="D63" t="str">
            <v>1 no</v>
          </cell>
          <cell r="F63">
            <v>368</v>
          </cell>
          <cell r="G63" t="str">
            <v>Walas</v>
          </cell>
        </row>
        <row r="64">
          <cell r="B64">
            <v>63</v>
          </cell>
          <cell r="C64" t="str">
            <v>1000 Lar Crackers</v>
          </cell>
          <cell r="D64" t="str">
            <v>1 no</v>
          </cell>
          <cell r="F64">
            <v>542</v>
          </cell>
          <cell r="G64" t="str">
            <v>Walas</v>
          </cell>
        </row>
        <row r="65">
          <cell r="B65">
            <v>64</v>
          </cell>
          <cell r="C65" t="str">
            <v>2000 Lar Crackers</v>
          </cell>
          <cell r="D65" t="str">
            <v>1 no</v>
          </cell>
          <cell r="F65">
            <v>1084</v>
          </cell>
          <cell r="G65" t="str">
            <v>Walas</v>
          </cell>
        </row>
        <row r="66">
          <cell r="B66">
            <v>65</v>
          </cell>
          <cell r="C66" t="str">
            <v>3000 Lar Crackers</v>
          </cell>
          <cell r="D66" t="str">
            <v>1 no</v>
          </cell>
          <cell r="F66">
            <v>1626</v>
          </cell>
          <cell r="G66" t="str">
            <v>Walas</v>
          </cell>
        </row>
        <row r="67">
          <cell r="B67">
            <v>66</v>
          </cell>
          <cell r="C67" t="str">
            <v>5000 Lar Crackers</v>
          </cell>
          <cell r="D67" t="str">
            <v>1 no</v>
          </cell>
          <cell r="F67">
            <v>2710</v>
          </cell>
          <cell r="G67" t="str">
            <v>Walas</v>
          </cell>
        </row>
        <row r="68">
          <cell r="B68">
            <v>67</v>
          </cell>
          <cell r="C68" t="str">
            <v>10000 Lar Crackers</v>
          </cell>
          <cell r="D68" t="str">
            <v>1 no</v>
          </cell>
          <cell r="F68">
            <v>5419</v>
          </cell>
          <cell r="G68" t="str">
            <v>Walas</v>
          </cell>
        </row>
        <row r="69">
          <cell r="B69">
            <v>40</v>
          </cell>
          <cell r="C69" t="str">
            <v>Atom Bomb (ALU coated)</v>
          </cell>
          <cell r="D69" t="str">
            <v>10 nos box</v>
          </cell>
          <cell r="F69">
            <v>97</v>
          </cell>
          <cell r="G69" t="str">
            <v>Bombs</v>
          </cell>
        </row>
        <row r="70">
          <cell r="B70">
            <v>41</v>
          </cell>
          <cell r="C70" t="str">
            <v>Hydrogen Bomb (Green)</v>
          </cell>
          <cell r="D70" t="str">
            <v>10 nos box</v>
          </cell>
          <cell r="F70">
            <v>88</v>
          </cell>
          <cell r="G70" t="str">
            <v>Bombs</v>
          </cell>
        </row>
        <row r="71">
          <cell r="B71">
            <v>42</v>
          </cell>
          <cell r="C71" t="str">
            <v>Thunder Bomb</v>
          </cell>
          <cell r="D71" t="str">
            <v>10 nos box</v>
          </cell>
          <cell r="F71">
            <v>128</v>
          </cell>
          <cell r="G71" t="str">
            <v>Bombs</v>
          </cell>
        </row>
        <row r="72">
          <cell r="B72">
            <v>26</v>
          </cell>
          <cell r="C72" t="str">
            <v>Silver Twinkling</v>
          </cell>
          <cell r="D72" t="str">
            <v>10 pcs Box</v>
          </cell>
          <cell r="E72" t="str">
            <v>1.5 feet</v>
          </cell>
          <cell r="F72">
            <v>50</v>
          </cell>
          <cell r="G72" t="str">
            <v>Novel Fireworks</v>
          </cell>
        </row>
        <row r="73">
          <cell r="B73">
            <v>27</v>
          </cell>
          <cell r="C73" t="str">
            <v>Silver Twinkling</v>
          </cell>
          <cell r="D73" t="str">
            <v>10 pcs Box</v>
          </cell>
          <cell r="E73" t="str">
            <v>2 feet</v>
          </cell>
          <cell r="F73">
            <v>73</v>
          </cell>
          <cell r="G73" t="str">
            <v>Novel Fireworks</v>
          </cell>
        </row>
        <row r="74">
          <cell r="B74">
            <v>28</v>
          </cell>
          <cell r="C74" t="str">
            <v>Silver Twinkling Deluxe</v>
          </cell>
          <cell r="D74" t="str">
            <v>10 pcs Box</v>
          </cell>
          <cell r="E74" t="str">
            <v>4 feet</v>
          </cell>
          <cell r="F74">
            <v>146</v>
          </cell>
          <cell r="G74" t="str">
            <v>Novel Fireworks</v>
          </cell>
        </row>
        <row r="75">
          <cell r="B75">
            <v>29</v>
          </cell>
          <cell r="C75" t="str">
            <v>Fire Pencil</v>
          </cell>
          <cell r="D75" t="str">
            <v>10 pcs Box</v>
          </cell>
          <cell r="F75">
            <v>66</v>
          </cell>
          <cell r="G75" t="str">
            <v>Novel Fireworks</v>
          </cell>
        </row>
        <row r="76">
          <cell r="B76">
            <v>30</v>
          </cell>
          <cell r="C76" t="str">
            <v>Magnetic Torches</v>
          </cell>
          <cell r="D76" t="str">
            <v>10 pcs Box</v>
          </cell>
          <cell r="F76">
            <v>64</v>
          </cell>
          <cell r="G76" t="str">
            <v>Novel Fireworks</v>
          </cell>
        </row>
        <row r="77">
          <cell r="B77">
            <v>31</v>
          </cell>
          <cell r="C77" t="str">
            <v>Multi Color Candles</v>
          </cell>
          <cell r="D77" t="str">
            <v>10 pcs Box</v>
          </cell>
          <cell r="F77">
            <v>95</v>
          </cell>
          <cell r="G77" t="str">
            <v>Novel Fireworks</v>
          </cell>
        </row>
        <row r="78">
          <cell r="B78">
            <v>32</v>
          </cell>
          <cell r="C78" t="str">
            <v>Electric Stones</v>
          </cell>
          <cell r="D78" t="str">
            <v>25 pcs Box</v>
          </cell>
          <cell r="F78">
            <v>88</v>
          </cell>
          <cell r="G78" t="str">
            <v>Novel Fireworks</v>
          </cell>
        </row>
        <row r="79">
          <cell r="B79">
            <v>68</v>
          </cell>
          <cell r="C79" t="str">
            <v>Super Star Comets</v>
          </cell>
          <cell r="D79" t="str">
            <v>1 pc Box</v>
          </cell>
          <cell r="E79" t="str">
            <v>1 inch</v>
          </cell>
          <cell r="F79">
            <v>62</v>
          </cell>
          <cell r="G79" t="str">
            <v>Comets</v>
          </cell>
        </row>
        <row r="80">
          <cell r="B80">
            <v>69</v>
          </cell>
          <cell r="C80" t="str">
            <v>Star Fire Comets</v>
          </cell>
          <cell r="D80" t="str">
            <v>1 pc Box</v>
          </cell>
          <cell r="E80" t="str">
            <v>1.25 inch</v>
          </cell>
          <cell r="F80">
            <v>80</v>
          </cell>
          <cell r="G80" t="str">
            <v>Comets</v>
          </cell>
        </row>
        <row r="81">
          <cell r="B81">
            <v>70</v>
          </cell>
          <cell r="C81" t="str">
            <v>2 inch Comet</v>
          </cell>
          <cell r="D81" t="str">
            <v>1 pc Box</v>
          </cell>
          <cell r="E81" t="str">
            <v>2 inch</v>
          </cell>
          <cell r="F81">
            <v>206</v>
          </cell>
          <cell r="G81" t="str">
            <v>Comets</v>
          </cell>
        </row>
        <row r="82">
          <cell r="B82">
            <v>71</v>
          </cell>
          <cell r="C82" t="str">
            <v>3 inch Comet</v>
          </cell>
          <cell r="D82" t="str">
            <v>1 pc Box</v>
          </cell>
          <cell r="E82" t="str">
            <v>3 inch</v>
          </cell>
          <cell r="F82">
            <v>379</v>
          </cell>
          <cell r="G82" t="str">
            <v>Comets</v>
          </cell>
        </row>
        <row r="83">
          <cell r="B83">
            <v>78</v>
          </cell>
          <cell r="C83" t="str">
            <v>Seven Shots</v>
          </cell>
          <cell r="D83" t="str">
            <v>5 pcs Box</v>
          </cell>
          <cell r="F83">
            <v>177</v>
          </cell>
          <cell r="G83" t="str">
            <v>Fancy Fireworks</v>
          </cell>
        </row>
        <row r="84">
          <cell r="B84">
            <v>79</v>
          </cell>
          <cell r="C84" t="str">
            <v>Signal Lights</v>
          </cell>
          <cell r="D84" t="str">
            <v>10 pcs Box</v>
          </cell>
          <cell r="F84">
            <v>101</v>
          </cell>
          <cell r="G84" t="str">
            <v>Fancy Fireworks</v>
          </cell>
        </row>
        <row r="85">
          <cell r="B85">
            <v>80</v>
          </cell>
          <cell r="C85" t="str">
            <v>Mine of Crackers</v>
          </cell>
          <cell r="D85" t="str">
            <v>5 pcs Box</v>
          </cell>
          <cell r="F85">
            <v>233</v>
          </cell>
          <cell r="G85" t="str">
            <v>Fancy Fireworks</v>
          </cell>
        </row>
        <row r="86">
          <cell r="B86">
            <v>81</v>
          </cell>
          <cell r="C86" t="str">
            <v>Mine of Serpents</v>
          </cell>
          <cell r="D86" t="str">
            <v>10 pcs Box</v>
          </cell>
          <cell r="F86">
            <v>177</v>
          </cell>
          <cell r="G86" t="str">
            <v>Fancy Fireworks</v>
          </cell>
        </row>
        <row r="87">
          <cell r="B87">
            <v>82</v>
          </cell>
          <cell r="C87" t="str">
            <v>Color Changing Butterfly</v>
          </cell>
          <cell r="D87" t="str">
            <v>10 pcs Box</v>
          </cell>
          <cell r="F87">
            <v>202</v>
          </cell>
          <cell r="G87" t="str">
            <v>Fancy Fireworks</v>
          </cell>
        </row>
        <row r="88">
          <cell r="B88">
            <v>83</v>
          </cell>
          <cell r="C88" t="str">
            <v>Swastik Wheels</v>
          </cell>
          <cell r="D88" t="str">
            <v>5 pcs Box</v>
          </cell>
          <cell r="F88">
            <v>282</v>
          </cell>
          <cell r="G88" t="str">
            <v>Fancy Fireworks</v>
          </cell>
        </row>
        <row r="89">
          <cell r="B89">
            <v>84</v>
          </cell>
          <cell r="C89" t="str">
            <v>Color Thunder Bold (Ord)</v>
          </cell>
          <cell r="D89" t="str">
            <v>3 pcs Box</v>
          </cell>
          <cell r="F89">
            <v>527</v>
          </cell>
          <cell r="G89" t="str">
            <v>Fancy Fireworks</v>
          </cell>
        </row>
        <row r="90">
          <cell r="B90">
            <v>85</v>
          </cell>
          <cell r="C90" t="str">
            <v>Color Thunder Bold (Gold)</v>
          </cell>
          <cell r="D90" t="str">
            <v>3 pcs Box</v>
          </cell>
          <cell r="F90">
            <v>527</v>
          </cell>
          <cell r="G90" t="str">
            <v>Fancy Fireworks</v>
          </cell>
        </row>
        <row r="91">
          <cell r="B91">
            <v>86</v>
          </cell>
          <cell r="C91" t="str">
            <v>Aerial Outs</v>
          </cell>
          <cell r="D91" t="str">
            <v>5 pcs Box</v>
          </cell>
          <cell r="F91">
            <v>292</v>
          </cell>
          <cell r="G91" t="str">
            <v>Fancy Fireworks</v>
          </cell>
        </row>
        <row r="92">
          <cell r="B92">
            <v>87</v>
          </cell>
          <cell r="C92" t="str">
            <v>Golden Drops</v>
          </cell>
          <cell r="D92" t="str">
            <v>5 pcs Box</v>
          </cell>
          <cell r="F92">
            <v>352</v>
          </cell>
          <cell r="G92" t="str">
            <v>Fancy Fireworks</v>
          </cell>
        </row>
        <row r="93">
          <cell r="B93">
            <v>72</v>
          </cell>
          <cell r="C93" t="str">
            <v>Bomb Rockets</v>
          </cell>
          <cell r="D93" t="str">
            <v>10 pcs Box</v>
          </cell>
          <cell r="F93">
            <v>113</v>
          </cell>
          <cell r="G93" t="str">
            <v>Rockets</v>
          </cell>
        </row>
        <row r="94">
          <cell r="B94">
            <v>73</v>
          </cell>
          <cell r="C94" t="str">
            <v>Rainbow Rockets</v>
          </cell>
          <cell r="D94" t="str">
            <v>10 pcs Box</v>
          </cell>
          <cell r="F94">
            <v>128</v>
          </cell>
          <cell r="G94" t="str">
            <v>Rockets</v>
          </cell>
        </row>
        <row r="95">
          <cell r="B95">
            <v>74</v>
          </cell>
          <cell r="C95" t="str">
            <v>Rohini Rockets</v>
          </cell>
          <cell r="D95" t="str">
            <v>10 pcs Box</v>
          </cell>
          <cell r="F95">
            <v>224</v>
          </cell>
          <cell r="G95" t="str">
            <v>Rockets</v>
          </cell>
        </row>
        <row r="96">
          <cell r="B96">
            <v>75</v>
          </cell>
          <cell r="C96" t="str">
            <v>Parachute Rockets</v>
          </cell>
          <cell r="D96" t="str">
            <v>5 pcs Box</v>
          </cell>
          <cell r="F96">
            <v>569</v>
          </cell>
          <cell r="G96" t="str">
            <v>Rockets</v>
          </cell>
        </row>
        <row r="97">
          <cell r="B97">
            <v>76</v>
          </cell>
          <cell r="C97" t="str">
            <v>Missiles, Silver Ghost</v>
          </cell>
          <cell r="D97" t="str">
            <v>2 pcs Box</v>
          </cell>
          <cell r="F97">
            <v>379</v>
          </cell>
          <cell r="G97" t="str">
            <v>Rockets</v>
          </cell>
        </row>
        <row r="98">
          <cell r="B98">
            <v>77</v>
          </cell>
          <cell r="C98" t="str">
            <v>Rotor, Delta, Echo, Stiletto, Proton</v>
          </cell>
          <cell r="D98" t="str">
            <v>5 pcs Box</v>
          </cell>
          <cell r="F98">
            <v>484</v>
          </cell>
          <cell r="G98" t="str">
            <v>Rockets</v>
          </cell>
        </row>
        <row r="99">
          <cell r="B99">
            <v>88</v>
          </cell>
          <cell r="C99" t="str">
            <v>Golden Spider</v>
          </cell>
          <cell r="D99" t="str">
            <v>3 pcs Box</v>
          </cell>
          <cell r="F99">
            <v>527</v>
          </cell>
          <cell r="G99" t="str">
            <v>Specials</v>
          </cell>
        </row>
        <row r="100">
          <cell r="B100">
            <v>89</v>
          </cell>
          <cell r="C100" t="str">
            <v>Happiness</v>
          </cell>
          <cell r="D100" t="str">
            <v>5 pcs Box</v>
          </cell>
          <cell r="F100">
            <v>269</v>
          </cell>
          <cell r="G100" t="str">
            <v>Specials</v>
          </cell>
        </row>
        <row r="101">
          <cell r="B101">
            <v>90</v>
          </cell>
          <cell r="C101" t="str">
            <v>Green Grass</v>
          </cell>
          <cell r="D101" t="str">
            <v>5 pcs Box</v>
          </cell>
          <cell r="F101">
            <v>449</v>
          </cell>
          <cell r="G101" t="str">
            <v>Specials</v>
          </cell>
        </row>
        <row r="102">
          <cell r="B102">
            <v>91</v>
          </cell>
          <cell r="C102" t="str">
            <v>Red Cindrella</v>
          </cell>
          <cell r="D102" t="str">
            <v>5 pcs Box</v>
          </cell>
          <cell r="F102">
            <v>457</v>
          </cell>
          <cell r="G102" t="str">
            <v>Specials</v>
          </cell>
        </row>
        <row r="103">
          <cell r="B103">
            <v>92</v>
          </cell>
          <cell r="C103" t="str">
            <v>Gold Rush</v>
          </cell>
          <cell r="D103" t="str">
            <v>5 pcs Box</v>
          </cell>
          <cell r="F103">
            <v>282</v>
          </cell>
          <cell r="G103" t="str">
            <v>Specials</v>
          </cell>
        </row>
        <row r="104">
          <cell r="B104">
            <v>93</v>
          </cell>
          <cell r="C104" t="str">
            <v>3 Stage Satellite</v>
          </cell>
          <cell r="D104" t="str">
            <v>10 pcs Box</v>
          </cell>
          <cell r="F104">
            <v>420</v>
          </cell>
          <cell r="G104" t="str">
            <v>Specials</v>
          </cell>
        </row>
        <row r="105">
          <cell r="B105">
            <v>94</v>
          </cell>
          <cell r="C105" t="str">
            <v>T.V. Tower</v>
          </cell>
          <cell r="D105" t="str">
            <v>1 pc Box</v>
          </cell>
          <cell r="F105">
            <v>231</v>
          </cell>
          <cell r="G105" t="str">
            <v>Specials</v>
          </cell>
        </row>
        <row r="106">
          <cell r="B106">
            <v>95</v>
          </cell>
          <cell r="C106" t="str">
            <v>Meteor</v>
          </cell>
          <cell r="D106" t="str">
            <v>5 pcs Box</v>
          </cell>
          <cell r="F106">
            <v>260</v>
          </cell>
          <cell r="G106" t="str">
            <v>Specials</v>
          </cell>
        </row>
        <row r="107">
          <cell r="B107">
            <v>96</v>
          </cell>
          <cell r="C107" t="str">
            <v>Rainbow Fog</v>
          </cell>
          <cell r="D107" t="str">
            <v>2 pcs Box</v>
          </cell>
          <cell r="F107">
            <v>179</v>
          </cell>
          <cell r="G107" t="str">
            <v>Specials</v>
          </cell>
        </row>
        <row r="108">
          <cell r="B108">
            <v>97</v>
          </cell>
          <cell r="C108" t="str">
            <v>Color Smoke Fountain</v>
          </cell>
          <cell r="D108" t="str">
            <v>5 pcs Box</v>
          </cell>
          <cell r="F108">
            <v>72</v>
          </cell>
          <cell r="G108" t="str">
            <v>Specials</v>
          </cell>
        </row>
        <row r="109">
          <cell r="B109">
            <v>98</v>
          </cell>
          <cell r="C109" t="str">
            <v>Little Flower</v>
          </cell>
          <cell r="D109" t="str">
            <v>1 pc Box</v>
          </cell>
          <cell r="F109">
            <v>55</v>
          </cell>
          <cell r="G109" t="str">
            <v>Specials</v>
          </cell>
        </row>
        <row r="110">
          <cell r="B110">
            <v>99</v>
          </cell>
          <cell r="C110" t="str">
            <v>Cluster Blaster</v>
          </cell>
          <cell r="D110" t="str">
            <v>1 pc Box</v>
          </cell>
          <cell r="F110">
            <v>155</v>
          </cell>
          <cell r="G110" t="str">
            <v>Specials</v>
          </cell>
        </row>
        <row r="111">
          <cell r="B111">
            <v>100</v>
          </cell>
          <cell r="C111" t="str">
            <v>Happy Dreams</v>
          </cell>
          <cell r="D111" t="str">
            <v>1 pc Box</v>
          </cell>
          <cell r="F111">
            <v>135</v>
          </cell>
          <cell r="G111" t="str">
            <v>Specials</v>
          </cell>
        </row>
        <row r="112">
          <cell r="B112">
            <v>101</v>
          </cell>
          <cell r="C112" t="str">
            <v>Chat Chat</v>
          </cell>
          <cell r="D112" t="str">
            <v>10 pcs Box</v>
          </cell>
          <cell r="F112">
            <v>66</v>
          </cell>
          <cell r="G112" t="str">
            <v>Specials</v>
          </cell>
        </row>
        <row r="113">
          <cell r="B113">
            <v>102</v>
          </cell>
          <cell r="C113" t="str">
            <v>Fat Boy</v>
          </cell>
          <cell r="D113" t="str">
            <v>1 pc Box</v>
          </cell>
          <cell r="F113">
            <v>43</v>
          </cell>
          <cell r="G113" t="str">
            <v>Specials</v>
          </cell>
        </row>
        <row r="114">
          <cell r="B114">
            <v>103</v>
          </cell>
          <cell r="C114" t="str">
            <v>Lemon Tree Sparklers</v>
          </cell>
          <cell r="D114" t="str">
            <v>10 pcs Box</v>
          </cell>
          <cell r="E114" t="str">
            <v>15 cm</v>
          </cell>
          <cell r="F114">
            <v>62</v>
          </cell>
          <cell r="G114" t="str">
            <v>Specials</v>
          </cell>
        </row>
        <row r="115">
          <cell r="B115">
            <v>104</v>
          </cell>
          <cell r="C115" t="str">
            <v>Color Burst</v>
          </cell>
          <cell r="D115" t="str">
            <v>10 pcs Box</v>
          </cell>
          <cell r="F115">
            <v>142</v>
          </cell>
          <cell r="G115" t="str">
            <v>Specials</v>
          </cell>
        </row>
        <row r="116">
          <cell r="B116">
            <v>105</v>
          </cell>
          <cell r="C116" t="str">
            <v>Golden Whistle</v>
          </cell>
          <cell r="D116" t="str">
            <v>5 pcs Box</v>
          </cell>
          <cell r="E116" t="str">
            <v>Small</v>
          </cell>
          <cell r="F116">
            <v>169</v>
          </cell>
          <cell r="G116" t="str">
            <v>Specials</v>
          </cell>
        </row>
        <row r="117">
          <cell r="B117">
            <v>106</v>
          </cell>
          <cell r="C117" t="str">
            <v>Golden Whistle Giant</v>
          </cell>
          <cell r="D117" t="str">
            <v>2 pcs Box</v>
          </cell>
          <cell r="E117" t="str">
            <v>Big</v>
          </cell>
          <cell r="F117">
            <v>305</v>
          </cell>
          <cell r="G117" t="str">
            <v>Specials</v>
          </cell>
        </row>
        <row r="118">
          <cell r="B118">
            <v>107</v>
          </cell>
          <cell r="C118" t="str">
            <v>Shooting Stars</v>
          </cell>
          <cell r="D118" t="str">
            <v>5 pcsBox</v>
          </cell>
          <cell r="F118">
            <v>245</v>
          </cell>
          <cell r="G118" t="str">
            <v>Specials</v>
          </cell>
        </row>
        <row r="119">
          <cell r="B119">
            <v>108</v>
          </cell>
          <cell r="C119" t="str">
            <v>Jasmine Drops</v>
          </cell>
          <cell r="D119" t="str">
            <v>3 pcs Box</v>
          </cell>
          <cell r="F119">
            <v>527</v>
          </cell>
          <cell r="G119" t="str">
            <v>Specials</v>
          </cell>
        </row>
        <row r="120">
          <cell r="B120">
            <v>109</v>
          </cell>
          <cell r="C120" t="str">
            <v>Jumping Frog</v>
          </cell>
          <cell r="D120" t="str">
            <v>6 pcs Box</v>
          </cell>
          <cell r="F120">
            <v>101</v>
          </cell>
          <cell r="G120" t="str">
            <v>Specials</v>
          </cell>
        </row>
        <row r="121">
          <cell r="B121">
            <v>110</v>
          </cell>
          <cell r="C121" t="str">
            <v>Treasure Box</v>
          </cell>
          <cell r="D121" t="str">
            <v>5 pcs Box</v>
          </cell>
          <cell r="F121">
            <v>296</v>
          </cell>
          <cell r="G121" t="str">
            <v>Specials</v>
          </cell>
        </row>
        <row r="122">
          <cell r="B122">
            <v>111</v>
          </cell>
          <cell r="C122" t="str">
            <v>Color Magic - 16 shots</v>
          </cell>
          <cell r="D122" t="str">
            <v>1 pc Box</v>
          </cell>
          <cell r="F122">
            <v>290</v>
          </cell>
          <cell r="G122" t="str">
            <v>Specials</v>
          </cell>
        </row>
        <row r="123">
          <cell r="B123">
            <v>112</v>
          </cell>
          <cell r="C123" t="str">
            <v>Snow Valley</v>
          </cell>
          <cell r="D123" t="str">
            <v>1 pc Box</v>
          </cell>
          <cell r="F123">
            <v>124</v>
          </cell>
          <cell r="G123" t="str">
            <v>Specials</v>
          </cell>
        </row>
        <row r="124">
          <cell r="B124">
            <v>113</v>
          </cell>
          <cell r="C124" t="str">
            <v>Lavender Sparkles</v>
          </cell>
          <cell r="D124" t="str">
            <v>10 pcs Box</v>
          </cell>
          <cell r="E124" t="str">
            <v>15 cm</v>
          </cell>
          <cell r="F124">
            <v>84</v>
          </cell>
          <cell r="G124" t="str">
            <v>Specials</v>
          </cell>
        </row>
        <row r="125">
          <cell r="B125">
            <v>114</v>
          </cell>
          <cell r="C125" t="str">
            <v>Moon Series - Whistling Rocket</v>
          </cell>
          <cell r="D125" t="str">
            <v>5 pc Box</v>
          </cell>
          <cell r="F125">
            <v>86</v>
          </cell>
          <cell r="G125" t="str">
            <v>Specials</v>
          </cell>
        </row>
        <row r="126">
          <cell r="B126">
            <v>115</v>
          </cell>
          <cell r="C126" t="str">
            <v>Triple Gun</v>
          </cell>
          <cell r="D126" t="str">
            <v>5 pc Box</v>
          </cell>
          <cell r="F126">
            <v>122</v>
          </cell>
          <cell r="G126" t="str">
            <v>Specials</v>
          </cell>
        </row>
        <row r="127">
          <cell r="B127">
            <v>116</v>
          </cell>
          <cell r="C127" t="str">
            <v>Roll Caps</v>
          </cell>
          <cell r="D127" t="str">
            <v>1 Box</v>
          </cell>
          <cell r="F127">
            <v>117</v>
          </cell>
          <cell r="G127" t="str">
            <v>Specials</v>
          </cell>
        </row>
        <row r="128">
          <cell r="B128">
            <v>117</v>
          </cell>
          <cell r="C128" t="str">
            <v>Black Serpent Eggs</v>
          </cell>
          <cell r="D128" t="str">
            <v>1 Box</v>
          </cell>
          <cell r="E128" t="str">
            <v>Big</v>
          </cell>
          <cell r="F128">
            <v>60</v>
          </cell>
          <cell r="G128" t="str">
            <v>Specials</v>
          </cell>
        </row>
        <row r="129">
          <cell r="B129">
            <v>118</v>
          </cell>
          <cell r="C129" t="str">
            <v>Deluxe Mathapu</v>
          </cell>
          <cell r="D129" t="str">
            <v>1 Box</v>
          </cell>
          <cell r="F129">
            <v>60</v>
          </cell>
          <cell r="G129" t="str">
            <v>Specials</v>
          </cell>
        </row>
        <row r="130">
          <cell r="B130">
            <v>119</v>
          </cell>
          <cell r="C130" t="str">
            <v>Deluxe star Mathapu</v>
          </cell>
          <cell r="D130" t="str">
            <v>1 Box</v>
          </cell>
          <cell r="F130">
            <v>65</v>
          </cell>
          <cell r="G130" t="str">
            <v>Specials</v>
          </cell>
        </row>
        <row r="131">
          <cell r="B131">
            <v>120</v>
          </cell>
          <cell r="C131" t="str">
            <v>Ordinary Mathapu</v>
          </cell>
          <cell r="D131" t="str">
            <v>1 Box</v>
          </cell>
          <cell r="F131">
            <v>50</v>
          </cell>
          <cell r="G131" t="str">
            <v>Specials</v>
          </cell>
        </row>
        <row r="132">
          <cell r="B132">
            <v>121</v>
          </cell>
          <cell r="C132" t="str">
            <v>Flower Mathapu</v>
          </cell>
          <cell r="D132" t="str">
            <v>1 Box</v>
          </cell>
          <cell r="F132">
            <v>75</v>
          </cell>
          <cell r="G132" t="str">
            <v>Specials</v>
          </cell>
        </row>
        <row r="133">
          <cell r="B133">
            <v>122</v>
          </cell>
          <cell r="C133" t="str">
            <v>Diamond Matches</v>
          </cell>
          <cell r="D133" t="str">
            <v>10 Box</v>
          </cell>
          <cell r="F133">
            <v>60</v>
          </cell>
          <cell r="G133" t="str">
            <v>Specials</v>
          </cell>
        </row>
        <row r="134">
          <cell r="B134">
            <v>123</v>
          </cell>
          <cell r="C134" t="str">
            <v>Durgas 2000</v>
          </cell>
          <cell r="D134" t="str">
            <v>10 Box</v>
          </cell>
          <cell r="F134">
            <v>110</v>
          </cell>
          <cell r="G134" t="str">
            <v>Specials</v>
          </cell>
        </row>
        <row r="135">
          <cell r="B135">
            <v>124</v>
          </cell>
          <cell r="C135" t="str">
            <v>Torch (3 in 1) Big</v>
          </cell>
          <cell r="D135" t="str">
            <v>10 Box</v>
          </cell>
          <cell r="F135">
            <v>120</v>
          </cell>
          <cell r="G135" t="str">
            <v>Specials</v>
          </cell>
        </row>
        <row r="136">
          <cell r="B136">
            <v>125</v>
          </cell>
          <cell r="C136" t="str">
            <v>Joythi (3 in 1) Titanic</v>
          </cell>
          <cell r="D136" t="str">
            <v>10 Box</v>
          </cell>
          <cell r="F136">
            <v>170</v>
          </cell>
          <cell r="G136" t="str">
            <v>Specials</v>
          </cell>
        </row>
        <row r="137">
          <cell r="B137">
            <v>126</v>
          </cell>
          <cell r="C137" t="str">
            <v>Dhasara</v>
          </cell>
          <cell r="D137" t="str">
            <v>10 Box</v>
          </cell>
          <cell r="F137">
            <v>150</v>
          </cell>
          <cell r="G137" t="str">
            <v>Specials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1:G137" totalsRowShown="0" headerRowDxfId="8" dataDxfId="7">
  <autoFilter ref="A1:G137"/>
  <tableColumns count="7">
    <tableColumn id="1" name="pid1name" dataDxfId="6">
      <calculatedColumnFormula>'Price List(f)'!J2</calculatedColumnFormula>
    </tableColumn>
    <tableColumn id="2" name="productId" dataDxfId="5">
      <calculatedColumnFormula>VLOOKUP('Net Stock'!A2,'Price List(f)'!J:K,2,0)</calculatedColumnFormula>
    </tableColumn>
    <tableColumn id="5" name="Invoiced" dataDxfId="4"/>
    <tableColumn id="6" name="On order" dataDxfId="3"/>
    <tableColumn id="7" name="Current Stock" dataDxfId="2"/>
    <tableColumn id="8" name="Place Order" dataDxfId="1"/>
    <tableColumn id="9" name="Req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L197"/>
  <sheetViews>
    <sheetView tabSelected="1" workbookViewId="0">
      <pane ySplit="1" topLeftCell="A2" activePane="bottomLeft" state="frozen"/>
      <selection activeCell="E15" sqref="E15"/>
      <selection pane="bottomLeft" activeCell="D5" sqref="D5"/>
    </sheetView>
  </sheetViews>
  <sheetFormatPr defaultColWidth="8.42578125" defaultRowHeight="15"/>
  <cols>
    <col min="1" max="1" width="18.7109375" style="2" customWidth="1"/>
    <col min="2" max="3" width="8.42578125" style="2"/>
    <col min="4" max="4" width="41.140625" style="2" bestFit="1" customWidth="1"/>
    <col min="5" max="16384" width="8.42578125" style="2"/>
  </cols>
  <sheetData>
    <row r="1" spans="1:12">
      <c r="A1" s="9" t="s">
        <v>189</v>
      </c>
      <c r="B1" s="9" t="s">
        <v>149</v>
      </c>
      <c r="C1" s="9" t="s">
        <v>153</v>
      </c>
      <c r="D1" s="9" t="s">
        <v>154</v>
      </c>
      <c r="E1" s="9" t="s">
        <v>157</v>
      </c>
      <c r="F1" s="9" t="s">
        <v>150</v>
      </c>
      <c r="G1" s="9" t="s">
        <v>155</v>
      </c>
      <c r="H1" s="9" t="s">
        <v>158</v>
      </c>
      <c r="I1" s="9" t="s">
        <v>151</v>
      </c>
      <c r="J1" s="9" t="s">
        <v>156</v>
      </c>
      <c r="K1" s="9" t="s">
        <v>159</v>
      </c>
      <c r="L1" s="9" t="s">
        <v>186</v>
      </c>
    </row>
    <row r="2" spans="1:12">
      <c r="A2" s="1" t="s">
        <v>160</v>
      </c>
      <c r="B2" s="10">
        <f>VLOOKUP(A2,'Price List(f)'!B:G,6,0)</f>
        <v>127</v>
      </c>
      <c r="C2" s="36">
        <v>2</v>
      </c>
      <c r="D2" s="10" t="str">
        <f>VLOOKUP(C2,'Price List(f)'!G:J,4,0)</f>
        <v>Standard Sparklers Crackling 9 cm</v>
      </c>
      <c r="E2" s="10">
        <v>3</v>
      </c>
      <c r="F2" s="10" t="s">
        <v>152</v>
      </c>
      <c r="G2" s="10"/>
      <c r="H2" s="10" t="s">
        <v>152</v>
      </c>
      <c r="I2" s="10" t="s">
        <v>152</v>
      </c>
      <c r="J2" s="10"/>
      <c r="K2" s="10" t="s">
        <v>152</v>
      </c>
      <c r="L2" s="2" t="str">
        <f>CONCATENATE("insert into product_combo_line_item(id,product,pid1,pid2,pid3,pid1name,pid2name,pid3name,pid1Qty,pid2Qty,pid3Qty) SELECT 1 + coalesce((SELECT max(Id) FROM product_combo_line_item), 0),",B2,",",C2,",",F2,",",I2,",'",D2,"','",G2,"','",J2,"',",E2,",",H2,",",K2,";")</f>
        <v>insert into product_combo_line_item(id,product,pid1,pid2,pid3,pid1name,pid2name,pid3name,pid1Qty,pid2Qty,pid3Qty) SELECT 1 + coalesce((SELECT max(Id) FROM product_combo_line_item), 0),127,2,null,null,'Standard Sparklers Crackling 9 cm','','',3,null,null;</v>
      </c>
    </row>
    <row r="3" spans="1:12">
      <c r="A3" s="1" t="s">
        <v>160</v>
      </c>
      <c r="B3" s="10">
        <f>VLOOKUP(A3,'Price List(f)'!B:G,6,0)</f>
        <v>127</v>
      </c>
      <c r="C3" s="11">
        <v>6</v>
      </c>
      <c r="D3" s="10" t="str">
        <f>VLOOKUP(C3,'Price List(f)'!G:J,4,0)</f>
        <v>Standard Sparklers Crackling 15 cm</v>
      </c>
      <c r="E3" s="10">
        <v>3</v>
      </c>
      <c r="F3" s="10" t="s">
        <v>152</v>
      </c>
      <c r="G3" s="10"/>
      <c r="H3" s="10" t="s">
        <v>152</v>
      </c>
      <c r="I3" s="10" t="s">
        <v>152</v>
      </c>
      <c r="J3" s="10"/>
      <c r="K3" s="10" t="s">
        <v>152</v>
      </c>
      <c r="L3" s="2" t="str">
        <f t="shared" ref="L3:L67" si="0">CONCATENATE("insert into product_combo_line_item(id,product,pid1,pid2,pid3,pid1name,pid2name,pid3name,pid1Qty,pid2Qty,pid3Qty) SELECT 1 + coalesce((SELECT max(Id) FROM product_combo_line_item), 0),",B3,",",C3,",",F3,",",I3,",'",D3,"','",G3,"','",J3,"',",E3,",",H3,",",K3,";")</f>
        <v>insert into product_combo_line_item(id,product,pid1,pid2,pid3,pid1name,pid2name,pid3name,pid1Qty,pid2Qty,pid3Qty) SELECT 1 + coalesce((SELECT max(Id) FROM product_combo_line_item), 0),127,6,null,null,'Standard Sparklers Crackling 15 cm','','',3,null,null;</v>
      </c>
    </row>
    <row r="4" spans="1:12">
      <c r="A4" s="1" t="s">
        <v>160</v>
      </c>
      <c r="B4" s="10">
        <f>VLOOKUP(A4,'Price List(f)'!B:G,6,0)</f>
        <v>127</v>
      </c>
      <c r="C4" s="11">
        <v>16</v>
      </c>
      <c r="D4" s="10" t="str">
        <f>VLOOKUP(C4,'Price List(f)'!G:J,4,0)</f>
        <v>Flower Pots Big 10 pcs Box Big</v>
      </c>
      <c r="E4" s="10">
        <v>2</v>
      </c>
      <c r="F4" s="10" t="s">
        <v>152</v>
      </c>
      <c r="G4" s="10"/>
      <c r="H4" s="10" t="s">
        <v>152</v>
      </c>
      <c r="I4" s="10" t="s">
        <v>152</v>
      </c>
      <c r="J4" s="10"/>
      <c r="K4" s="10" t="s">
        <v>152</v>
      </c>
      <c r="L4" s="2" t="str">
        <f t="shared" si="0"/>
        <v>insert into product_combo_line_item(id,product,pid1,pid2,pid3,pid1name,pid2name,pid3name,pid1Qty,pid2Qty,pid3Qty) SELECT 1 + coalesce((SELECT max(Id) FROM product_combo_line_item), 0),127,16,null,null,'Flower Pots Big 10 pcs Box Big','','',2,null,null;</v>
      </c>
    </row>
    <row r="5" spans="1:12">
      <c r="A5" s="1" t="s">
        <v>160</v>
      </c>
      <c r="B5" s="10">
        <f>VLOOKUP(A5,'Price List(f)'!B:G,6,0)</f>
        <v>127</v>
      </c>
      <c r="C5" s="11">
        <v>22</v>
      </c>
      <c r="D5" s="10" t="str">
        <f>VLOOKUP(C5,'Price List(f)'!G:J,4,0)</f>
        <v>Zamin Chakra 10 pcs Box Big</v>
      </c>
      <c r="E5" s="10">
        <v>2</v>
      </c>
      <c r="F5" s="10">
        <v>24</v>
      </c>
      <c r="G5" s="10" t="str">
        <f>VLOOKUP(F5,'Price List(f)'!G:J,4,0)</f>
        <v xml:space="preserve">Zamin Chakra Asoka 10 pcs Box </v>
      </c>
      <c r="H5" s="10">
        <v>1</v>
      </c>
      <c r="I5" s="10" t="s">
        <v>152</v>
      </c>
      <c r="J5" s="10"/>
      <c r="K5" s="10" t="s">
        <v>152</v>
      </c>
      <c r="L5" s="2" t="str">
        <f t="shared" si="0"/>
        <v>insert into product_combo_line_item(id,product,pid1,pid2,pid3,pid1name,pid2name,pid3name,pid1Qty,pid2Qty,pid3Qty) SELECT 1 + coalesce((SELECT max(Id) FROM product_combo_line_item), 0),127,22,24,null,'Zamin Chakra 10 pcs Box Big','Zamin Chakra Asoka 10 pcs Box ','',2,1,null;</v>
      </c>
    </row>
    <row r="6" spans="1:12">
      <c r="A6" s="1" t="s">
        <v>160</v>
      </c>
      <c r="B6" s="10">
        <f>VLOOKUP(A6,'Price List(f)'!B:G,6,0)</f>
        <v>127</v>
      </c>
      <c r="C6" s="11">
        <v>27</v>
      </c>
      <c r="D6" s="10" t="str">
        <f>VLOOKUP(C6,'Price List(f)'!G:J,4,0)</f>
        <v>Silver Twinkling 10 pcs Box 2 feet</v>
      </c>
      <c r="E6" s="10">
        <v>1</v>
      </c>
      <c r="F6" s="10" t="s">
        <v>152</v>
      </c>
      <c r="G6" s="10"/>
      <c r="H6" s="10" t="s">
        <v>152</v>
      </c>
      <c r="I6" s="10" t="s">
        <v>152</v>
      </c>
      <c r="J6" s="10"/>
      <c r="K6" s="10" t="s">
        <v>152</v>
      </c>
      <c r="L6" s="2" t="str">
        <f t="shared" si="0"/>
        <v>insert into product_combo_line_item(id,product,pid1,pid2,pid3,pid1name,pid2name,pid3name,pid1Qty,pid2Qty,pid3Qty) SELECT 1 + coalesce((SELECT max(Id) FROM product_combo_line_item), 0),127,27,null,null,'Silver Twinkling 10 pcs Box 2 feet','','',1,null,null;</v>
      </c>
    </row>
    <row r="7" spans="1:12">
      <c r="A7" s="1" t="s">
        <v>160</v>
      </c>
      <c r="B7" s="10">
        <f>VLOOKUP(A7,'Price List(f)'!B:G,6,0)</f>
        <v>127</v>
      </c>
      <c r="C7" s="11">
        <v>33</v>
      </c>
      <c r="D7" s="10" t="str">
        <f>VLOOKUP(C7,'Price List(f)'!G:J,4,0)</f>
        <v xml:space="preserve">Red Bijili Crackers 100 pcs pkt </v>
      </c>
      <c r="E7" s="10">
        <v>1</v>
      </c>
      <c r="F7" s="10" t="s">
        <v>152</v>
      </c>
      <c r="G7" s="10"/>
      <c r="H7" s="10" t="s">
        <v>152</v>
      </c>
      <c r="I7" s="10" t="s">
        <v>152</v>
      </c>
      <c r="J7" s="10"/>
      <c r="K7" s="10" t="s">
        <v>152</v>
      </c>
      <c r="L7" s="2" t="str">
        <f t="shared" si="0"/>
        <v>insert into product_combo_line_item(id,product,pid1,pid2,pid3,pid1name,pid2name,pid3name,pid1Qty,pid2Qty,pid3Qty) SELECT 1 + coalesce((SELECT max(Id) FROM product_combo_line_item), 0),127,33,null,null,'Red Bijili Crackers 100 pcs pkt ','','',1,null,null;</v>
      </c>
    </row>
    <row r="8" spans="1:12">
      <c r="A8" s="1" t="s">
        <v>160</v>
      </c>
      <c r="B8" s="10">
        <f>VLOOKUP(A8,'Price List(f)'!B:G,6,0)</f>
        <v>127</v>
      </c>
      <c r="C8" s="11">
        <v>35</v>
      </c>
      <c r="D8" s="10" t="str">
        <f>VLOOKUP(C8,'Price List(f)'!G:J,4,0)</f>
        <v>Lakshmi Crackers 5 nos pack 3.5 inch</v>
      </c>
      <c r="E8" s="10">
        <v>3</v>
      </c>
      <c r="F8" s="10" t="s">
        <v>152</v>
      </c>
      <c r="G8" s="10"/>
      <c r="H8" s="10" t="s">
        <v>152</v>
      </c>
      <c r="I8" s="10" t="s">
        <v>152</v>
      </c>
      <c r="J8" s="10"/>
      <c r="K8" s="10" t="s">
        <v>152</v>
      </c>
      <c r="L8" s="2" t="str">
        <f t="shared" si="0"/>
        <v>insert into product_combo_line_item(id,product,pid1,pid2,pid3,pid1name,pid2name,pid3name,pid1Qty,pid2Qty,pid3Qty) SELECT 1 + coalesce((SELECT max(Id) FROM product_combo_line_item), 0),127,35,null,null,'Lakshmi Crackers 5 nos pack 3.5 inch','','',3,null,null;</v>
      </c>
    </row>
    <row r="9" spans="1:12">
      <c r="A9" s="1" t="s">
        <v>160</v>
      </c>
      <c r="B9" s="10">
        <f>VLOOKUP(A9,'Price List(f)'!B:G,6,0)</f>
        <v>127</v>
      </c>
      <c r="C9" s="11">
        <v>36</v>
      </c>
      <c r="D9" s="10" t="str">
        <f>VLOOKUP(C9,'Price List(f)'!G:J,4,0)</f>
        <v>Sparrow Crackers 5 nos pack 2.5 inch</v>
      </c>
      <c r="E9" s="10">
        <v>3</v>
      </c>
      <c r="F9" s="10" t="s">
        <v>152</v>
      </c>
      <c r="G9" s="10"/>
      <c r="H9" s="10" t="s">
        <v>152</v>
      </c>
      <c r="I9" s="10" t="s">
        <v>152</v>
      </c>
      <c r="J9" s="10"/>
      <c r="K9" s="10" t="s">
        <v>152</v>
      </c>
      <c r="L9" s="2" t="str">
        <f t="shared" si="0"/>
        <v>insert into product_combo_line_item(id,product,pid1,pid2,pid3,pid1name,pid2name,pid3name,pid1Qty,pid2Qty,pid3Qty) SELECT 1 + coalesce((SELECT max(Id) FROM product_combo_line_item), 0),127,36,null,null,'Sparrow Crackers 5 nos pack 2.5 inch','','',3,null,null;</v>
      </c>
    </row>
    <row r="10" spans="1:12">
      <c r="A10" s="1" t="s">
        <v>160</v>
      </c>
      <c r="B10" s="10">
        <f>VLOOKUP(A10,'Price List(f)'!B:G,6,0)</f>
        <v>127</v>
      </c>
      <c r="C10" s="11">
        <v>41</v>
      </c>
      <c r="D10" s="10" t="str">
        <f>VLOOKUP(C10,'Price List(f)'!G:J,4,0)</f>
        <v xml:space="preserve">Hydrogen Bomb (Green) 10 nos box </v>
      </c>
      <c r="E10" s="10">
        <v>1</v>
      </c>
      <c r="F10" s="10" t="s">
        <v>152</v>
      </c>
      <c r="G10" s="10"/>
      <c r="H10" s="10" t="s">
        <v>152</v>
      </c>
      <c r="I10" s="10" t="s">
        <v>152</v>
      </c>
      <c r="J10" s="10"/>
      <c r="K10" s="10" t="s">
        <v>152</v>
      </c>
      <c r="L10" s="2" t="str">
        <f t="shared" si="0"/>
        <v>insert into product_combo_line_item(id,product,pid1,pid2,pid3,pid1name,pid2name,pid3name,pid1Qty,pid2Qty,pid3Qty) SELECT 1 + coalesce((SELECT max(Id) FROM product_combo_line_item), 0),127,41,null,null,'Hydrogen Bomb (Green) 10 nos box ','','',1,null,null;</v>
      </c>
    </row>
    <row r="11" spans="1:12">
      <c r="A11" s="1" t="s">
        <v>160</v>
      </c>
      <c r="B11" s="10">
        <f>VLOOKUP(A11,'Price List(f)'!B:G,6,0)</f>
        <v>127</v>
      </c>
      <c r="C11" s="11">
        <v>51</v>
      </c>
      <c r="D11" s="10" t="str">
        <f>VLOOKUP(C11,'Price List(f)'!G:J,4,0)</f>
        <v xml:space="preserve">28 Medium Shells 1 no </v>
      </c>
      <c r="E11" s="10">
        <v>5</v>
      </c>
      <c r="F11" s="10">
        <v>52</v>
      </c>
      <c r="G11" s="10" t="str">
        <f>VLOOKUP(F11,'Price List(f)'!G:J,4,0)</f>
        <v xml:space="preserve">28 Giant Shells 1 no </v>
      </c>
      <c r="H11" s="10">
        <v>1</v>
      </c>
      <c r="I11" s="10" t="s">
        <v>152</v>
      </c>
      <c r="J11" s="10"/>
      <c r="K11" s="10" t="s">
        <v>152</v>
      </c>
      <c r="L11" s="2" t="str">
        <f t="shared" si="0"/>
        <v>insert into product_combo_line_item(id,product,pid1,pid2,pid3,pid1name,pid2name,pid3name,pid1Qty,pid2Qty,pid3Qty) SELECT 1 + coalesce((SELECT max(Id) FROM product_combo_line_item), 0),127,51,52,null,'28 Medium Shells 1 no ','28 Giant Shells 1 no ','',5,1,null;</v>
      </c>
    </row>
    <row r="12" spans="1:12">
      <c r="A12" s="1" t="s">
        <v>160</v>
      </c>
      <c r="B12" s="10">
        <f>VLOOKUP(A12,'Price List(f)'!B:G,6,0)</f>
        <v>127</v>
      </c>
      <c r="C12" s="11">
        <v>59</v>
      </c>
      <c r="D12" s="10" t="str">
        <f>VLOOKUP(C12,'Price List(f)'!G:J,4,0)</f>
        <v xml:space="preserve">100 Lar Crackers 1 no </v>
      </c>
      <c r="E12" s="10">
        <v>1</v>
      </c>
      <c r="F12" s="10" t="s">
        <v>152</v>
      </c>
      <c r="G12" s="10"/>
      <c r="H12" s="10" t="s">
        <v>152</v>
      </c>
      <c r="I12" s="10" t="s">
        <v>152</v>
      </c>
      <c r="J12" s="10"/>
      <c r="K12" s="10" t="s">
        <v>152</v>
      </c>
      <c r="L12" s="2" t="str">
        <f t="shared" si="0"/>
        <v>insert into product_combo_line_item(id,product,pid1,pid2,pid3,pid1name,pid2name,pid3name,pid1Qty,pid2Qty,pid3Qty) SELECT 1 + coalesce((SELECT max(Id) FROM product_combo_line_item), 0),127,59,null,null,'100 Lar Crackers 1 no ','','',1,null,null;</v>
      </c>
    </row>
    <row r="13" spans="1:12">
      <c r="A13" s="1" t="s">
        <v>160</v>
      </c>
      <c r="B13" s="10">
        <f>VLOOKUP(A13,'Price List(f)'!B:G,6,0)</f>
        <v>127</v>
      </c>
      <c r="C13" s="11">
        <v>73</v>
      </c>
      <c r="D13" s="10" t="str">
        <f>VLOOKUP(C13,'Price List(f)'!G:J,4,0)</f>
        <v xml:space="preserve">Rainbow Rockets 10 pcs Box </v>
      </c>
      <c r="E13" s="10">
        <v>1</v>
      </c>
      <c r="F13" s="10" t="s">
        <v>152</v>
      </c>
      <c r="G13" s="10"/>
      <c r="H13" s="10" t="s">
        <v>152</v>
      </c>
      <c r="I13" s="10" t="s">
        <v>152</v>
      </c>
      <c r="J13" s="10"/>
      <c r="K13" s="10" t="s">
        <v>152</v>
      </c>
      <c r="L13" s="2" t="str">
        <f t="shared" si="0"/>
        <v>insert into product_combo_line_item(id,product,pid1,pid2,pid3,pid1name,pid2name,pid3name,pid1Qty,pid2Qty,pid3Qty) SELECT 1 + coalesce((SELECT max(Id) FROM product_combo_line_item), 0),127,73,null,null,'Rainbow Rockets 10 pcs Box ','','',1,null,null;</v>
      </c>
    </row>
    <row r="14" spans="1:12" ht="15.75">
      <c r="A14" s="1" t="s">
        <v>161</v>
      </c>
      <c r="B14" s="10">
        <f>VLOOKUP(A14,'Price List(f)'!B:G,6,0)</f>
        <v>128</v>
      </c>
      <c r="C14" s="11">
        <v>1</v>
      </c>
      <c r="D14" s="10" t="str">
        <f>VLOOKUP(C14,'Price List(f)'!G:J,4,0)</f>
        <v>Standard Sparklers Gold 9 cm</v>
      </c>
      <c r="E14" s="12">
        <v>3</v>
      </c>
      <c r="F14" s="10" t="s">
        <v>152</v>
      </c>
      <c r="G14" s="10"/>
      <c r="H14" s="10" t="s">
        <v>152</v>
      </c>
      <c r="I14" s="10" t="s">
        <v>152</v>
      </c>
      <c r="J14" s="10"/>
      <c r="K14" s="10" t="s">
        <v>152</v>
      </c>
      <c r="L14" s="2" t="str">
        <f t="shared" si="0"/>
        <v>insert into product_combo_line_item(id,product,pid1,pid2,pid3,pid1name,pid2name,pid3name,pid1Qty,pid2Qty,pid3Qty) SELECT 1 + coalesce((SELECT max(Id) FROM product_combo_line_item), 0),128,1,null,null,'Standard Sparklers Gold 9 cm','','',3,null,null;</v>
      </c>
    </row>
    <row r="15" spans="1:12" ht="15.75">
      <c r="A15" s="1" t="s">
        <v>161</v>
      </c>
      <c r="B15" s="10">
        <f>VLOOKUP(A15,'Price List(f)'!B:G,6,0)</f>
        <v>128</v>
      </c>
      <c r="C15" s="11">
        <v>6</v>
      </c>
      <c r="D15" s="10" t="str">
        <f>VLOOKUP(C15,'Price List(f)'!G:J,4,0)</f>
        <v>Standard Sparklers Crackling 15 cm</v>
      </c>
      <c r="E15" s="12">
        <v>3</v>
      </c>
      <c r="F15" s="10">
        <v>7</v>
      </c>
      <c r="G15" s="10" t="str">
        <f>VLOOKUP(F15,'Price List(f)'!G:J,4,0)</f>
        <v>Standard Sparklers Gold 30 cm</v>
      </c>
      <c r="H15" s="10">
        <v>3</v>
      </c>
      <c r="I15" s="10" t="s">
        <v>152</v>
      </c>
      <c r="J15" s="10"/>
      <c r="K15" s="10" t="s">
        <v>152</v>
      </c>
      <c r="L15" s="2" t="str">
        <f t="shared" si="0"/>
        <v>insert into product_combo_line_item(id,product,pid1,pid2,pid3,pid1name,pid2name,pid3name,pid1Qty,pid2Qty,pid3Qty) SELECT 1 + coalesce((SELECT max(Id) FROM product_combo_line_item), 0),128,6,7,null,'Standard Sparklers Crackling 15 cm','Standard Sparklers Gold 30 cm','',3,3,null;</v>
      </c>
    </row>
    <row r="16" spans="1:12" ht="15.75">
      <c r="A16" s="1" t="s">
        <v>161</v>
      </c>
      <c r="B16" s="10">
        <f>VLOOKUP(A16,'Price List(f)'!B:G,6,0)</f>
        <v>128</v>
      </c>
      <c r="C16" s="11">
        <v>13</v>
      </c>
      <c r="D16" s="10" t="str">
        <f>VLOOKUP(C16,'Price List(f)'!G:J,4,0)</f>
        <v>4 Color Sparklers Mixed 12 cm</v>
      </c>
      <c r="E16" s="12">
        <v>2</v>
      </c>
      <c r="F16" s="10" t="s">
        <v>152</v>
      </c>
      <c r="G16" s="10"/>
      <c r="H16" s="10" t="s">
        <v>152</v>
      </c>
      <c r="I16" s="10" t="s">
        <v>152</v>
      </c>
      <c r="J16" s="10"/>
      <c r="K16" s="10" t="s">
        <v>152</v>
      </c>
      <c r="L16" s="2" t="str">
        <f t="shared" si="0"/>
        <v>insert into product_combo_line_item(id,product,pid1,pid2,pid3,pid1name,pid2name,pid3name,pid1Qty,pid2Qty,pid3Qty) SELECT 1 + coalesce((SELECT max(Id) FROM product_combo_line_item), 0),128,13,null,null,'4 Color Sparklers Mixed 12 cm','','',2,null,null;</v>
      </c>
    </row>
    <row r="17" spans="1:12" ht="15.75">
      <c r="A17" s="1" t="s">
        <v>161</v>
      </c>
      <c r="B17" s="10">
        <f>VLOOKUP(A17,'Price List(f)'!B:G,6,0)</f>
        <v>128</v>
      </c>
      <c r="C17" s="11">
        <v>34</v>
      </c>
      <c r="D17" s="10" t="str">
        <f>VLOOKUP(C17,'Price List(f)'!G:J,4,0)</f>
        <v>Krishna Crackers 5 nos pack 4 inch</v>
      </c>
      <c r="E17" s="12">
        <v>3</v>
      </c>
      <c r="F17" s="10" t="s">
        <v>152</v>
      </c>
      <c r="G17" s="10"/>
      <c r="H17" s="10" t="s">
        <v>152</v>
      </c>
      <c r="I17" s="10" t="s">
        <v>152</v>
      </c>
      <c r="J17" s="10"/>
      <c r="K17" s="10" t="s">
        <v>152</v>
      </c>
      <c r="L17" s="2" t="str">
        <f t="shared" si="0"/>
        <v>insert into product_combo_line_item(id,product,pid1,pid2,pid3,pid1name,pid2name,pid3name,pid1Qty,pid2Qty,pid3Qty) SELECT 1 + coalesce((SELECT max(Id) FROM product_combo_line_item), 0),128,34,null,null,'Krishna Crackers 5 nos pack 4 inch','','',3,null,null;</v>
      </c>
    </row>
    <row r="18" spans="1:12" ht="15.75">
      <c r="A18" s="1" t="s">
        <v>161</v>
      </c>
      <c r="B18" s="10">
        <f>VLOOKUP(A18,'Price List(f)'!B:G,6,0)</f>
        <v>128</v>
      </c>
      <c r="C18" s="11">
        <v>35</v>
      </c>
      <c r="D18" s="10" t="str">
        <f>VLOOKUP(C18,'Price List(f)'!G:J,4,0)</f>
        <v>Lakshmi Crackers 5 nos pack 3.5 inch</v>
      </c>
      <c r="E18" s="12">
        <v>3</v>
      </c>
      <c r="F18" s="11">
        <v>39</v>
      </c>
      <c r="G18" s="10" t="str">
        <f>VLOOKUP(F18,'Price List(f)'!G:J,4,0)</f>
        <v>Double Shot Crackers 5 nos pack 3.5 inch</v>
      </c>
      <c r="H18" s="11">
        <v>2</v>
      </c>
      <c r="I18" s="10" t="s">
        <v>152</v>
      </c>
      <c r="J18" s="10"/>
      <c r="K18" s="10" t="s">
        <v>152</v>
      </c>
      <c r="L18" s="2" t="str">
        <f t="shared" si="0"/>
        <v>insert into product_combo_line_item(id,product,pid1,pid2,pid3,pid1name,pid2name,pid3name,pid1Qty,pid2Qty,pid3Qty) SELECT 1 + coalesce((SELECT max(Id) FROM product_combo_line_item), 0),128,35,39,null,'Lakshmi Crackers 5 nos pack 3.5 inch','Double Shot Crackers 5 nos pack 3.5 inch','',3,2,null;</v>
      </c>
    </row>
    <row r="19" spans="1:12" ht="15.75">
      <c r="A19" s="1" t="s">
        <v>161</v>
      </c>
      <c r="B19" s="10">
        <f>VLOOKUP(A19,'Price List(f)'!B:G,6,0)</f>
        <v>128</v>
      </c>
      <c r="C19" s="11">
        <v>41</v>
      </c>
      <c r="D19" s="10" t="str">
        <f>VLOOKUP(C19,'Price List(f)'!G:J,4,0)</f>
        <v xml:space="preserve">Hydrogen Bomb (Green) 10 nos box </v>
      </c>
      <c r="E19" s="12">
        <v>1</v>
      </c>
      <c r="F19" s="10" t="s">
        <v>152</v>
      </c>
      <c r="G19" s="10"/>
      <c r="H19" s="10" t="s">
        <v>152</v>
      </c>
      <c r="I19" s="10" t="s">
        <v>152</v>
      </c>
      <c r="J19" s="10"/>
      <c r="K19" s="10" t="s">
        <v>152</v>
      </c>
      <c r="L19" s="2" t="str">
        <f t="shared" si="0"/>
        <v>insert into product_combo_line_item(id,product,pid1,pid2,pid3,pid1name,pid2name,pid3name,pid1Qty,pid2Qty,pid3Qty) SELECT 1 + coalesce((SELECT max(Id) FROM product_combo_line_item), 0),128,41,null,null,'Hydrogen Bomb (Green) 10 nos box ','','',1,null,null;</v>
      </c>
    </row>
    <row r="20" spans="1:12" ht="15.75">
      <c r="A20" s="1" t="s">
        <v>161</v>
      </c>
      <c r="B20" s="10">
        <f>VLOOKUP(A20,'Price List(f)'!B:G,6,0)</f>
        <v>128</v>
      </c>
      <c r="C20" s="11">
        <v>51</v>
      </c>
      <c r="D20" s="10" t="str">
        <f>VLOOKUP(C20,'Price List(f)'!G:J,4,0)</f>
        <v xml:space="preserve">28 Medium Shells 1 no </v>
      </c>
      <c r="E20" s="12">
        <v>2</v>
      </c>
      <c r="F20" s="10" t="s">
        <v>152</v>
      </c>
      <c r="G20" s="10"/>
      <c r="H20" s="10" t="s">
        <v>152</v>
      </c>
      <c r="I20" s="10" t="s">
        <v>152</v>
      </c>
      <c r="J20" s="10"/>
      <c r="K20" s="10" t="s">
        <v>152</v>
      </c>
      <c r="L20" s="2" t="str">
        <f t="shared" si="0"/>
        <v>insert into product_combo_line_item(id,product,pid1,pid2,pid3,pid1name,pid2name,pid3name,pid1Qty,pid2Qty,pid3Qty) SELECT 1 + coalesce((SELECT max(Id) FROM product_combo_line_item), 0),128,51,null,null,'28 Medium Shells 1 no ','','',2,null,null;</v>
      </c>
    </row>
    <row r="21" spans="1:12" ht="15.75">
      <c r="A21" s="1" t="s">
        <v>161</v>
      </c>
      <c r="B21" s="10">
        <f>VLOOKUP(A21,'Price List(f)'!B:G,6,0)</f>
        <v>128</v>
      </c>
      <c r="C21" s="11">
        <v>57</v>
      </c>
      <c r="D21" s="10" t="str">
        <f>VLOOKUP(C21,'Price List(f)'!G:J,4,0)</f>
        <v xml:space="preserve">56 Medium Shells 1 no </v>
      </c>
      <c r="E21" s="12">
        <v>3</v>
      </c>
      <c r="F21" s="10" t="s">
        <v>152</v>
      </c>
      <c r="G21" s="10"/>
      <c r="H21" s="10" t="s">
        <v>152</v>
      </c>
      <c r="I21" s="10" t="s">
        <v>152</v>
      </c>
      <c r="J21" s="10"/>
      <c r="K21" s="10" t="s">
        <v>152</v>
      </c>
      <c r="L21" s="2" t="str">
        <f t="shared" si="0"/>
        <v>insert into product_combo_line_item(id,product,pid1,pid2,pid3,pid1name,pid2name,pid3name,pid1Qty,pid2Qty,pid3Qty) SELECT 1 + coalesce((SELECT max(Id) FROM product_combo_line_item), 0),128,57,null,null,'56 Medium Shells 1 no ','','',3,null,null;</v>
      </c>
    </row>
    <row r="22" spans="1:12" ht="15.75">
      <c r="A22" s="1" t="s">
        <v>161</v>
      </c>
      <c r="B22" s="10">
        <f>VLOOKUP(A22,'Price List(f)'!B:G,6,0)</f>
        <v>128</v>
      </c>
      <c r="C22" s="11">
        <v>16</v>
      </c>
      <c r="D22" s="10" t="str">
        <f>VLOOKUP(C22,'Price List(f)'!G:J,4,0)</f>
        <v>Flower Pots Big 10 pcs Box Big</v>
      </c>
      <c r="E22" s="12">
        <v>2</v>
      </c>
      <c r="F22" s="10" t="s">
        <v>152</v>
      </c>
      <c r="G22" s="10"/>
      <c r="H22" s="10" t="s">
        <v>152</v>
      </c>
      <c r="I22" s="10" t="s">
        <v>152</v>
      </c>
      <c r="J22" s="10"/>
      <c r="K22" s="10" t="s">
        <v>152</v>
      </c>
      <c r="L22" s="2" t="str">
        <f t="shared" si="0"/>
        <v>insert into product_combo_line_item(id,product,pid1,pid2,pid3,pid1name,pid2name,pid3name,pid1Qty,pid2Qty,pid3Qty) SELECT 1 + coalesce((SELECT max(Id) FROM product_combo_line_item), 0),128,16,null,null,'Flower Pots Big 10 pcs Box Big','','',2,null,null;</v>
      </c>
    </row>
    <row r="23" spans="1:12" ht="15.75">
      <c r="A23" s="1" t="s">
        <v>161</v>
      </c>
      <c r="B23" s="10">
        <f>VLOOKUP(A23,'Price List(f)'!B:G,6,0)</f>
        <v>128</v>
      </c>
      <c r="C23" s="11">
        <v>22</v>
      </c>
      <c r="D23" s="10" t="str">
        <f>VLOOKUP(C23,'Price List(f)'!G:J,4,0)</f>
        <v>Zamin Chakra 10 pcs Box Big</v>
      </c>
      <c r="E23" s="12">
        <v>2</v>
      </c>
      <c r="F23" s="10" t="s">
        <v>152</v>
      </c>
      <c r="G23" s="10"/>
      <c r="H23" s="10" t="s">
        <v>152</v>
      </c>
      <c r="I23" s="10" t="s">
        <v>152</v>
      </c>
      <c r="J23" s="10"/>
      <c r="K23" s="10" t="s">
        <v>152</v>
      </c>
      <c r="L23" s="2" t="str">
        <f t="shared" si="0"/>
        <v>insert into product_combo_line_item(id,product,pid1,pid2,pid3,pid1name,pid2name,pid3name,pid1Qty,pid2Qty,pid3Qty) SELECT 1 + coalesce((SELECT max(Id) FROM product_combo_line_item), 0),128,22,null,null,'Zamin Chakra 10 pcs Box Big','','',2,null,null;</v>
      </c>
    </row>
    <row r="24" spans="1:12" ht="15.75">
      <c r="A24" s="1" t="s">
        <v>161</v>
      </c>
      <c r="B24" s="10">
        <f>VLOOKUP(A24,'Price List(f)'!B:G,6,0)</f>
        <v>128</v>
      </c>
      <c r="C24" s="11">
        <v>59</v>
      </c>
      <c r="D24" s="10" t="str">
        <f>VLOOKUP(C24,'Price List(f)'!G:J,4,0)</f>
        <v xml:space="preserve">100 Lar Crackers 1 no </v>
      </c>
      <c r="E24" s="12">
        <v>1</v>
      </c>
      <c r="F24" s="10" t="s">
        <v>152</v>
      </c>
      <c r="G24" s="10"/>
      <c r="H24" s="10" t="s">
        <v>152</v>
      </c>
      <c r="I24" s="10" t="s">
        <v>152</v>
      </c>
      <c r="J24" s="10"/>
      <c r="K24" s="10" t="s">
        <v>152</v>
      </c>
      <c r="L24" s="2" t="str">
        <f t="shared" si="0"/>
        <v>insert into product_combo_line_item(id,product,pid1,pid2,pid3,pid1name,pid2name,pid3name,pid1Qty,pid2Qty,pid3Qty) SELECT 1 + coalesce((SELECT max(Id) FROM product_combo_line_item), 0),128,59,null,null,'100 Lar Crackers 1 no ','','',1,null,null;</v>
      </c>
    </row>
    <row r="25" spans="1:12" ht="15.75">
      <c r="A25" s="1" t="s">
        <v>161</v>
      </c>
      <c r="B25" s="10">
        <f>VLOOKUP(A25,'Price List(f)'!B:G,6,0)</f>
        <v>128</v>
      </c>
      <c r="C25" s="11">
        <v>68</v>
      </c>
      <c r="D25" s="10" t="str">
        <f>VLOOKUP(C25,'Price List(f)'!G:J,4,0)</f>
        <v>Super Star Comets 1 pc Box 1 inch</v>
      </c>
      <c r="E25" s="12">
        <v>1</v>
      </c>
      <c r="F25" s="10" t="s">
        <v>152</v>
      </c>
      <c r="G25" s="10"/>
      <c r="H25" s="10" t="s">
        <v>152</v>
      </c>
      <c r="I25" s="10" t="s">
        <v>152</v>
      </c>
      <c r="J25" s="10"/>
      <c r="K25" s="10" t="s">
        <v>152</v>
      </c>
      <c r="L25" s="2" t="str">
        <f t="shared" si="0"/>
        <v>insert into product_combo_line_item(id,product,pid1,pid2,pid3,pid1name,pid2name,pid3name,pid1Qty,pid2Qty,pid3Qty) SELECT 1 + coalesce((SELECT max(Id) FROM product_combo_line_item), 0),128,68,null,null,'Super Star Comets 1 pc Box 1 inch','','',1,null,null;</v>
      </c>
    </row>
    <row r="26" spans="1:12" ht="15.75">
      <c r="A26" s="1" t="s">
        <v>161</v>
      </c>
      <c r="B26" s="10">
        <f>VLOOKUP(A26,'Price List(f)'!B:G,6,0)</f>
        <v>128</v>
      </c>
      <c r="C26" s="11">
        <v>73</v>
      </c>
      <c r="D26" s="10" t="str">
        <f>VLOOKUP(C26,'Price List(f)'!G:J,4,0)</f>
        <v xml:space="preserve">Rainbow Rockets 10 pcs Box </v>
      </c>
      <c r="E26" s="13">
        <v>1</v>
      </c>
      <c r="F26" s="10" t="s">
        <v>152</v>
      </c>
      <c r="G26" s="10"/>
      <c r="H26" s="10" t="s">
        <v>152</v>
      </c>
      <c r="I26" s="10" t="s">
        <v>152</v>
      </c>
      <c r="J26" s="10"/>
      <c r="K26" s="10" t="s">
        <v>152</v>
      </c>
      <c r="L26" s="2" t="str">
        <f t="shared" si="0"/>
        <v>insert into product_combo_line_item(id,product,pid1,pid2,pid3,pid1name,pid2name,pid3name,pid1Qty,pid2Qty,pid3Qty) SELECT 1 + coalesce((SELECT max(Id) FROM product_combo_line_item), 0),128,73,null,null,'Rainbow Rockets 10 pcs Box ','','',1,null,null;</v>
      </c>
    </row>
    <row r="27" spans="1:12" ht="15.75">
      <c r="A27" s="1" t="s">
        <v>161</v>
      </c>
      <c r="B27" s="10">
        <f>VLOOKUP(A27,'Price List(f)'!B:G,6,0)</f>
        <v>128</v>
      </c>
      <c r="C27" s="11">
        <v>27</v>
      </c>
      <c r="D27" s="10" t="str">
        <f>VLOOKUP(C27,'Price List(f)'!G:J,4,0)</f>
        <v>Silver Twinkling 10 pcs Box 2 feet</v>
      </c>
      <c r="E27" s="12">
        <v>1</v>
      </c>
      <c r="F27" s="10" t="s">
        <v>152</v>
      </c>
      <c r="G27" s="10"/>
      <c r="H27" s="10" t="s">
        <v>152</v>
      </c>
      <c r="I27" s="10" t="s">
        <v>152</v>
      </c>
      <c r="J27" s="10"/>
      <c r="K27" s="10" t="s">
        <v>152</v>
      </c>
      <c r="L27" s="2" t="str">
        <f t="shared" si="0"/>
        <v>insert into product_combo_line_item(id,product,pid1,pid2,pid3,pid1name,pid2name,pid3name,pid1Qty,pid2Qty,pid3Qty) SELECT 1 + coalesce((SELECT max(Id) FROM product_combo_line_item), 0),128,27,null,null,'Silver Twinkling 10 pcs Box 2 feet','','',1,null,null;</v>
      </c>
    </row>
    <row r="28" spans="1:12">
      <c r="A28" s="1" t="s">
        <v>162</v>
      </c>
      <c r="B28" s="10">
        <f>VLOOKUP(A28,'Price List(f)'!B:G,6,0)</f>
        <v>129</v>
      </c>
      <c r="C28" s="11">
        <v>3</v>
      </c>
      <c r="D28" s="10" t="str">
        <f>VLOOKUP(C28,'Price List(f)'!G:J,4,0)</f>
        <v>Jimmy Sparklers Gold 12 cm</v>
      </c>
      <c r="E28" s="10">
        <v>3</v>
      </c>
      <c r="F28" s="10" t="s">
        <v>152</v>
      </c>
      <c r="G28" s="10"/>
      <c r="H28" s="10" t="s">
        <v>152</v>
      </c>
      <c r="I28" s="10" t="s">
        <v>152</v>
      </c>
      <c r="J28" s="10"/>
      <c r="K28" s="10" t="s">
        <v>152</v>
      </c>
      <c r="L28" s="2" t="str">
        <f t="shared" si="0"/>
        <v>insert into product_combo_line_item(id,product,pid1,pid2,pid3,pid1name,pid2name,pid3name,pid1Qty,pid2Qty,pid3Qty) SELECT 1 + coalesce((SELECT max(Id) FROM product_combo_line_item), 0),129,3,null,null,'Jimmy Sparklers Gold 12 cm','','',3,null,null;</v>
      </c>
    </row>
    <row r="29" spans="1:12">
      <c r="A29" s="1" t="s">
        <v>162</v>
      </c>
      <c r="B29" s="10">
        <f>VLOOKUP(A29,'Price List(f)'!B:G,6,0)</f>
        <v>129</v>
      </c>
      <c r="C29" s="11">
        <v>6</v>
      </c>
      <c r="D29" s="10" t="str">
        <f>VLOOKUP(C29,'Price List(f)'!G:J,4,0)</f>
        <v>Standard Sparklers Crackling 15 cm</v>
      </c>
      <c r="E29" s="10">
        <v>2</v>
      </c>
      <c r="F29" s="11">
        <v>8</v>
      </c>
      <c r="G29" s="10" t="str">
        <f>VLOOKUP(F29,'Price List(f)'!G:J,4,0)</f>
        <v>Standard Sparklers Crackling 30 cm</v>
      </c>
      <c r="H29" s="11">
        <v>2</v>
      </c>
      <c r="I29" s="10" t="s">
        <v>152</v>
      </c>
      <c r="J29" s="10"/>
      <c r="K29" s="10" t="s">
        <v>152</v>
      </c>
      <c r="L29" s="2" t="str">
        <f t="shared" si="0"/>
        <v>insert into product_combo_line_item(id,product,pid1,pid2,pid3,pid1name,pid2name,pid3name,pid1Qty,pid2Qty,pid3Qty) SELECT 1 + coalesce((SELECT max(Id) FROM product_combo_line_item), 0),129,6,8,null,'Standard Sparklers Crackling 15 cm','Standard Sparklers Crackling 30 cm','',2,2,null;</v>
      </c>
    </row>
    <row r="30" spans="1:12" ht="15.75">
      <c r="A30" s="1" t="s">
        <v>162</v>
      </c>
      <c r="B30" s="10">
        <f>VLOOKUP(A30,'Price List(f)'!B:G,6,0)</f>
        <v>129</v>
      </c>
      <c r="C30" s="11">
        <v>13</v>
      </c>
      <c r="D30" s="10" t="str">
        <f>VLOOKUP(C30,'Price List(f)'!G:J,4,0)</f>
        <v>4 Color Sparklers Mixed 12 cm</v>
      </c>
      <c r="E30" s="12">
        <v>2</v>
      </c>
      <c r="F30" s="10" t="s">
        <v>152</v>
      </c>
      <c r="G30" s="10"/>
      <c r="H30" s="10" t="s">
        <v>152</v>
      </c>
      <c r="I30" s="10" t="s">
        <v>152</v>
      </c>
      <c r="J30" s="10"/>
      <c r="K30" s="10" t="s">
        <v>152</v>
      </c>
      <c r="L30" s="2" t="str">
        <f t="shared" si="0"/>
        <v>insert into product_combo_line_item(id,product,pid1,pid2,pid3,pid1name,pid2name,pid3name,pid1Qty,pid2Qty,pid3Qty) SELECT 1 + coalesce((SELECT max(Id) FROM product_combo_line_item), 0),129,13,null,null,'4 Color Sparklers Mixed 12 cm','','',2,null,null;</v>
      </c>
    </row>
    <row r="31" spans="1:12">
      <c r="A31" s="1" t="s">
        <v>162</v>
      </c>
      <c r="B31" s="10">
        <f>VLOOKUP(A31,'Price List(f)'!B:G,6,0)</f>
        <v>129</v>
      </c>
      <c r="C31" s="11">
        <v>16</v>
      </c>
      <c r="D31" s="10" t="str">
        <f>VLOOKUP(C31,'Price List(f)'!G:J,4,0)</f>
        <v>Flower Pots Big 10 pcs Box Big</v>
      </c>
      <c r="E31" s="10">
        <v>1</v>
      </c>
      <c r="F31" s="10" t="s">
        <v>152</v>
      </c>
      <c r="G31" s="10"/>
      <c r="H31" s="10" t="s">
        <v>152</v>
      </c>
      <c r="I31" s="10" t="s">
        <v>152</v>
      </c>
      <c r="J31" s="10"/>
      <c r="K31" s="10" t="s">
        <v>152</v>
      </c>
      <c r="L31" s="2" t="str">
        <f t="shared" si="0"/>
        <v>insert into product_combo_line_item(id,product,pid1,pid2,pid3,pid1name,pid2name,pid3name,pid1Qty,pid2Qty,pid3Qty) SELECT 1 + coalesce((SELECT max(Id) FROM product_combo_line_item), 0),129,16,null,null,'Flower Pots Big 10 pcs Box Big','','',1,null,null;</v>
      </c>
    </row>
    <row r="32" spans="1:12">
      <c r="A32" s="1" t="s">
        <v>162</v>
      </c>
      <c r="B32" s="10">
        <f>VLOOKUP(A32,'Price List(f)'!B:G,6,0)</f>
        <v>129</v>
      </c>
      <c r="C32" s="11">
        <v>17</v>
      </c>
      <c r="D32" s="10" t="str">
        <f>VLOOKUP(C32,'Price List(f)'!G:J,4,0)</f>
        <v xml:space="preserve">Flower Pots Special 10 pcs Box </v>
      </c>
      <c r="E32" s="10">
        <v>1</v>
      </c>
      <c r="F32" s="10" t="s">
        <v>152</v>
      </c>
      <c r="G32" s="10"/>
      <c r="H32" s="10" t="s">
        <v>152</v>
      </c>
      <c r="I32" s="10" t="s">
        <v>152</v>
      </c>
      <c r="J32" s="10"/>
      <c r="K32" s="10" t="s">
        <v>152</v>
      </c>
      <c r="L32" s="2" t="str">
        <f t="shared" si="0"/>
        <v>insert into product_combo_line_item(id,product,pid1,pid2,pid3,pid1name,pid2name,pid3name,pid1Qty,pid2Qty,pid3Qty) SELECT 1 + coalesce((SELECT max(Id) FROM product_combo_line_item), 0),129,17,null,null,'Flower Pots Special 10 pcs Box ','','',1,null,null;</v>
      </c>
    </row>
    <row r="33" spans="1:12">
      <c r="A33" s="1" t="s">
        <v>162</v>
      </c>
      <c r="B33" s="10">
        <f>VLOOKUP(A33,'Price List(f)'!B:G,6,0)</f>
        <v>129</v>
      </c>
      <c r="C33" s="11">
        <v>22</v>
      </c>
      <c r="D33" s="10" t="str">
        <f>VLOOKUP(C33,'Price List(f)'!G:J,4,0)</f>
        <v>Zamin Chakra 10 pcs Box Big</v>
      </c>
      <c r="E33" s="10">
        <v>2</v>
      </c>
      <c r="F33" s="10" t="s">
        <v>152</v>
      </c>
      <c r="G33" s="10"/>
      <c r="H33" s="10" t="s">
        <v>152</v>
      </c>
      <c r="I33" s="10" t="s">
        <v>152</v>
      </c>
      <c r="J33" s="10"/>
      <c r="K33" s="10" t="s">
        <v>152</v>
      </c>
      <c r="L33" s="2" t="str">
        <f t="shared" si="0"/>
        <v>insert into product_combo_line_item(id,product,pid1,pid2,pid3,pid1name,pid2name,pid3name,pid1Qty,pid2Qty,pid3Qty) SELECT 1 + coalesce((SELECT max(Id) FROM product_combo_line_item), 0),129,22,null,null,'Zamin Chakra 10 pcs Box Big','','',2,null,null;</v>
      </c>
    </row>
    <row r="34" spans="1:12">
      <c r="A34" s="1" t="s">
        <v>162</v>
      </c>
      <c r="B34" s="10">
        <f>VLOOKUP(A34,'Price List(f)'!B:G,6,0)</f>
        <v>129</v>
      </c>
      <c r="C34" s="11">
        <v>27</v>
      </c>
      <c r="D34" s="10" t="str">
        <f>VLOOKUP(C34,'Price List(f)'!G:J,4,0)</f>
        <v>Silver Twinkling 10 pcs Box 2 feet</v>
      </c>
      <c r="E34" s="10">
        <v>1</v>
      </c>
      <c r="F34" s="10" t="s">
        <v>152</v>
      </c>
      <c r="G34" s="10"/>
      <c r="H34" s="10" t="s">
        <v>152</v>
      </c>
      <c r="I34" s="10" t="s">
        <v>152</v>
      </c>
      <c r="J34" s="10"/>
      <c r="K34" s="10" t="s">
        <v>152</v>
      </c>
      <c r="L34" s="2" t="str">
        <f t="shared" si="0"/>
        <v>insert into product_combo_line_item(id,product,pid1,pid2,pid3,pid1name,pid2name,pid3name,pid1Qty,pid2Qty,pid3Qty) SELECT 1 + coalesce((SELECT max(Id) FROM product_combo_line_item), 0),129,27,null,null,'Silver Twinkling 10 pcs Box 2 feet','','',1,null,null;</v>
      </c>
    </row>
    <row r="35" spans="1:12">
      <c r="A35" s="1" t="s">
        <v>162</v>
      </c>
      <c r="B35" s="10">
        <f>VLOOKUP(A35,'Price List(f)'!B:G,6,0)</f>
        <v>129</v>
      </c>
      <c r="C35" s="11">
        <v>29</v>
      </c>
      <c r="D35" s="10" t="str">
        <f>VLOOKUP(C35,'Price List(f)'!G:J,4,0)</f>
        <v xml:space="preserve">Fire Pencil 10 pcs Box </v>
      </c>
      <c r="E35" s="10">
        <v>1</v>
      </c>
      <c r="F35" s="11">
        <v>30</v>
      </c>
      <c r="G35" s="10" t="str">
        <f>VLOOKUP(F35,'Price List(f)'!G:J,4,0)</f>
        <v xml:space="preserve">Magnetic Torches 10 pcs Box </v>
      </c>
      <c r="H35" s="11">
        <v>1</v>
      </c>
      <c r="I35" s="10" t="s">
        <v>152</v>
      </c>
      <c r="J35" s="10"/>
      <c r="K35" s="10" t="s">
        <v>152</v>
      </c>
      <c r="L35" s="2" t="str">
        <f t="shared" si="0"/>
        <v>insert into product_combo_line_item(id,product,pid1,pid2,pid3,pid1name,pid2name,pid3name,pid1Qty,pid2Qty,pid3Qty) SELECT 1 + coalesce((SELECT max(Id) FROM product_combo_line_item), 0),129,29,30,null,'Fire Pencil 10 pcs Box ','Magnetic Torches 10 pcs Box ','',1,1,null;</v>
      </c>
    </row>
    <row r="36" spans="1:12">
      <c r="A36" s="1" t="s">
        <v>162</v>
      </c>
      <c r="B36" s="10">
        <f>VLOOKUP(A36,'Price List(f)'!B:G,6,0)</f>
        <v>129</v>
      </c>
      <c r="C36" s="11">
        <v>33</v>
      </c>
      <c r="D36" s="10" t="str">
        <f>VLOOKUP(C36,'Price List(f)'!G:J,4,0)</f>
        <v xml:space="preserve">Red Bijili Crackers 100 pcs pkt </v>
      </c>
      <c r="E36" s="10">
        <v>1</v>
      </c>
      <c r="F36" s="10" t="s">
        <v>152</v>
      </c>
      <c r="G36" s="10"/>
      <c r="H36" s="10" t="s">
        <v>152</v>
      </c>
      <c r="I36" s="10" t="s">
        <v>152</v>
      </c>
      <c r="J36" s="10"/>
      <c r="K36" s="10" t="s">
        <v>152</v>
      </c>
      <c r="L36" s="2" t="str">
        <f t="shared" si="0"/>
        <v>insert into product_combo_line_item(id,product,pid1,pid2,pid3,pid1name,pid2name,pid3name,pid1Qty,pid2Qty,pid3Qty) SELECT 1 + coalesce((SELECT max(Id) FROM product_combo_line_item), 0),129,33,null,null,'Red Bijili Crackers 100 pcs pkt ','','',1,null,null;</v>
      </c>
    </row>
    <row r="37" spans="1:12">
      <c r="A37" s="1" t="s">
        <v>162</v>
      </c>
      <c r="B37" s="10">
        <f>VLOOKUP(A37,'Price List(f)'!B:G,6,0)</f>
        <v>129</v>
      </c>
      <c r="C37" s="11">
        <v>34</v>
      </c>
      <c r="D37" s="10" t="str">
        <f>VLOOKUP(C37,'Price List(f)'!G:J,4,0)</f>
        <v>Krishna Crackers 5 nos pack 4 inch</v>
      </c>
      <c r="E37" s="10">
        <v>3</v>
      </c>
      <c r="F37" s="10" t="s">
        <v>152</v>
      </c>
      <c r="G37" s="10"/>
      <c r="H37" s="10" t="s">
        <v>152</v>
      </c>
      <c r="I37" s="10" t="s">
        <v>152</v>
      </c>
      <c r="J37" s="10"/>
      <c r="K37" s="10" t="s">
        <v>152</v>
      </c>
      <c r="L37" s="2" t="str">
        <f t="shared" si="0"/>
        <v>insert into product_combo_line_item(id,product,pid1,pid2,pid3,pid1name,pid2name,pid3name,pid1Qty,pid2Qty,pid3Qty) SELECT 1 + coalesce((SELECT max(Id) FROM product_combo_line_item), 0),129,34,null,null,'Krishna Crackers 5 nos pack 4 inch','','',3,null,null;</v>
      </c>
    </row>
    <row r="38" spans="1:12">
      <c r="A38" s="1" t="s">
        <v>162</v>
      </c>
      <c r="B38" s="10">
        <f>VLOOKUP(A38,'Price List(f)'!B:G,6,0)</f>
        <v>129</v>
      </c>
      <c r="C38" s="11">
        <v>39</v>
      </c>
      <c r="D38" s="10" t="str">
        <f>VLOOKUP(C38,'Price List(f)'!G:J,4,0)</f>
        <v>Double Shot Crackers 5 nos pack 3.5 inch</v>
      </c>
      <c r="E38" s="10">
        <v>3</v>
      </c>
      <c r="F38" s="10" t="s">
        <v>152</v>
      </c>
      <c r="G38" s="10"/>
      <c r="H38" s="10" t="s">
        <v>152</v>
      </c>
      <c r="I38" s="10" t="s">
        <v>152</v>
      </c>
      <c r="J38" s="10"/>
      <c r="K38" s="10" t="s">
        <v>152</v>
      </c>
      <c r="L38" s="2" t="str">
        <f t="shared" si="0"/>
        <v>insert into product_combo_line_item(id,product,pid1,pid2,pid3,pid1name,pid2name,pid3name,pid1Qty,pid2Qty,pid3Qty) SELECT 1 + coalesce((SELECT max(Id) FROM product_combo_line_item), 0),129,39,null,null,'Double Shot Crackers 5 nos pack 3.5 inch','','',3,null,null;</v>
      </c>
    </row>
    <row r="39" spans="1:12">
      <c r="A39" s="1" t="s">
        <v>162</v>
      </c>
      <c r="B39" s="10">
        <f>VLOOKUP(A39,'Price List(f)'!B:G,6,0)</f>
        <v>129</v>
      </c>
      <c r="C39" s="11">
        <v>41</v>
      </c>
      <c r="D39" s="10" t="str">
        <f>VLOOKUP(C39,'Price List(f)'!G:J,4,0)</f>
        <v xml:space="preserve">Hydrogen Bomb (Green) 10 nos box </v>
      </c>
      <c r="E39" s="10">
        <v>1</v>
      </c>
      <c r="F39" s="10" t="s">
        <v>152</v>
      </c>
      <c r="G39" s="10"/>
      <c r="H39" s="10" t="s">
        <v>152</v>
      </c>
      <c r="I39" s="10" t="s">
        <v>152</v>
      </c>
      <c r="J39" s="10"/>
      <c r="K39" s="10" t="s">
        <v>152</v>
      </c>
      <c r="L39" s="2" t="str">
        <f t="shared" si="0"/>
        <v>insert into product_combo_line_item(id,product,pid1,pid2,pid3,pid1name,pid2name,pid3name,pid1Qty,pid2Qty,pid3Qty) SELECT 1 + coalesce((SELECT max(Id) FROM product_combo_line_item), 0),129,41,null,null,'Hydrogen Bomb (Green) 10 nos box ','','',1,null,null;</v>
      </c>
    </row>
    <row r="40" spans="1:12">
      <c r="A40" s="1" t="s">
        <v>162</v>
      </c>
      <c r="B40" s="10">
        <f>VLOOKUP(A40,'Price List(f)'!B:G,6,0)</f>
        <v>129</v>
      </c>
      <c r="C40" s="11">
        <v>43</v>
      </c>
      <c r="D40" s="10" t="str">
        <f>VLOOKUP(C40,'Price List(f)'!G:J,4,0)</f>
        <v xml:space="preserve">7 Shots 5 pcs Box </v>
      </c>
      <c r="E40" s="10">
        <v>1</v>
      </c>
      <c r="F40" s="10" t="s">
        <v>152</v>
      </c>
      <c r="G40" s="10"/>
      <c r="H40" s="10" t="s">
        <v>152</v>
      </c>
      <c r="I40" s="10" t="s">
        <v>152</v>
      </c>
      <c r="J40" s="10"/>
      <c r="K40" s="10" t="s">
        <v>152</v>
      </c>
      <c r="L40" s="2" t="str">
        <f t="shared" si="0"/>
        <v>insert into product_combo_line_item(id,product,pid1,pid2,pid3,pid1name,pid2name,pid3name,pid1Qty,pid2Qty,pid3Qty) SELECT 1 + coalesce((SELECT max(Id) FROM product_combo_line_item), 0),129,43,null,null,'7 Shots 5 pcs Box ','','',1,null,null;</v>
      </c>
    </row>
    <row r="41" spans="1:12">
      <c r="A41" s="1" t="s">
        <v>162</v>
      </c>
      <c r="B41" s="10">
        <f>VLOOKUP(A41,'Price List(f)'!B:G,6,0)</f>
        <v>129</v>
      </c>
      <c r="C41" s="11">
        <v>57</v>
      </c>
      <c r="D41" s="10" t="str">
        <f>VLOOKUP(C41,'Price List(f)'!G:J,4,0)</f>
        <v xml:space="preserve">56 Medium Shells 1 no </v>
      </c>
      <c r="E41" s="10">
        <v>3</v>
      </c>
      <c r="F41" s="10" t="s">
        <v>152</v>
      </c>
      <c r="G41" s="10"/>
      <c r="H41" s="10" t="s">
        <v>152</v>
      </c>
      <c r="I41" s="10" t="s">
        <v>152</v>
      </c>
      <c r="J41" s="10"/>
      <c r="K41" s="10" t="s">
        <v>152</v>
      </c>
      <c r="L41" s="2" t="str">
        <f t="shared" si="0"/>
        <v>insert into product_combo_line_item(id,product,pid1,pid2,pid3,pid1name,pid2name,pid3name,pid1Qty,pid2Qty,pid3Qty) SELECT 1 + coalesce((SELECT max(Id) FROM product_combo_line_item), 0),129,57,null,null,'56 Medium Shells 1 no ','','',3,null,null;</v>
      </c>
    </row>
    <row r="42" spans="1:12">
      <c r="A42" s="1" t="s">
        <v>162</v>
      </c>
      <c r="B42" s="10">
        <f>VLOOKUP(A42,'Price List(f)'!B:G,6,0)</f>
        <v>129</v>
      </c>
      <c r="C42" s="11">
        <v>69</v>
      </c>
      <c r="D42" s="10" t="str">
        <f>VLOOKUP(C42,'Price List(f)'!G:J,4,0)</f>
        <v>Star Fire Comets 1 pc Box 1.25 inch</v>
      </c>
      <c r="E42" s="10">
        <v>1</v>
      </c>
      <c r="F42" s="10" t="s">
        <v>152</v>
      </c>
      <c r="G42" s="10"/>
      <c r="H42" s="10" t="s">
        <v>152</v>
      </c>
      <c r="I42" s="10" t="s">
        <v>152</v>
      </c>
      <c r="J42" s="10"/>
      <c r="K42" s="10" t="s">
        <v>152</v>
      </c>
      <c r="L42" s="2" t="str">
        <f t="shared" si="0"/>
        <v>insert into product_combo_line_item(id,product,pid1,pid2,pid3,pid1name,pid2name,pid3name,pid1Qty,pid2Qty,pid3Qty) SELECT 1 + coalesce((SELECT max(Id) FROM product_combo_line_item), 0),129,69,null,null,'Star Fire Comets 1 pc Box 1.25 inch','','',1,null,null;</v>
      </c>
    </row>
    <row r="43" spans="1:12">
      <c r="A43" s="1" t="s">
        <v>162</v>
      </c>
      <c r="B43" s="10">
        <f>VLOOKUP(A43,'Price List(f)'!B:G,6,0)</f>
        <v>129</v>
      </c>
      <c r="C43" s="11">
        <v>60</v>
      </c>
      <c r="D43" s="10" t="str">
        <f>VLOOKUP(C43,'Price List(f)'!G:J,4,0)</f>
        <v xml:space="preserve">200 Lar Crackers 1 no </v>
      </c>
      <c r="E43" s="10">
        <v>1</v>
      </c>
      <c r="F43" s="10" t="s">
        <v>152</v>
      </c>
      <c r="G43" s="10"/>
      <c r="H43" s="10" t="s">
        <v>152</v>
      </c>
      <c r="I43" s="10" t="s">
        <v>152</v>
      </c>
      <c r="J43" s="10"/>
      <c r="K43" s="10" t="s">
        <v>152</v>
      </c>
      <c r="L43" s="2" t="str">
        <f t="shared" si="0"/>
        <v>insert into product_combo_line_item(id,product,pid1,pid2,pid3,pid1name,pid2name,pid3name,pid1Qty,pid2Qty,pid3Qty) SELECT 1 + coalesce((SELECT max(Id) FROM product_combo_line_item), 0),129,60,null,null,'200 Lar Crackers 1 no ','','',1,null,null;</v>
      </c>
    </row>
    <row r="44" spans="1:12">
      <c r="A44" s="1" t="s">
        <v>162</v>
      </c>
      <c r="B44" s="10">
        <f>VLOOKUP(A44,'Price List(f)'!B:G,6,0)</f>
        <v>129</v>
      </c>
      <c r="C44" s="11">
        <v>77</v>
      </c>
      <c r="D44" s="10" t="str">
        <f>VLOOKUP(C44,'Price List(f)'!G:J,4,0)</f>
        <v xml:space="preserve">Rotor, Delta, Echo, Stiletto, Proton 5 pcs Box </v>
      </c>
      <c r="E44" s="10">
        <v>1</v>
      </c>
      <c r="F44" s="10" t="s">
        <v>152</v>
      </c>
      <c r="G44" s="10"/>
      <c r="H44" s="10" t="s">
        <v>152</v>
      </c>
      <c r="I44" s="10" t="s">
        <v>152</v>
      </c>
      <c r="J44" s="10"/>
      <c r="K44" s="10" t="s">
        <v>152</v>
      </c>
      <c r="L44" s="2" t="str">
        <f t="shared" si="0"/>
        <v>insert into product_combo_line_item(id,product,pid1,pid2,pid3,pid1name,pid2name,pid3name,pid1Qty,pid2Qty,pid3Qty) SELECT 1 + coalesce((SELECT max(Id) FROM product_combo_line_item), 0),129,77,null,null,'Rotor, Delta, Echo, Stiletto, Proton 5 pcs Box ','','',1,null,null;</v>
      </c>
    </row>
    <row r="45" spans="1:12">
      <c r="A45" s="1" t="s">
        <v>162</v>
      </c>
      <c r="B45" s="10">
        <f>VLOOKUP(A45,'Price List(f)'!B:G,6,0)</f>
        <v>129</v>
      </c>
      <c r="C45" s="11">
        <v>116</v>
      </c>
      <c r="D45" s="10" t="str">
        <f>VLOOKUP(C45,'Price List(f)'!G:J,4,0)</f>
        <v xml:space="preserve">Roll Caps 1 Box </v>
      </c>
      <c r="E45" s="10">
        <v>1</v>
      </c>
      <c r="F45" s="10" t="s">
        <v>152</v>
      </c>
      <c r="G45" s="10"/>
      <c r="H45" s="10" t="s">
        <v>152</v>
      </c>
      <c r="I45" s="10" t="s">
        <v>152</v>
      </c>
      <c r="J45" s="10"/>
      <c r="K45" s="10" t="s">
        <v>152</v>
      </c>
      <c r="L45" s="2" t="str">
        <f t="shared" si="0"/>
        <v>insert into product_combo_line_item(id,product,pid1,pid2,pid3,pid1name,pid2name,pid3name,pid1Qty,pid2Qty,pid3Qty) SELECT 1 + coalesce((SELECT max(Id) FROM product_combo_line_item), 0),129,116,null,null,'Roll Caps 1 Box ','','',1,null,null;</v>
      </c>
    </row>
    <row r="46" spans="1:12">
      <c r="A46" s="1" t="s">
        <v>163</v>
      </c>
      <c r="B46" s="10">
        <f>VLOOKUP(A46,'Price List(f)'!B:G,6,0)</f>
        <v>130</v>
      </c>
      <c r="C46" s="36">
        <v>2</v>
      </c>
      <c r="D46" s="10" t="str">
        <f>VLOOKUP(C46,'Price List(f)'!G:J,4,0)</f>
        <v>Standard Sparklers Crackling 9 cm</v>
      </c>
      <c r="E46" s="10">
        <v>3</v>
      </c>
      <c r="F46" s="10" t="s">
        <v>152</v>
      </c>
      <c r="G46" s="10"/>
      <c r="H46" s="10" t="s">
        <v>152</v>
      </c>
      <c r="I46" s="10" t="s">
        <v>152</v>
      </c>
      <c r="J46" s="10"/>
      <c r="K46" s="10" t="s">
        <v>152</v>
      </c>
      <c r="L46" s="2" t="str">
        <f t="shared" si="0"/>
        <v>insert into product_combo_line_item(id,product,pid1,pid2,pid3,pid1name,pid2name,pid3name,pid1Qty,pid2Qty,pid3Qty) SELECT 1 + coalesce((SELECT max(Id) FROM product_combo_line_item), 0),130,2,null,null,'Standard Sparklers Crackling 9 cm','','',3,null,null;</v>
      </c>
    </row>
    <row r="47" spans="1:12">
      <c r="A47" s="1" t="s">
        <v>163</v>
      </c>
      <c r="B47" s="10">
        <f>VLOOKUP(A47,'Price List(f)'!B:G,6,0)</f>
        <v>130</v>
      </c>
      <c r="C47" s="11">
        <v>4</v>
      </c>
      <c r="D47" s="10" t="str">
        <f>VLOOKUP(C47,'Price List(f)'!G:J,4,0)</f>
        <v>Jimmy Sparklers Crackling 12 cm</v>
      </c>
      <c r="E47" s="10">
        <v>2</v>
      </c>
      <c r="F47" s="11">
        <v>57</v>
      </c>
      <c r="G47" s="10" t="str">
        <f>VLOOKUP(F47,'Price List(f)'!G:J,4,0)</f>
        <v xml:space="preserve">56 Medium Shells 1 no </v>
      </c>
      <c r="H47" s="11">
        <v>2</v>
      </c>
      <c r="I47" s="10" t="s">
        <v>152</v>
      </c>
      <c r="J47" s="10"/>
      <c r="K47" s="10" t="s">
        <v>152</v>
      </c>
      <c r="L47" s="2" t="str">
        <f t="shared" si="0"/>
        <v>insert into product_combo_line_item(id,product,pid1,pid2,pid3,pid1name,pid2name,pid3name,pid1Qty,pid2Qty,pid3Qty) SELECT 1 + coalesce((SELECT max(Id) FROM product_combo_line_item), 0),130,4,57,null,'Jimmy Sparklers Crackling 12 cm','56 Medium Shells 1 no ','',2,2,null;</v>
      </c>
    </row>
    <row r="48" spans="1:12">
      <c r="A48" s="1" t="s">
        <v>163</v>
      </c>
      <c r="B48" s="10">
        <f>VLOOKUP(A48,'Price List(f)'!B:G,6,0)</f>
        <v>130</v>
      </c>
      <c r="C48" s="11">
        <v>5</v>
      </c>
      <c r="D48" s="10" t="str">
        <f>VLOOKUP(C48,'Price List(f)'!G:J,4,0)</f>
        <v>Standard Sparklers Gold 15 cm</v>
      </c>
      <c r="E48" s="10">
        <v>2</v>
      </c>
      <c r="F48" s="10" t="s">
        <v>152</v>
      </c>
      <c r="G48" s="10"/>
      <c r="H48" s="10" t="s">
        <v>152</v>
      </c>
      <c r="I48" s="10" t="s">
        <v>152</v>
      </c>
      <c r="J48" s="10"/>
      <c r="K48" s="10" t="s">
        <v>152</v>
      </c>
      <c r="L48" s="2" t="str">
        <f t="shared" si="0"/>
        <v>insert into product_combo_line_item(id,product,pid1,pid2,pid3,pid1name,pid2name,pid3name,pid1Qty,pid2Qty,pid3Qty) SELECT 1 + coalesce((SELECT max(Id) FROM product_combo_line_item), 0),130,5,null,null,'Standard Sparklers Gold 15 cm','','',2,null,null;</v>
      </c>
    </row>
    <row r="49" spans="1:12">
      <c r="A49" s="1" t="s">
        <v>163</v>
      </c>
      <c r="B49" s="10">
        <f>VLOOKUP(A49,'Price List(f)'!B:G,6,0)</f>
        <v>130</v>
      </c>
      <c r="C49" s="11">
        <v>8</v>
      </c>
      <c r="D49" s="10" t="str">
        <f>VLOOKUP(C49,'Price List(f)'!G:J,4,0)</f>
        <v>Standard Sparklers Crackling 30 cm</v>
      </c>
      <c r="E49" s="10">
        <v>2</v>
      </c>
      <c r="F49" s="10" t="s">
        <v>152</v>
      </c>
      <c r="G49" s="10"/>
      <c r="H49" s="10" t="s">
        <v>152</v>
      </c>
      <c r="I49" s="10" t="s">
        <v>152</v>
      </c>
      <c r="J49" s="10"/>
      <c r="K49" s="10" t="s">
        <v>152</v>
      </c>
      <c r="L49" s="2" t="str">
        <f t="shared" si="0"/>
        <v>insert into product_combo_line_item(id,product,pid1,pid2,pid3,pid1name,pid2name,pid3name,pid1Qty,pid2Qty,pid3Qty) SELECT 1 + coalesce((SELECT max(Id) FROM product_combo_line_item), 0),130,8,null,null,'Standard Sparklers Crackling 30 cm','','',2,null,null;</v>
      </c>
    </row>
    <row r="50" spans="1:12">
      <c r="A50" s="1" t="s">
        <v>163</v>
      </c>
      <c r="B50" s="10">
        <f>VLOOKUP(A50,'Price List(f)'!B:G,6,0)</f>
        <v>130</v>
      </c>
      <c r="C50" s="11">
        <v>16</v>
      </c>
      <c r="D50" s="10" t="str">
        <f>VLOOKUP(C50,'Price List(f)'!G:J,4,0)</f>
        <v>Flower Pots Big 10 pcs Box Big</v>
      </c>
      <c r="E50" s="10">
        <v>1</v>
      </c>
      <c r="F50" s="10" t="s">
        <v>152</v>
      </c>
      <c r="G50" s="10"/>
      <c r="H50" s="10" t="s">
        <v>152</v>
      </c>
      <c r="I50" s="10" t="s">
        <v>152</v>
      </c>
      <c r="J50" s="10"/>
      <c r="K50" s="10" t="s">
        <v>152</v>
      </c>
      <c r="L50" s="2" t="str">
        <f t="shared" si="0"/>
        <v>insert into product_combo_line_item(id,product,pid1,pid2,pid3,pid1name,pid2name,pid3name,pid1Qty,pid2Qty,pid3Qty) SELECT 1 + coalesce((SELECT max(Id) FROM product_combo_line_item), 0),130,16,null,null,'Flower Pots Big 10 pcs Box Big','','',1,null,null;</v>
      </c>
    </row>
    <row r="51" spans="1:12">
      <c r="A51" s="1" t="s">
        <v>163</v>
      </c>
      <c r="B51" s="10">
        <f>VLOOKUP(A51,'Price List(f)'!B:G,6,0)</f>
        <v>130</v>
      </c>
      <c r="C51" s="11">
        <v>18</v>
      </c>
      <c r="D51" s="10" t="str">
        <f>VLOOKUP(C51,'Price List(f)'!G:J,4,0)</f>
        <v xml:space="preserve">Flower Pots Giant 10 pcs Box </v>
      </c>
      <c r="E51" s="10">
        <v>1</v>
      </c>
      <c r="F51" s="10" t="s">
        <v>152</v>
      </c>
      <c r="G51" s="10"/>
      <c r="H51" s="10" t="s">
        <v>152</v>
      </c>
      <c r="I51" s="10" t="s">
        <v>152</v>
      </c>
      <c r="J51" s="10"/>
      <c r="K51" s="10" t="s">
        <v>152</v>
      </c>
      <c r="L51" s="2" t="str">
        <f t="shared" si="0"/>
        <v>insert into product_combo_line_item(id,product,pid1,pid2,pid3,pid1name,pid2name,pid3name,pid1Qty,pid2Qty,pid3Qty) SELECT 1 + coalesce((SELECT max(Id) FROM product_combo_line_item), 0),130,18,null,null,'Flower Pots Giant 10 pcs Box ','','',1,null,null;</v>
      </c>
    </row>
    <row r="52" spans="1:12">
      <c r="A52" s="1" t="s">
        <v>163</v>
      </c>
      <c r="B52" s="10">
        <f>VLOOKUP(A52,'Price List(f)'!B:G,6,0)</f>
        <v>130</v>
      </c>
      <c r="C52" s="36">
        <v>20</v>
      </c>
      <c r="D52" s="10" t="str">
        <f>VLOOKUP(C52,'Price List(f)'!G:J,4,0)</f>
        <v xml:space="preserve">Tri Color Flower Pots 5 pcs Box </v>
      </c>
      <c r="E52" s="10">
        <v>1</v>
      </c>
      <c r="F52" s="10" t="s">
        <v>152</v>
      </c>
      <c r="G52" s="10"/>
      <c r="H52" s="10" t="s">
        <v>152</v>
      </c>
      <c r="I52" s="10" t="s">
        <v>152</v>
      </c>
      <c r="J52" s="10"/>
      <c r="K52" s="10" t="s">
        <v>152</v>
      </c>
      <c r="L52" s="2" t="str">
        <f t="shared" si="0"/>
        <v>insert into product_combo_line_item(id,product,pid1,pid2,pid3,pid1name,pid2name,pid3name,pid1Qty,pid2Qty,pid3Qty) SELECT 1 + coalesce((SELECT max(Id) FROM product_combo_line_item), 0),130,20,null,null,'Tri Color Flower Pots 5 pcs Box ','','',1,null,null;</v>
      </c>
    </row>
    <row r="53" spans="1:12">
      <c r="A53" s="1" t="s">
        <v>163</v>
      </c>
      <c r="B53" s="10">
        <f>VLOOKUP(A53,'Price List(f)'!B:G,6,0)</f>
        <v>130</v>
      </c>
      <c r="C53" s="36">
        <v>49</v>
      </c>
      <c r="D53" s="10" t="str">
        <f>VLOOKUP(C53,'Price List(f)'!G:J,4,0)</f>
        <v xml:space="preserve">24 Asoka shells 1 no </v>
      </c>
      <c r="E53" s="10">
        <v>1</v>
      </c>
      <c r="F53" s="10" t="s">
        <v>152</v>
      </c>
      <c r="G53" s="10"/>
      <c r="H53" s="10" t="s">
        <v>152</v>
      </c>
      <c r="I53" s="10" t="s">
        <v>152</v>
      </c>
      <c r="J53" s="10"/>
      <c r="K53" s="10" t="s">
        <v>152</v>
      </c>
      <c r="L53" s="2" t="str">
        <f t="shared" ref="L53" si="1">CONCATENATE("insert into product_combo_line_item(id,product,pid1,pid2,pid3,pid1name,pid2name,pid3name,pid1Qty,pid2Qty,pid3Qty) SELECT 1 + coalesce((SELECT max(Id) FROM product_combo_line_item), 0),",B53,",",C53,",",F53,",",I53,",'",D53,"','",G53,"','",J53,"',",E53,",",H53,",",K53,";")</f>
        <v>insert into product_combo_line_item(id,product,pid1,pid2,pid3,pid1name,pid2name,pid3name,pid1Qty,pid2Qty,pid3Qty) SELECT 1 + coalesce((SELECT max(Id) FROM product_combo_line_item), 0),130,49,null,null,'24 Asoka shells 1 no ','','',1,null,null;</v>
      </c>
    </row>
    <row r="54" spans="1:12">
      <c r="A54" s="1" t="s">
        <v>163</v>
      </c>
      <c r="B54" s="10">
        <f>VLOOKUP(A54,'Price List(f)'!B:G,6,0)</f>
        <v>130</v>
      </c>
      <c r="C54" s="36">
        <v>23</v>
      </c>
      <c r="D54" s="10" t="str">
        <f>VLOOKUP(C54,'Price List(f)'!G:J,4,0)</f>
        <v>Zamin Chakra 25 pcs Box Big</v>
      </c>
      <c r="E54" s="10">
        <v>1</v>
      </c>
      <c r="F54" s="10" t="s">
        <v>152</v>
      </c>
      <c r="G54" s="10"/>
      <c r="H54" s="10" t="s">
        <v>152</v>
      </c>
      <c r="I54" s="10" t="s">
        <v>152</v>
      </c>
      <c r="J54" s="10"/>
      <c r="K54" s="10" t="s">
        <v>152</v>
      </c>
      <c r="L54" s="2" t="str">
        <f t="shared" si="0"/>
        <v>insert into product_combo_line_item(id,product,pid1,pid2,pid3,pid1name,pid2name,pid3name,pid1Qty,pid2Qty,pid3Qty) SELECT 1 + coalesce((SELECT max(Id) FROM product_combo_line_item), 0),130,23,null,null,'Zamin Chakra 25 pcs Box Big','','',1,null,null;</v>
      </c>
    </row>
    <row r="55" spans="1:12">
      <c r="A55" s="1" t="s">
        <v>163</v>
      </c>
      <c r="B55" s="10">
        <f>VLOOKUP(A55,'Price List(f)'!B:G,6,0)</f>
        <v>130</v>
      </c>
      <c r="C55" s="11">
        <v>25</v>
      </c>
      <c r="D55" s="10" t="str">
        <f>VLOOKUP(C55,'Price List(f)'!G:J,4,0)</f>
        <v xml:space="preserve">Zamin Chakra Deluxe 10 pcs Box </v>
      </c>
      <c r="E55" s="10">
        <v>1</v>
      </c>
      <c r="F55" s="10" t="s">
        <v>152</v>
      </c>
      <c r="G55" s="10"/>
      <c r="H55" s="10" t="s">
        <v>152</v>
      </c>
      <c r="I55" s="10" t="s">
        <v>152</v>
      </c>
      <c r="J55" s="10"/>
      <c r="K55" s="10" t="s">
        <v>152</v>
      </c>
      <c r="L55" s="2" t="str">
        <f t="shared" si="0"/>
        <v>insert into product_combo_line_item(id,product,pid1,pid2,pid3,pid1name,pid2name,pid3name,pid1Qty,pid2Qty,pid3Qty) SELECT 1 + coalesce((SELECT max(Id) FROM product_combo_line_item), 0),130,25,null,null,'Zamin Chakra Deluxe 10 pcs Box ','','',1,null,null;</v>
      </c>
    </row>
    <row r="56" spans="1:12">
      <c r="A56" s="1" t="s">
        <v>163</v>
      </c>
      <c r="B56" s="10">
        <f>VLOOKUP(A56,'Price List(f)'!B:G,6,0)</f>
        <v>130</v>
      </c>
      <c r="C56" s="11">
        <v>27</v>
      </c>
      <c r="D56" s="10" t="str">
        <f>VLOOKUP(C56,'Price List(f)'!G:J,4,0)</f>
        <v>Silver Twinkling 10 pcs Box 2 feet</v>
      </c>
      <c r="E56" s="10">
        <v>2</v>
      </c>
      <c r="F56" s="10" t="s">
        <v>152</v>
      </c>
      <c r="G56" s="10"/>
      <c r="H56" s="10" t="s">
        <v>152</v>
      </c>
      <c r="I56" s="10" t="s">
        <v>152</v>
      </c>
      <c r="J56" s="10"/>
      <c r="K56" s="10" t="s">
        <v>152</v>
      </c>
      <c r="L56" s="2" t="str">
        <f t="shared" si="0"/>
        <v>insert into product_combo_line_item(id,product,pid1,pid2,pid3,pid1name,pid2name,pid3name,pid1Qty,pid2Qty,pid3Qty) SELECT 1 + coalesce((SELECT max(Id) FROM product_combo_line_item), 0),130,27,null,null,'Silver Twinkling 10 pcs Box 2 feet','','',2,null,null;</v>
      </c>
    </row>
    <row r="57" spans="1:12">
      <c r="A57" s="1" t="s">
        <v>163</v>
      </c>
      <c r="B57" s="10">
        <f>VLOOKUP(A57,'Price List(f)'!B:G,6,0)</f>
        <v>130</v>
      </c>
      <c r="C57" s="11">
        <v>32</v>
      </c>
      <c r="D57" s="10" t="str">
        <f>VLOOKUP(C57,'Price List(f)'!G:J,4,0)</f>
        <v xml:space="preserve">Electric Stones 25 pcs Box </v>
      </c>
      <c r="E57" s="10">
        <v>1</v>
      </c>
      <c r="F57" s="11">
        <v>104</v>
      </c>
      <c r="G57" s="10" t="str">
        <f>VLOOKUP(F57,'Price List(f)'!G:J,4,0)</f>
        <v xml:space="preserve">Color Burst 10 pcs Box </v>
      </c>
      <c r="H57" s="11">
        <v>1</v>
      </c>
      <c r="I57" s="10" t="s">
        <v>152</v>
      </c>
      <c r="J57" s="10"/>
      <c r="K57" s="10" t="s">
        <v>152</v>
      </c>
      <c r="L57" s="2" t="str">
        <f t="shared" si="0"/>
        <v>insert into product_combo_line_item(id,product,pid1,pid2,pid3,pid1name,pid2name,pid3name,pid1Qty,pid2Qty,pid3Qty) SELECT 1 + coalesce((SELECT max(Id) FROM product_combo_line_item), 0),130,32,104,null,'Electric Stones 25 pcs Box ','Color Burst 10 pcs Box ','',1,1,null;</v>
      </c>
    </row>
    <row r="58" spans="1:12">
      <c r="A58" s="1" t="s">
        <v>163</v>
      </c>
      <c r="B58" s="10">
        <f>VLOOKUP(A58,'Price List(f)'!B:G,6,0)</f>
        <v>130</v>
      </c>
      <c r="C58" s="11">
        <v>30</v>
      </c>
      <c r="D58" s="10" t="str">
        <f>VLOOKUP(C58,'Price List(f)'!G:J,4,0)</f>
        <v xml:space="preserve">Magnetic Torches 10 pcs Box </v>
      </c>
      <c r="E58" s="10">
        <v>1</v>
      </c>
      <c r="F58" s="10" t="s">
        <v>152</v>
      </c>
      <c r="G58" s="10"/>
      <c r="H58" s="10" t="s">
        <v>152</v>
      </c>
      <c r="I58" s="10" t="s">
        <v>152</v>
      </c>
      <c r="J58" s="10"/>
      <c r="K58" s="10" t="s">
        <v>152</v>
      </c>
      <c r="L58" s="2" t="str">
        <f t="shared" si="0"/>
        <v>insert into product_combo_line_item(id,product,pid1,pid2,pid3,pid1name,pid2name,pid3name,pid1Qty,pid2Qty,pid3Qty) SELECT 1 + coalesce((SELECT max(Id) FROM product_combo_line_item), 0),130,30,null,null,'Magnetic Torches 10 pcs Box ','','',1,null,null;</v>
      </c>
    </row>
    <row r="59" spans="1:12">
      <c r="A59" s="1" t="s">
        <v>163</v>
      </c>
      <c r="B59" s="10">
        <f>VLOOKUP(A59,'Price List(f)'!B:G,6,0)</f>
        <v>130</v>
      </c>
      <c r="C59" s="11">
        <v>29</v>
      </c>
      <c r="D59" s="10" t="str">
        <f>VLOOKUP(C59,'Price List(f)'!G:J,4,0)</f>
        <v xml:space="preserve">Fire Pencil 10 pcs Box </v>
      </c>
      <c r="E59" s="10">
        <v>2</v>
      </c>
      <c r="F59" s="10" t="s">
        <v>152</v>
      </c>
      <c r="G59" s="10"/>
      <c r="H59" s="10" t="s">
        <v>152</v>
      </c>
      <c r="I59" s="10" t="s">
        <v>152</v>
      </c>
      <c r="J59" s="10"/>
      <c r="K59" s="10" t="s">
        <v>152</v>
      </c>
      <c r="L59" s="2" t="str">
        <f t="shared" si="0"/>
        <v>insert into product_combo_line_item(id,product,pid1,pid2,pid3,pid1name,pid2name,pid3name,pid1Qty,pid2Qty,pid3Qty) SELECT 1 + coalesce((SELECT max(Id) FROM product_combo_line_item), 0),130,29,null,null,'Fire Pencil 10 pcs Box ','','',2,null,null;</v>
      </c>
    </row>
    <row r="60" spans="1:12">
      <c r="A60" s="1" t="s">
        <v>163</v>
      </c>
      <c r="B60" s="10">
        <f>VLOOKUP(A60,'Price List(f)'!B:G,6,0)</f>
        <v>130</v>
      </c>
      <c r="C60" s="11">
        <v>116</v>
      </c>
      <c r="D60" s="10" t="str">
        <f>VLOOKUP(C60,'Price List(f)'!G:J,4,0)</f>
        <v xml:space="preserve">Roll Caps 1 Box </v>
      </c>
      <c r="E60" s="10">
        <v>1</v>
      </c>
      <c r="F60" s="10" t="s">
        <v>152</v>
      </c>
      <c r="G60" s="10"/>
      <c r="H60" s="10" t="s">
        <v>152</v>
      </c>
      <c r="I60" s="10" t="s">
        <v>152</v>
      </c>
      <c r="J60" s="10"/>
      <c r="K60" s="10" t="s">
        <v>152</v>
      </c>
      <c r="L60" s="2" t="str">
        <f t="shared" si="0"/>
        <v>insert into product_combo_line_item(id,product,pid1,pid2,pid3,pid1name,pid2name,pid3name,pid1Qty,pid2Qty,pid3Qty) SELECT 1 + coalesce((SELECT max(Id) FROM product_combo_line_item), 0),130,116,null,null,'Roll Caps 1 Box ','','',1,null,null;</v>
      </c>
    </row>
    <row r="61" spans="1:12" ht="15.75">
      <c r="A61" s="1" t="s">
        <v>164</v>
      </c>
      <c r="B61" s="10">
        <f>VLOOKUP(A61,'Price List(f)'!B:G,6,0)</f>
        <v>131</v>
      </c>
      <c r="C61" s="11">
        <v>3</v>
      </c>
      <c r="D61" s="10" t="str">
        <f>VLOOKUP(C61,'Price List(f)'!G:J,4,0)</f>
        <v>Jimmy Sparklers Gold 12 cm</v>
      </c>
      <c r="E61" s="13">
        <v>3</v>
      </c>
      <c r="F61" s="10" t="s">
        <v>152</v>
      </c>
      <c r="G61" s="10"/>
      <c r="H61" s="10" t="s">
        <v>152</v>
      </c>
      <c r="I61" s="10" t="s">
        <v>152</v>
      </c>
      <c r="J61" s="10"/>
      <c r="K61" s="10" t="s">
        <v>152</v>
      </c>
      <c r="L61" s="2" t="str">
        <f t="shared" si="0"/>
        <v>insert into product_combo_line_item(id,product,pid1,pid2,pid3,pid1name,pid2name,pid3name,pid1Qty,pid2Qty,pid3Qty) SELECT 1 + coalesce((SELECT max(Id) FROM product_combo_line_item), 0),131,3,null,null,'Jimmy Sparklers Gold 12 cm','','',3,null,null;</v>
      </c>
    </row>
    <row r="62" spans="1:12" ht="15.75">
      <c r="A62" s="1" t="s">
        <v>164</v>
      </c>
      <c r="B62" s="10">
        <f>VLOOKUP(A62,'Price List(f)'!B:G,6,0)</f>
        <v>131</v>
      </c>
      <c r="C62" s="11">
        <v>6</v>
      </c>
      <c r="D62" s="10" t="str">
        <f>VLOOKUP(C62,'Price List(f)'!G:J,4,0)</f>
        <v>Standard Sparklers Crackling 15 cm</v>
      </c>
      <c r="E62" s="13">
        <v>3</v>
      </c>
      <c r="F62" s="10" t="s">
        <v>152</v>
      </c>
      <c r="G62" s="10"/>
      <c r="H62" s="10" t="s">
        <v>152</v>
      </c>
      <c r="I62" s="10" t="s">
        <v>152</v>
      </c>
      <c r="J62" s="10"/>
      <c r="K62" s="10" t="s">
        <v>152</v>
      </c>
      <c r="L62" s="2" t="str">
        <f t="shared" si="0"/>
        <v>insert into product_combo_line_item(id,product,pid1,pid2,pid3,pid1name,pid2name,pid3name,pid1Qty,pid2Qty,pid3Qty) SELECT 1 + coalesce((SELECT max(Id) FROM product_combo_line_item), 0),131,6,null,null,'Standard Sparklers Crackling 15 cm','','',3,null,null;</v>
      </c>
    </row>
    <row r="63" spans="1:12" ht="15.75">
      <c r="A63" s="1" t="s">
        <v>164</v>
      </c>
      <c r="B63" s="10">
        <f>VLOOKUP(A63,'Price List(f)'!B:G,6,0)</f>
        <v>131</v>
      </c>
      <c r="C63" s="11">
        <v>13</v>
      </c>
      <c r="D63" s="10" t="str">
        <f>VLOOKUP(C63,'Price List(f)'!G:J,4,0)</f>
        <v>4 Color Sparklers Mixed 12 cm</v>
      </c>
      <c r="E63" s="13">
        <v>2</v>
      </c>
      <c r="F63" s="10" t="s">
        <v>152</v>
      </c>
      <c r="G63" s="10"/>
      <c r="H63" s="10" t="s">
        <v>152</v>
      </c>
      <c r="I63" s="10" t="s">
        <v>152</v>
      </c>
      <c r="J63" s="10"/>
      <c r="K63" s="10" t="s">
        <v>152</v>
      </c>
      <c r="L63" s="2" t="str">
        <f t="shared" si="0"/>
        <v>insert into product_combo_line_item(id,product,pid1,pid2,pid3,pid1name,pid2name,pid3name,pid1Qty,pid2Qty,pid3Qty) SELECT 1 + coalesce((SELECT max(Id) FROM product_combo_line_item), 0),131,13,null,null,'4 Color Sparklers Mixed 12 cm','','',2,null,null;</v>
      </c>
    </row>
    <row r="64" spans="1:12" ht="15.75">
      <c r="A64" s="1" t="s">
        <v>164</v>
      </c>
      <c r="B64" s="10">
        <f>VLOOKUP(A64,'Price List(f)'!B:G,6,0)</f>
        <v>131</v>
      </c>
      <c r="C64" s="11">
        <v>16</v>
      </c>
      <c r="D64" s="10" t="str">
        <f>VLOOKUP(C64,'Price List(f)'!G:J,4,0)</f>
        <v>Flower Pots Big 10 pcs Box Big</v>
      </c>
      <c r="E64" s="13">
        <v>1</v>
      </c>
      <c r="F64" s="10" t="s">
        <v>152</v>
      </c>
      <c r="G64" s="10"/>
      <c r="H64" s="10" t="s">
        <v>152</v>
      </c>
      <c r="I64" s="10" t="s">
        <v>152</v>
      </c>
      <c r="J64" s="10"/>
      <c r="K64" s="10" t="s">
        <v>152</v>
      </c>
      <c r="L64" s="2" t="str">
        <f t="shared" si="0"/>
        <v>insert into product_combo_line_item(id,product,pid1,pid2,pid3,pid1name,pid2name,pid3name,pid1Qty,pid2Qty,pid3Qty) SELECT 1 + coalesce((SELECT max(Id) FROM product_combo_line_item), 0),131,16,null,null,'Flower Pots Big 10 pcs Box Big','','',1,null,null;</v>
      </c>
    </row>
    <row r="65" spans="1:12" ht="15.75">
      <c r="A65" s="1" t="s">
        <v>164</v>
      </c>
      <c r="B65" s="10">
        <f>VLOOKUP(A65,'Price List(f)'!B:G,6,0)</f>
        <v>131</v>
      </c>
      <c r="C65" s="11">
        <v>18</v>
      </c>
      <c r="D65" s="10" t="str">
        <f>VLOOKUP(C65,'Price List(f)'!G:J,4,0)</f>
        <v xml:space="preserve">Flower Pots Giant 10 pcs Box </v>
      </c>
      <c r="E65" s="13">
        <v>1</v>
      </c>
      <c r="F65" s="10" t="s">
        <v>152</v>
      </c>
      <c r="G65" s="10"/>
      <c r="H65" s="10" t="s">
        <v>152</v>
      </c>
      <c r="I65" s="10" t="s">
        <v>152</v>
      </c>
      <c r="J65" s="10"/>
      <c r="K65" s="10" t="s">
        <v>152</v>
      </c>
      <c r="L65" s="2" t="str">
        <f t="shared" si="0"/>
        <v>insert into product_combo_line_item(id,product,pid1,pid2,pid3,pid1name,pid2name,pid3name,pid1Qty,pid2Qty,pid3Qty) SELECT 1 + coalesce((SELECT max(Id) FROM product_combo_line_item), 0),131,18,null,null,'Flower Pots Giant 10 pcs Box ','','',1,null,null;</v>
      </c>
    </row>
    <row r="66" spans="1:12" ht="15.75">
      <c r="A66" s="1" t="s">
        <v>164</v>
      </c>
      <c r="B66" s="10">
        <f>VLOOKUP(A66,'Price List(f)'!B:G,6,0)</f>
        <v>131</v>
      </c>
      <c r="C66" s="11">
        <v>23</v>
      </c>
      <c r="D66" s="10" t="str">
        <f>VLOOKUP(C66,'Price List(f)'!G:J,4,0)</f>
        <v>Zamin Chakra 25 pcs Box Big</v>
      </c>
      <c r="E66" s="13">
        <v>1</v>
      </c>
      <c r="F66" s="10" t="s">
        <v>152</v>
      </c>
      <c r="G66" s="10"/>
      <c r="H66" s="10" t="s">
        <v>152</v>
      </c>
      <c r="I66" s="10" t="s">
        <v>152</v>
      </c>
      <c r="J66" s="10"/>
      <c r="K66" s="10" t="s">
        <v>152</v>
      </c>
      <c r="L66" s="2" t="str">
        <f t="shared" si="0"/>
        <v>insert into product_combo_line_item(id,product,pid1,pid2,pid3,pid1name,pid2name,pid3name,pid1Qty,pid2Qty,pid3Qty) SELECT 1 + coalesce((SELECT max(Id) FROM product_combo_line_item), 0),131,23,null,null,'Zamin Chakra 25 pcs Box Big','','',1,null,null;</v>
      </c>
    </row>
    <row r="67" spans="1:12" ht="15.75">
      <c r="A67" s="1" t="s">
        <v>164</v>
      </c>
      <c r="B67" s="10">
        <f>VLOOKUP(A67,'Price List(f)'!B:G,6,0)</f>
        <v>131</v>
      </c>
      <c r="C67" s="11">
        <v>27</v>
      </c>
      <c r="D67" s="10" t="str">
        <f>VLOOKUP(C67,'Price List(f)'!G:J,4,0)</f>
        <v>Silver Twinkling 10 pcs Box 2 feet</v>
      </c>
      <c r="E67" s="13">
        <v>1</v>
      </c>
      <c r="F67" s="10" t="s">
        <v>152</v>
      </c>
      <c r="G67" s="10"/>
      <c r="H67" s="10" t="s">
        <v>152</v>
      </c>
      <c r="I67" s="10" t="s">
        <v>152</v>
      </c>
      <c r="J67" s="10"/>
      <c r="K67" s="10" t="s">
        <v>152</v>
      </c>
      <c r="L67" s="2" t="str">
        <f t="shared" si="0"/>
        <v>insert into product_combo_line_item(id,product,pid1,pid2,pid3,pid1name,pid2name,pid3name,pid1Qty,pid2Qty,pid3Qty) SELECT 1 + coalesce((SELECT max(Id) FROM product_combo_line_item), 0),131,27,null,null,'Silver Twinkling 10 pcs Box 2 feet','','',1,null,null;</v>
      </c>
    </row>
    <row r="68" spans="1:12" ht="15.75">
      <c r="A68" s="1" t="s">
        <v>164</v>
      </c>
      <c r="B68" s="10">
        <f>VLOOKUP(A68,'Price List(f)'!B:G,6,0)</f>
        <v>131</v>
      </c>
      <c r="C68" s="11">
        <v>29</v>
      </c>
      <c r="D68" s="10" t="str">
        <f>VLOOKUP(C68,'Price List(f)'!G:J,4,0)</f>
        <v xml:space="preserve">Fire Pencil 10 pcs Box </v>
      </c>
      <c r="E68" s="13">
        <v>1</v>
      </c>
      <c r="F68" s="10" t="s">
        <v>152</v>
      </c>
      <c r="G68" s="10"/>
      <c r="H68" s="10" t="s">
        <v>152</v>
      </c>
      <c r="I68" s="10" t="s">
        <v>152</v>
      </c>
      <c r="J68" s="10"/>
      <c r="K68" s="10" t="s">
        <v>152</v>
      </c>
      <c r="L68" s="2" t="str">
        <f t="shared" ref="L68:L131" si="2">CONCATENATE("insert into product_combo_line_item(id,product,pid1,pid2,pid3,pid1name,pid2name,pid3name,pid1Qty,pid2Qty,pid3Qty) SELECT 1 + coalesce((SELECT max(Id) FROM product_combo_line_item), 0),",B68,",",C68,",",F68,",",I68,",'",D68,"','",G68,"','",J68,"',",E68,",",H68,",",K68,";")</f>
        <v>insert into product_combo_line_item(id,product,pid1,pid2,pid3,pid1name,pid2name,pid3name,pid1Qty,pid2Qty,pid3Qty) SELECT 1 + coalesce((SELECT max(Id) FROM product_combo_line_item), 0),131,29,null,null,'Fire Pencil 10 pcs Box ','','',1,null,null;</v>
      </c>
    </row>
    <row r="69" spans="1:12" ht="15.75">
      <c r="A69" s="1" t="s">
        <v>164</v>
      </c>
      <c r="B69" s="10">
        <f>VLOOKUP(A69,'Price List(f)'!B:G,6,0)</f>
        <v>131</v>
      </c>
      <c r="C69" s="11">
        <v>32</v>
      </c>
      <c r="D69" s="10" t="str">
        <f>VLOOKUP(C69,'Price List(f)'!G:J,4,0)</f>
        <v xml:space="preserve">Electric Stones 25 pcs Box </v>
      </c>
      <c r="E69" s="13">
        <v>1</v>
      </c>
      <c r="F69" s="11">
        <v>51</v>
      </c>
      <c r="G69" s="10" t="str">
        <f>VLOOKUP(F69,'Price List(f)'!G:J,4,0)</f>
        <v xml:space="preserve">28 Medium Shells 1 no </v>
      </c>
      <c r="H69" s="11">
        <v>4</v>
      </c>
      <c r="I69" s="10" t="s">
        <v>152</v>
      </c>
      <c r="J69" s="10"/>
      <c r="K69" s="10" t="s">
        <v>152</v>
      </c>
      <c r="L69" s="2" t="str">
        <f t="shared" si="2"/>
        <v>insert into product_combo_line_item(id,product,pid1,pid2,pid3,pid1name,pid2name,pid3name,pid1Qty,pid2Qty,pid3Qty) SELECT 1 + coalesce((SELECT max(Id) FROM product_combo_line_item), 0),131,32,51,null,'Electric Stones 25 pcs Box ','28 Medium Shells 1 no ','',1,4,null;</v>
      </c>
    </row>
    <row r="70" spans="1:12" ht="15.75">
      <c r="A70" s="1" t="s">
        <v>164</v>
      </c>
      <c r="B70" s="10">
        <f>VLOOKUP(A70,'Price List(f)'!B:G,6,0)</f>
        <v>131</v>
      </c>
      <c r="C70" s="11">
        <v>33</v>
      </c>
      <c r="D70" s="10" t="str">
        <f>VLOOKUP(C70,'Price List(f)'!G:J,4,0)</f>
        <v xml:space="preserve">Red Bijili Crackers 100 pcs pkt </v>
      </c>
      <c r="E70" s="13">
        <v>1</v>
      </c>
      <c r="F70" s="10" t="s">
        <v>152</v>
      </c>
      <c r="G70" s="10"/>
      <c r="H70" s="10" t="s">
        <v>152</v>
      </c>
      <c r="I70" s="10" t="s">
        <v>152</v>
      </c>
      <c r="J70" s="10"/>
      <c r="K70" s="10" t="s">
        <v>152</v>
      </c>
      <c r="L70" s="2" t="str">
        <f t="shared" si="2"/>
        <v>insert into product_combo_line_item(id,product,pid1,pid2,pid3,pid1name,pid2name,pid3name,pid1Qty,pid2Qty,pid3Qty) SELECT 1 + coalesce((SELECT max(Id) FROM product_combo_line_item), 0),131,33,null,null,'Red Bijili Crackers 100 pcs pkt ','','',1,null,null;</v>
      </c>
    </row>
    <row r="71" spans="1:12" ht="15.75">
      <c r="A71" s="1" t="s">
        <v>164</v>
      </c>
      <c r="B71" s="10">
        <f>VLOOKUP(A71,'Price List(f)'!B:G,6,0)</f>
        <v>131</v>
      </c>
      <c r="C71" s="11">
        <v>34</v>
      </c>
      <c r="D71" s="10" t="str">
        <f>VLOOKUP(C71,'Price List(f)'!G:J,4,0)</f>
        <v>Krishna Crackers 5 nos pack 4 inch</v>
      </c>
      <c r="E71" s="13">
        <v>4</v>
      </c>
      <c r="F71" s="10" t="s">
        <v>152</v>
      </c>
      <c r="G71" s="10"/>
      <c r="H71" s="10" t="s">
        <v>152</v>
      </c>
      <c r="I71" s="10" t="s">
        <v>152</v>
      </c>
      <c r="J71" s="10"/>
      <c r="K71" s="10" t="s">
        <v>152</v>
      </c>
      <c r="L71" s="2" t="str">
        <f t="shared" si="2"/>
        <v>insert into product_combo_line_item(id,product,pid1,pid2,pid3,pid1name,pid2name,pid3name,pid1Qty,pid2Qty,pid3Qty) SELECT 1 + coalesce((SELECT max(Id) FROM product_combo_line_item), 0),131,34,null,null,'Krishna Crackers 5 nos pack 4 inch','','',4,null,null;</v>
      </c>
    </row>
    <row r="72" spans="1:12" ht="15.75">
      <c r="A72" s="1" t="s">
        <v>164</v>
      </c>
      <c r="B72" s="10">
        <f>VLOOKUP(A72,'Price List(f)'!B:G,6,0)</f>
        <v>131</v>
      </c>
      <c r="C72" s="11">
        <v>35</v>
      </c>
      <c r="D72" s="10" t="str">
        <f>VLOOKUP(C72,'Price List(f)'!G:J,4,0)</f>
        <v>Lakshmi Crackers 5 nos pack 3.5 inch</v>
      </c>
      <c r="E72" s="13">
        <v>4</v>
      </c>
      <c r="F72" s="10" t="s">
        <v>152</v>
      </c>
      <c r="G72" s="10"/>
      <c r="H72" s="10" t="s">
        <v>152</v>
      </c>
      <c r="I72" s="10" t="s">
        <v>152</v>
      </c>
      <c r="J72" s="10"/>
      <c r="K72" s="10" t="s">
        <v>152</v>
      </c>
      <c r="L72" s="2" t="str">
        <f t="shared" si="2"/>
        <v>insert into product_combo_line_item(id,product,pid1,pid2,pid3,pid1name,pid2name,pid3name,pid1Qty,pid2Qty,pid3Qty) SELECT 1 + coalesce((SELECT max(Id) FROM product_combo_line_item), 0),131,35,null,null,'Lakshmi Crackers 5 nos pack 3.5 inch','','',4,null,null;</v>
      </c>
    </row>
    <row r="73" spans="1:12" ht="15.75">
      <c r="A73" s="1" t="s">
        <v>164</v>
      </c>
      <c r="B73" s="10">
        <f>VLOOKUP(A73,'Price List(f)'!B:G,6,0)</f>
        <v>131</v>
      </c>
      <c r="C73" s="11">
        <v>39</v>
      </c>
      <c r="D73" s="10" t="str">
        <f>VLOOKUP(C73,'Price List(f)'!G:J,4,0)</f>
        <v>Double Shot Crackers 5 nos pack 3.5 inch</v>
      </c>
      <c r="E73" s="13">
        <v>3</v>
      </c>
      <c r="F73" s="10" t="s">
        <v>152</v>
      </c>
      <c r="G73" s="10"/>
      <c r="H73" s="10" t="s">
        <v>152</v>
      </c>
      <c r="I73" s="10" t="s">
        <v>152</v>
      </c>
      <c r="J73" s="10"/>
      <c r="K73" s="10" t="s">
        <v>152</v>
      </c>
      <c r="L73" s="2" t="str">
        <f t="shared" si="2"/>
        <v>insert into product_combo_line_item(id,product,pid1,pid2,pid3,pid1name,pid2name,pid3name,pid1Qty,pid2Qty,pid3Qty) SELECT 1 + coalesce((SELECT max(Id) FROM product_combo_line_item), 0),131,39,null,null,'Double Shot Crackers 5 nos pack 3.5 inch','','',3,null,null;</v>
      </c>
    </row>
    <row r="74" spans="1:12" ht="15.75">
      <c r="A74" s="1" t="s">
        <v>164</v>
      </c>
      <c r="B74" s="10">
        <f>VLOOKUP(A74,'Price List(f)'!B:G,6,0)</f>
        <v>131</v>
      </c>
      <c r="C74" s="11">
        <v>41</v>
      </c>
      <c r="D74" s="10" t="str">
        <f>VLOOKUP(C74,'Price List(f)'!G:J,4,0)</f>
        <v xml:space="preserve">Hydrogen Bomb (Green) 10 nos box </v>
      </c>
      <c r="E74" s="13">
        <v>1</v>
      </c>
      <c r="F74" s="10" t="s">
        <v>152</v>
      </c>
      <c r="G74" s="10"/>
      <c r="H74" s="10" t="s">
        <v>152</v>
      </c>
      <c r="I74" s="10" t="s">
        <v>152</v>
      </c>
      <c r="J74" s="10"/>
      <c r="K74" s="10" t="s">
        <v>152</v>
      </c>
      <c r="L74" s="2" t="str">
        <f t="shared" si="2"/>
        <v>insert into product_combo_line_item(id,product,pid1,pid2,pid3,pid1name,pid2name,pid3name,pid1Qty,pid2Qty,pid3Qty) SELECT 1 + coalesce((SELECT max(Id) FROM product_combo_line_item), 0),131,41,null,null,'Hydrogen Bomb (Green) 10 nos box ','','',1,null,null;</v>
      </c>
    </row>
    <row r="75" spans="1:12" ht="15.75">
      <c r="A75" s="1" t="s">
        <v>164</v>
      </c>
      <c r="B75" s="10">
        <f>VLOOKUP(A75,'Price List(f)'!B:G,6,0)</f>
        <v>131</v>
      </c>
      <c r="C75" s="11">
        <v>69</v>
      </c>
      <c r="D75" s="10" t="str">
        <f>VLOOKUP(C75,'Price List(f)'!G:J,4,0)</f>
        <v>Star Fire Comets 1 pc Box 1.25 inch</v>
      </c>
      <c r="E75" s="13">
        <v>1</v>
      </c>
      <c r="F75" s="10" t="s">
        <v>152</v>
      </c>
      <c r="G75" s="10"/>
      <c r="H75" s="10" t="s">
        <v>152</v>
      </c>
      <c r="I75" s="10" t="s">
        <v>152</v>
      </c>
      <c r="J75" s="10"/>
      <c r="K75" s="10" t="s">
        <v>152</v>
      </c>
      <c r="L75" s="2" t="str">
        <f t="shared" si="2"/>
        <v>insert into product_combo_line_item(id,product,pid1,pid2,pid3,pid1name,pid2name,pid3name,pid1Qty,pid2Qty,pid3Qty) SELECT 1 + coalesce((SELECT max(Id) FROM product_combo_line_item), 0),131,69,null,null,'Star Fire Comets 1 pc Box 1.25 inch','','',1,null,null;</v>
      </c>
    </row>
    <row r="76" spans="1:12" ht="15.75">
      <c r="A76" s="1" t="s">
        <v>164</v>
      </c>
      <c r="B76" s="10">
        <f>VLOOKUP(A76,'Price List(f)'!B:G,6,0)</f>
        <v>131</v>
      </c>
      <c r="C76" s="11">
        <v>60</v>
      </c>
      <c r="D76" s="10" t="str">
        <f>VLOOKUP(C76,'Price List(f)'!G:J,4,0)</f>
        <v xml:space="preserve">200 Lar Crackers 1 no </v>
      </c>
      <c r="E76" s="13">
        <v>2</v>
      </c>
      <c r="F76" s="10" t="s">
        <v>152</v>
      </c>
      <c r="G76" s="10"/>
      <c r="H76" s="10" t="s">
        <v>152</v>
      </c>
      <c r="I76" s="10" t="s">
        <v>152</v>
      </c>
      <c r="J76" s="10"/>
      <c r="K76" s="10" t="s">
        <v>152</v>
      </c>
      <c r="L76" s="2" t="str">
        <f t="shared" si="2"/>
        <v>insert into product_combo_line_item(id,product,pid1,pid2,pid3,pid1name,pid2name,pid3name,pid1Qty,pid2Qty,pid3Qty) SELECT 1 + coalesce((SELECT max(Id) FROM product_combo_line_item), 0),131,60,null,null,'200 Lar Crackers 1 no ','','',2,null,null;</v>
      </c>
    </row>
    <row r="77" spans="1:12" ht="15.75">
      <c r="A77" s="1" t="s">
        <v>164</v>
      </c>
      <c r="B77" s="10">
        <f>VLOOKUP(A77,'Price List(f)'!B:G,6,0)</f>
        <v>131</v>
      </c>
      <c r="C77" s="11">
        <v>74</v>
      </c>
      <c r="D77" s="10" t="str">
        <f>VLOOKUP(C77,'Price List(f)'!G:J,4,0)</f>
        <v xml:space="preserve">Rohini Rockets 10 pcs Box </v>
      </c>
      <c r="E77" s="13">
        <v>1</v>
      </c>
      <c r="F77" s="10" t="s">
        <v>152</v>
      </c>
      <c r="G77" s="10"/>
      <c r="H77" s="10" t="s">
        <v>152</v>
      </c>
      <c r="I77" s="10" t="s">
        <v>152</v>
      </c>
      <c r="J77" s="10"/>
      <c r="K77" s="10" t="s">
        <v>152</v>
      </c>
      <c r="L77" s="2" t="str">
        <f t="shared" si="2"/>
        <v>insert into product_combo_line_item(id,product,pid1,pid2,pid3,pid1name,pid2name,pid3name,pid1Qty,pid2Qty,pid3Qty) SELECT 1 + coalesce((SELECT max(Id) FROM product_combo_line_item), 0),131,74,null,null,'Rohini Rockets 10 pcs Box ','','',1,null,null;</v>
      </c>
    </row>
    <row r="78" spans="1:12" ht="15.75">
      <c r="A78" s="1" t="s">
        <v>164</v>
      </c>
      <c r="B78" s="10">
        <f>VLOOKUP(A78,'Price List(f)'!B:G,6,0)</f>
        <v>131</v>
      </c>
      <c r="C78" s="11">
        <v>112</v>
      </c>
      <c r="D78" s="10" t="str">
        <f>VLOOKUP(C78,'Price List(f)'!G:J,4,0)</f>
        <v xml:space="preserve">Snow Valley 1 pc Box </v>
      </c>
      <c r="E78" s="13">
        <v>1</v>
      </c>
      <c r="F78" s="11">
        <v>73</v>
      </c>
      <c r="G78" s="10" t="str">
        <f>VLOOKUP(F78,'Price List(f)'!G:J,4,0)</f>
        <v xml:space="preserve">Rainbow Rockets 10 pcs Box </v>
      </c>
      <c r="H78" s="11">
        <v>1</v>
      </c>
      <c r="I78" s="10" t="s">
        <v>152</v>
      </c>
      <c r="J78" s="10"/>
      <c r="K78" s="10" t="s">
        <v>152</v>
      </c>
      <c r="L78" s="2" t="str">
        <f t="shared" si="2"/>
        <v>insert into product_combo_line_item(id,product,pid1,pid2,pid3,pid1name,pid2name,pid3name,pid1Qty,pid2Qty,pid3Qty) SELECT 1 + coalesce((SELECT max(Id) FROM product_combo_line_item), 0),131,112,73,null,'Snow Valley 1 pc Box ','Rainbow Rockets 10 pcs Box ','',1,1,null;</v>
      </c>
    </row>
    <row r="79" spans="1:12" ht="15.75">
      <c r="A79" s="1" t="s">
        <v>164</v>
      </c>
      <c r="B79" s="10">
        <f>VLOOKUP(A79,'Price List(f)'!B:G,6,0)</f>
        <v>131</v>
      </c>
      <c r="C79" s="11">
        <v>116</v>
      </c>
      <c r="D79" s="10" t="str">
        <f>VLOOKUP(C79,'Price List(f)'!G:J,4,0)</f>
        <v xml:space="preserve">Roll Caps 1 Box </v>
      </c>
      <c r="E79" s="13">
        <v>1</v>
      </c>
      <c r="F79" s="10" t="s">
        <v>152</v>
      </c>
      <c r="G79" s="10"/>
      <c r="H79" s="10" t="s">
        <v>152</v>
      </c>
      <c r="I79" s="10" t="s">
        <v>152</v>
      </c>
      <c r="J79" s="10"/>
      <c r="K79" s="10" t="s">
        <v>152</v>
      </c>
      <c r="L79" s="2" t="str">
        <f t="shared" si="2"/>
        <v>insert into product_combo_line_item(id,product,pid1,pid2,pid3,pid1name,pid2name,pid3name,pid1Qty,pid2Qty,pid3Qty) SELECT 1 + coalesce((SELECT max(Id) FROM product_combo_line_item), 0),131,116,null,null,'Roll Caps 1 Box ','','',1,null,null;</v>
      </c>
    </row>
    <row r="80" spans="1:12">
      <c r="A80" s="1" t="s">
        <v>165</v>
      </c>
      <c r="B80" s="10">
        <f>VLOOKUP(A80,'Price List(f)'!B:G,6,0)</f>
        <v>132</v>
      </c>
      <c r="C80" s="11">
        <v>3</v>
      </c>
      <c r="D80" s="10" t="str">
        <f>VLOOKUP(C80,'Price List(f)'!G:J,4,0)</f>
        <v>Jimmy Sparklers Gold 12 cm</v>
      </c>
      <c r="E80" s="10">
        <v>3</v>
      </c>
      <c r="F80" s="10" t="s">
        <v>152</v>
      </c>
      <c r="G80" s="10"/>
      <c r="H80" s="10" t="s">
        <v>152</v>
      </c>
      <c r="I80" s="10" t="s">
        <v>152</v>
      </c>
      <c r="J80" s="10"/>
      <c r="K80" s="10" t="s">
        <v>152</v>
      </c>
      <c r="L80" s="2" t="str">
        <f t="shared" si="2"/>
        <v>insert into product_combo_line_item(id,product,pid1,pid2,pid3,pid1name,pid2name,pid3name,pid1Qty,pid2Qty,pid3Qty) SELECT 1 + coalesce((SELECT max(Id) FROM product_combo_line_item), 0),132,3,null,null,'Jimmy Sparklers Gold 12 cm','','',3,null,null;</v>
      </c>
    </row>
    <row r="81" spans="1:12">
      <c r="A81" s="1" t="s">
        <v>165</v>
      </c>
      <c r="B81" s="10">
        <f>VLOOKUP(A81,'Price List(f)'!B:G,6,0)</f>
        <v>132</v>
      </c>
      <c r="C81" s="11">
        <v>6</v>
      </c>
      <c r="D81" s="10" t="str">
        <f>VLOOKUP(C81,'Price List(f)'!G:J,4,0)</f>
        <v>Standard Sparklers Crackling 15 cm</v>
      </c>
      <c r="E81" s="10">
        <v>3</v>
      </c>
      <c r="F81" s="10" t="s">
        <v>152</v>
      </c>
      <c r="G81" s="10"/>
      <c r="H81" s="10" t="s">
        <v>152</v>
      </c>
      <c r="I81" s="10" t="s">
        <v>152</v>
      </c>
      <c r="J81" s="10"/>
      <c r="K81" s="10" t="s">
        <v>152</v>
      </c>
      <c r="L81" s="2" t="str">
        <f t="shared" si="2"/>
        <v>insert into product_combo_line_item(id,product,pid1,pid2,pid3,pid1name,pid2name,pid3name,pid1Qty,pid2Qty,pid3Qty) SELECT 1 + coalesce((SELECT max(Id) FROM product_combo_line_item), 0),132,6,null,null,'Standard Sparklers Crackling 15 cm','','',3,null,null;</v>
      </c>
    </row>
    <row r="82" spans="1:12">
      <c r="A82" s="1" t="s">
        <v>165</v>
      </c>
      <c r="B82" s="10">
        <f>VLOOKUP(A82,'Price List(f)'!B:G,6,0)</f>
        <v>132</v>
      </c>
      <c r="C82" s="11">
        <v>16</v>
      </c>
      <c r="D82" s="10" t="str">
        <f>VLOOKUP(C82,'Price List(f)'!G:J,4,0)</f>
        <v>Flower Pots Big 10 pcs Box Big</v>
      </c>
      <c r="E82" s="10">
        <v>2</v>
      </c>
      <c r="F82" s="11">
        <v>112</v>
      </c>
      <c r="G82" s="10" t="str">
        <f>VLOOKUP(F82,'Price List(f)'!G:J,4,0)</f>
        <v xml:space="preserve">Snow Valley 1 pc Box </v>
      </c>
      <c r="H82" s="11">
        <v>1</v>
      </c>
      <c r="I82" s="10" t="s">
        <v>152</v>
      </c>
      <c r="J82" s="10"/>
      <c r="K82" s="10" t="s">
        <v>152</v>
      </c>
      <c r="L82" s="2" t="str">
        <f t="shared" si="2"/>
        <v>insert into product_combo_line_item(id,product,pid1,pid2,pid3,pid1name,pid2name,pid3name,pid1Qty,pid2Qty,pid3Qty) SELECT 1 + coalesce((SELECT max(Id) FROM product_combo_line_item), 0),132,16,112,null,'Flower Pots Big 10 pcs Box Big','Snow Valley 1 pc Box ','',2,1,null;</v>
      </c>
    </row>
    <row r="83" spans="1:12">
      <c r="A83" s="1" t="s">
        <v>165</v>
      </c>
      <c r="B83" s="10">
        <f>VLOOKUP(A83,'Price List(f)'!B:G,6,0)</f>
        <v>132</v>
      </c>
      <c r="C83" s="11">
        <v>18</v>
      </c>
      <c r="D83" s="10" t="str">
        <f>VLOOKUP(C83,'Price List(f)'!G:J,4,0)</f>
        <v xml:space="preserve">Flower Pots Giant 10 pcs Box </v>
      </c>
      <c r="E83" s="10">
        <v>1</v>
      </c>
      <c r="F83" s="10" t="s">
        <v>152</v>
      </c>
      <c r="G83" s="10"/>
      <c r="H83" s="10" t="s">
        <v>152</v>
      </c>
      <c r="I83" s="10" t="s">
        <v>152</v>
      </c>
      <c r="J83" s="10"/>
      <c r="K83" s="10" t="s">
        <v>152</v>
      </c>
      <c r="L83" s="2" t="str">
        <f t="shared" si="2"/>
        <v>insert into product_combo_line_item(id,product,pid1,pid2,pid3,pid1name,pid2name,pid3name,pid1Qty,pid2Qty,pid3Qty) SELECT 1 + coalesce((SELECT max(Id) FROM product_combo_line_item), 0),132,18,null,null,'Flower Pots Giant 10 pcs Box ','','',1,null,null;</v>
      </c>
    </row>
    <row r="84" spans="1:12">
      <c r="A84" s="1" t="s">
        <v>165</v>
      </c>
      <c r="B84" s="10">
        <f>VLOOKUP(A84,'Price List(f)'!B:G,6,0)</f>
        <v>132</v>
      </c>
      <c r="C84" s="11">
        <v>23</v>
      </c>
      <c r="D84" s="10" t="str">
        <f>VLOOKUP(C84,'Price List(f)'!G:J,4,0)</f>
        <v>Zamin Chakra 25 pcs Box Big</v>
      </c>
      <c r="E84" s="10">
        <v>1</v>
      </c>
      <c r="F84" s="10" t="s">
        <v>152</v>
      </c>
      <c r="G84" s="10"/>
      <c r="H84" s="10" t="s">
        <v>152</v>
      </c>
      <c r="I84" s="10" t="s">
        <v>152</v>
      </c>
      <c r="J84" s="10"/>
      <c r="K84" s="10" t="s">
        <v>152</v>
      </c>
      <c r="L84" s="2" t="str">
        <f t="shared" si="2"/>
        <v>insert into product_combo_line_item(id,product,pid1,pid2,pid3,pid1name,pid2name,pid3name,pid1Qty,pid2Qty,pid3Qty) SELECT 1 + coalesce((SELECT max(Id) FROM product_combo_line_item), 0),132,23,null,null,'Zamin Chakra 25 pcs Box Big','','',1,null,null;</v>
      </c>
    </row>
    <row r="85" spans="1:12">
      <c r="A85" s="1" t="s">
        <v>165</v>
      </c>
      <c r="B85" s="10">
        <f>VLOOKUP(A85,'Price List(f)'!B:G,6,0)</f>
        <v>132</v>
      </c>
      <c r="C85" s="11">
        <v>27</v>
      </c>
      <c r="D85" s="10" t="str">
        <f>VLOOKUP(C85,'Price List(f)'!G:J,4,0)</f>
        <v>Silver Twinkling 10 pcs Box 2 feet</v>
      </c>
      <c r="E85" s="10">
        <v>2</v>
      </c>
      <c r="F85" s="10" t="s">
        <v>152</v>
      </c>
      <c r="G85" s="10"/>
      <c r="H85" s="10" t="s">
        <v>152</v>
      </c>
      <c r="I85" s="10" t="s">
        <v>152</v>
      </c>
      <c r="J85" s="10"/>
      <c r="K85" s="10" t="s">
        <v>152</v>
      </c>
      <c r="L85" s="2" t="str">
        <f t="shared" si="2"/>
        <v>insert into product_combo_line_item(id,product,pid1,pid2,pid3,pid1name,pid2name,pid3name,pid1Qty,pid2Qty,pid3Qty) SELECT 1 + coalesce((SELECT max(Id) FROM product_combo_line_item), 0),132,27,null,null,'Silver Twinkling 10 pcs Box 2 feet','','',2,null,null;</v>
      </c>
    </row>
    <row r="86" spans="1:12">
      <c r="A86" s="1" t="s">
        <v>165</v>
      </c>
      <c r="B86" s="10">
        <f>VLOOKUP(A86,'Price List(f)'!B:G,6,0)</f>
        <v>132</v>
      </c>
      <c r="C86" s="11">
        <v>29</v>
      </c>
      <c r="D86" s="10" t="str">
        <f>VLOOKUP(C86,'Price List(f)'!G:J,4,0)</f>
        <v xml:space="preserve">Fire Pencil 10 pcs Box </v>
      </c>
      <c r="E86" s="10">
        <v>1</v>
      </c>
      <c r="F86" s="10" t="s">
        <v>152</v>
      </c>
      <c r="G86" s="10"/>
      <c r="H86" s="10" t="s">
        <v>152</v>
      </c>
      <c r="I86" s="10" t="s">
        <v>152</v>
      </c>
      <c r="J86" s="10"/>
      <c r="K86" s="10" t="s">
        <v>152</v>
      </c>
      <c r="L86" s="2" t="str">
        <f t="shared" si="2"/>
        <v>insert into product_combo_line_item(id,product,pid1,pid2,pid3,pid1name,pid2name,pid3name,pid1Qty,pid2Qty,pid3Qty) SELECT 1 + coalesce((SELECT max(Id) FROM product_combo_line_item), 0),132,29,null,null,'Fire Pencil 10 pcs Box ','','',1,null,null;</v>
      </c>
    </row>
    <row r="87" spans="1:12">
      <c r="A87" s="1" t="s">
        <v>165</v>
      </c>
      <c r="B87" s="10">
        <f>VLOOKUP(A87,'Price List(f)'!B:G,6,0)</f>
        <v>132</v>
      </c>
      <c r="C87" s="11">
        <v>32</v>
      </c>
      <c r="D87" s="10" t="str">
        <f>VLOOKUP(C87,'Price List(f)'!G:J,4,0)</f>
        <v xml:space="preserve">Electric Stones 25 pcs Box </v>
      </c>
      <c r="E87" s="10">
        <v>1</v>
      </c>
      <c r="F87" s="10" t="s">
        <v>152</v>
      </c>
      <c r="G87" s="10"/>
      <c r="H87" s="10" t="s">
        <v>152</v>
      </c>
      <c r="I87" s="10" t="s">
        <v>152</v>
      </c>
      <c r="J87" s="10"/>
      <c r="K87" s="10" t="s">
        <v>152</v>
      </c>
      <c r="L87" s="2" t="str">
        <f t="shared" si="2"/>
        <v>insert into product_combo_line_item(id,product,pid1,pid2,pid3,pid1name,pid2name,pid3name,pid1Qty,pid2Qty,pid3Qty) SELECT 1 + coalesce((SELECT max(Id) FROM product_combo_line_item), 0),132,32,null,null,'Electric Stones 25 pcs Box ','','',1,null,null;</v>
      </c>
    </row>
    <row r="88" spans="1:12">
      <c r="A88" s="1" t="s">
        <v>165</v>
      </c>
      <c r="B88" s="10">
        <f>VLOOKUP(A88,'Price List(f)'!B:G,6,0)</f>
        <v>132</v>
      </c>
      <c r="C88" s="11">
        <v>33</v>
      </c>
      <c r="D88" s="10" t="str">
        <f>VLOOKUP(C88,'Price List(f)'!G:J,4,0)</f>
        <v xml:space="preserve">Red Bijili Crackers 100 pcs pkt </v>
      </c>
      <c r="E88" s="10">
        <v>1</v>
      </c>
      <c r="F88" s="10" t="s">
        <v>152</v>
      </c>
      <c r="G88" s="10"/>
      <c r="H88" s="10" t="s">
        <v>152</v>
      </c>
      <c r="I88" s="10" t="s">
        <v>152</v>
      </c>
      <c r="J88" s="10"/>
      <c r="K88" s="10" t="s">
        <v>152</v>
      </c>
      <c r="L88" s="2" t="str">
        <f t="shared" si="2"/>
        <v>insert into product_combo_line_item(id,product,pid1,pid2,pid3,pid1name,pid2name,pid3name,pid1Qty,pid2Qty,pid3Qty) SELECT 1 + coalesce((SELECT max(Id) FROM product_combo_line_item), 0),132,33,null,null,'Red Bijili Crackers 100 pcs pkt ','','',1,null,null;</v>
      </c>
    </row>
    <row r="89" spans="1:12">
      <c r="A89" s="1" t="s">
        <v>165</v>
      </c>
      <c r="B89" s="10">
        <f>VLOOKUP(A89,'Price List(f)'!B:G,6,0)</f>
        <v>132</v>
      </c>
      <c r="C89" s="11">
        <v>34</v>
      </c>
      <c r="D89" s="10" t="str">
        <f>VLOOKUP(C89,'Price List(f)'!G:J,4,0)</f>
        <v>Krishna Crackers 5 nos pack 4 inch</v>
      </c>
      <c r="E89" s="10">
        <v>3</v>
      </c>
      <c r="F89" s="10" t="s">
        <v>152</v>
      </c>
      <c r="G89" s="10"/>
      <c r="H89" s="10" t="s">
        <v>152</v>
      </c>
      <c r="I89" s="10" t="s">
        <v>152</v>
      </c>
      <c r="J89" s="10"/>
      <c r="K89" s="10" t="s">
        <v>152</v>
      </c>
      <c r="L89" s="2" t="str">
        <f t="shared" si="2"/>
        <v>insert into product_combo_line_item(id,product,pid1,pid2,pid3,pid1name,pid2name,pid3name,pid1Qty,pid2Qty,pid3Qty) SELECT 1 + coalesce((SELECT max(Id) FROM product_combo_line_item), 0),132,34,null,null,'Krishna Crackers 5 nos pack 4 inch','','',3,null,null;</v>
      </c>
    </row>
    <row r="90" spans="1:12">
      <c r="A90" s="1" t="s">
        <v>165</v>
      </c>
      <c r="B90" s="10">
        <f>VLOOKUP(A90,'Price List(f)'!B:G,6,0)</f>
        <v>132</v>
      </c>
      <c r="C90" s="11">
        <v>35</v>
      </c>
      <c r="D90" s="10" t="str">
        <f>VLOOKUP(C90,'Price List(f)'!G:J,4,0)</f>
        <v>Lakshmi Crackers 5 nos pack 3.5 inch</v>
      </c>
      <c r="E90" s="10">
        <v>3</v>
      </c>
      <c r="F90" s="10" t="s">
        <v>152</v>
      </c>
      <c r="G90" s="10"/>
      <c r="H90" s="10" t="s">
        <v>152</v>
      </c>
      <c r="I90" s="10" t="s">
        <v>152</v>
      </c>
      <c r="J90" s="10"/>
      <c r="K90" s="10" t="s">
        <v>152</v>
      </c>
      <c r="L90" s="2" t="str">
        <f t="shared" si="2"/>
        <v>insert into product_combo_line_item(id,product,pid1,pid2,pid3,pid1name,pid2name,pid3name,pid1Qty,pid2Qty,pid3Qty) SELECT 1 + coalesce((SELECT max(Id) FROM product_combo_line_item), 0),132,35,null,null,'Lakshmi Crackers 5 nos pack 3.5 inch','','',3,null,null;</v>
      </c>
    </row>
    <row r="91" spans="1:12">
      <c r="A91" s="1" t="s">
        <v>165</v>
      </c>
      <c r="B91" s="10">
        <f>VLOOKUP(A91,'Price List(f)'!B:G,6,0)</f>
        <v>132</v>
      </c>
      <c r="C91" s="11">
        <v>39</v>
      </c>
      <c r="D91" s="10" t="str">
        <f>VLOOKUP(C91,'Price List(f)'!G:J,4,0)</f>
        <v>Double Shot Crackers 5 nos pack 3.5 inch</v>
      </c>
      <c r="E91" s="10">
        <v>5</v>
      </c>
      <c r="F91" s="10" t="s">
        <v>152</v>
      </c>
      <c r="G91" s="10"/>
      <c r="H91" s="10" t="s">
        <v>152</v>
      </c>
      <c r="I91" s="10" t="s">
        <v>152</v>
      </c>
      <c r="J91" s="10"/>
      <c r="K91" s="10" t="s">
        <v>152</v>
      </c>
      <c r="L91" s="2" t="str">
        <f t="shared" si="2"/>
        <v>insert into product_combo_line_item(id,product,pid1,pid2,pid3,pid1name,pid2name,pid3name,pid1Qty,pid2Qty,pid3Qty) SELECT 1 + coalesce((SELECT max(Id) FROM product_combo_line_item), 0),132,39,null,null,'Double Shot Crackers 5 nos pack 3.5 inch','','',5,null,null;</v>
      </c>
    </row>
    <row r="92" spans="1:12">
      <c r="A92" s="1" t="s">
        <v>165</v>
      </c>
      <c r="B92" s="10">
        <f>VLOOKUP(A92,'Price List(f)'!B:G,6,0)</f>
        <v>132</v>
      </c>
      <c r="C92" s="11">
        <v>41</v>
      </c>
      <c r="D92" s="10" t="str">
        <f>VLOOKUP(C92,'Price List(f)'!G:J,4,0)</f>
        <v xml:space="preserve">Hydrogen Bomb (Green) 10 nos box </v>
      </c>
      <c r="E92" s="10">
        <v>1</v>
      </c>
      <c r="F92" s="10" t="s">
        <v>152</v>
      </c>
      <c r="G92" s="10"/>
      <c r="H92" s="10" t="s">
        <v>152</v>
      </c>
      <c r="I92" s="10" t="s">
        <v>152</v>
      </c>
      <c r="J92" s="10"/>
      <c r="K92" s="10" t="s">
        <v>152</v>
      </c>
      <c r="L92" s="2" t="str">
        <f t="shared" si="2"/>
        <v>insert into product_combo_line_item(id,product,pid1,pid2,pid3,pid1name,pid2name,pid3name,pid1Qty,pid2Qty,pid3Qty) SELECT 1 + coalesce((SELECT max(Id) FROM product_combo_line_item), 0),132,41,null,null,'Hydrogen Bomb (Green) 10 nos box ','','',1,null,null;</v>
      </c>
    </row>
    <row r="93" spans="1:12">
      <c r="A93" s="1" t="s">
        <v>165</v>
      </c>
      <c r="B93" s="10">
        <f>VLOOKUP(A93,'Price List(f)'!B:G,6,0)</f>
        <v>132</v>
      </c>
      <c r="C93" s="11">
        <v>43</v>
      </c>
      <c r="D93" s="10" t="str">
        <f>VLOOKUP(C93,'Price List(f)'!G:J,4,0)</f>
        <v xml:space="preserve">7 Shots 5 pcs Box </v>
      </c>
      <c r="E93" s="10">
        <v>2</v>
      </c>
      <c r="F93" s="10" t="s">
        <v>152</v>
      </c>
      <c r="G93" s="10"/>
      <c r="H93" s="10" t="s">
        <v>152</v>
      </c>
      <c r="I93" s="10" t="s">
        <v>152</v>
      </c>
      <c r="J93" s="10"/>
      <c r="K93" s="10" t="s">
        <v>152</v>
      </c>
      <c r="L93" s="2" t="str">
        <f t="shared" si="2"/>
        <v>insert into product_combo_line_item(id,product,pid1,pid2,pid3,pid1name,pid2name,pid3name,pid1Qty,pid2Qty,pid3Qty) SELECT 1 + coalesce((SELECT max(Id) FROM product_combo_line_item), 0),132,43,null,null,'7 Shots 5 pcs Box ','','',2,null,null;</v>
      </c>
    </row>
    <row r="94" spans="1:12">
      <c r="A94" s="1" t="s">
        <v>165</v>
      </c>
      <c r="B94" s="10">
        <f>VLOOKUP(A94,'Price List(f)'!B:G,6,0)</f>
        <v>132</v>
      </c>
      <c r="C94" s="11">
        <v>52</v>
      </c>
      <c r="D94" s="10" t="str">
        <f>VLOOKUP(C94,'Price List(f)'!G:J,4,0)</f>
        <v xml:space="preserve">28 Giant Shells 1 no </v>
      </c>
      <c r="E94" s="10">
        <v>5</v>
      </c>
      <c r="F94" s="11">
        <v>70</v>
      </c>
      <c r="G94" s="10" t="str">
        <f>VLOOKUP(F94,'Price List(f)'!G:J,4,0)</f>
        <v>2 inch Comet 1 pc Box 2 inch</v>
      </c>
      <c r="H94" s="11">
        <v>1</v>
      </c>
      <c r="I94" s="10" t="s">
        <v>152</v>
      </c>
      <c r="J94" s="10"/>
      <c r="K94" s="10" t="s">
        <v>152</v>
      </c>
      <c r="L94" s="2" t="str">
        <f t="shared" si="2"/>
        <v>insert into product_combo_line_item(id,product,pid1,pid2,pid3,pid1name,pid2name,pid3name,pid1Qty,pid2Qty,pid3Qty) SELECT 1 + coalesce((SELECT max(Id) FROM product_combo_line_item), 0),132,52,70,null,'28 Giant Shells 1 no ','2 inch Comet 1 pc Box 2 inch','',5,1,null;</v>
      </c>
    </row>
    <row r="95" spans="1:12">
      <c r="A95" s="1" t="s">
        <v>165</v>
      </c>
      <c r="B95" s="10">
        <f>VLOOKUP(A95,'Price List(f)'!B:G,6,0)</f>
        <v>132</v>
      </c>
      <c r="C95" s="11">
        <v>57</v>
      </c>
      <c r="D95" s="10" t="str">
        <f>VLOOKUP(C95,'Price List(f)'!G:J,4,0)</f>
        <v xml:space="preserve">56 Medium Shells 1 no </v>
      </c>
      <c r="E95" s="10">
        <v>3</v>
      </c>
      <c r="F95" s="10" t="s">
        <v>152</v>
      </c>
      <c r="G95" s="10"/>
      <c r="H95" s="10" t="s">
        <v>152</v>
      </c>
      <c r="I95" s="10" t="s">
        <v>152</v>
      </c>
      <c r="J95" s="10"/>
      <c r="K95" s="10" t="s">
        <v>152</v>
      </c>
      <c r="L95" s="2" t="str">
        <f t="shared" si="2"/>
        <v>insert into product_combo_line_item(id,product,pid1,pid2,pid3,pid1name,pid2name,pid3name,pid1Qty,pid2Qty,pid3Qty) SELECT 1 + coalesce((SELECT max(Id) FROM product_combo_line_item), 0),132,57,null,null,'56 Medium Shells 1 no ','','',3,null,null;</v>
      </c>
    </row>
    <row r="96" spans="1:12">
      <c r="A96" s="1" t="s">
        <v>165</v>
      </c>
      <c r="B96" s="10">
        <f>VLOOKUP(A96,'Price List(f)'!B:G,6,0)</f>
        <v>132</v>
      </c>
      <c r="C96" s="11">
        <v>73</v>
      </c>
      <c r="D96" s="10" t="str">
        <f>VLOOKUP(C96,'Price List(f)'!G:J,4,0)</f>
        <v xml:space="preserve">Rainbow Rockets 10 pcs Box </v>
      </c>
      <c r="E96" s="10">
        <v>1</v>
      </c>
      <c r="F96" s="10" t="s">
        <v>152</v>
      </c>
      <c r="G96" s="10"/>
      <c r="H96" s="10" t="s">
        <v>152</v>
      </c>
      <c r="I96" s="10" t="s">
        <v>152</v>
      </c>
      <c r="J96" s="10"/>
      <c r="K96" s="10" t="s">
        <v>152</v>
      </c>
      <c r="L96" s="2" t="str">
        <f t="shared" si="2"/>
        <v>insert into product_combo_line_item(id,product,pid1,pid2,pid3,pid1name,pid2name,pid3name,pid1Qty,pid2Qty,pid3Qty) SELECT 1 + coalesce((SELECT max(Id) FROM product_combo_line_item), 0),132,73,null,null,'Rainbow Rockets 10 pcs Box ','','',1,null,null;</v>
      </c>
    </row>
    <row r="97" spans="1:12">
      <c r="A97" s="1" t="s">
        <v>165</v>
      </c>
      <c r="B97" s="10">
        <f>VLOOKUP(A97,'Price List(f)'!B:G,6,0)</f>
        <v>132</v>
      </c>
      <c r="C97" s="11">
        <v>77</v>
      </c>
      <c r="D97" s="10" t="str">
        <f>VLOOKUP(C97,'Price List(f)'!G:J,4,0)</f>
        <v xml:space="preserve">Rotor, Delta, Echo, Stiletto, Proton 5 pcs Box </v>
      </c>
      <c r="E97" s="10">
        <v>1</v>
      </c>
      <c r="F97" s="10" t="s">
        <v>152</v>
      </c>
      <c r="G97" s="10"/>
      <c r="H97" s="10" t="s">
        <v>152</v>
      </c>
      <c r="I97" s="10" t="s">
        <v>152</v>
      </c>
      <c r="J97" s="10"/>
      <c r="K97" s="10" t="s">
        <v>152</v>
      </c>
      <c r="L97" s="2" t="str">
        <f t="shared" si="2"/>
        <v>insert into product_combo_line_item(id,product,pid1,pid2,pid3,pid1name,pid2name,pid3name,pid1Qty,pid2Qty,pid3Qty) SELECT 1 + coalesce((SELECT max(Id) FROM product_combo_line_item), 0),132,77,null,null,'Rotor, Delta, Echo, Stiletto, Proton 5 pcs Box ','','',1,null,null;</v>
      </c>
    </row>
    <row r="98" spans="1:12">
      <c r="A98" s="1" t="s">
        <v>165</v>
      </c>
      <c r="B98" s="10">
        <f>VLOOKUP(A98,'Price List(f)'!B:G,6,0)</f>
        <v>132</v>
      </c>
      <c r="C98" s="11">
        <v>116</v>
      </c>
      <c r="D98" s="10" t="str">
        <f>VLOOKUP(C98,'Price List(f)'!G:J,4,0)</f>
        <v xml:space="preserve">Roll Caps 1 Box </v>
      </c>
      <c r="E98" s="10">
        <v>1</v>
      </c>
      <c r="F98" s="10" t="s">
        <v>152</v>
      </c>
      <c r="G98" s="10"/>
      <c r="H98" s="10" t="s">
        <v>152</v>
      </c>
      <c r="I98" s="10" t="s">
        <v>152</v>
      </c>
      <c r="J98" s="10"/>
      <c r="K98" s="10" t="s">
        <v>152</v>
      </c>
      <c r="L98" s="2" t="str">
        <f t="shared" si="2"/>
        <v>insert into product_combo_line_item(id,product,pid1,pid2,pid3,pid1name,pid2name,pid3name,pid1Qty,pid2Qty,pid3Qty) SELECT 1 + coalesce((SELECT max(Id) FROM product_combo_line_item), 0),132,116,null,null,'Roll Caps 1 Box ','','',1,null,null;</v>
      </c>
    </row>
    <row r="99" spans="1:12" ht="15.75">
      <c r="A99" s="1" t="s">
        <v>180</v>
      </c>
      <c r="B99" s="10">
        <f>VLOOKUP(A99,'Price List(f)'!B:G,6,0)</f>
        <v>133</v>
      </c>
      <c r="C99" s="11">
        <v>3</v>
      </c>
      <c r="D99" s="10" t="str">
        <f>VLOOKUP(C99,'Price List(f)'!G:J,4,0)</f>
        <v>Jimmy Sparklers Gold 12 cm</v>
      </c>
      <c r="E99" s="13">
        <v>3</v>
      </c>
      <c r="F99" s="10" t="s">
        <v>152</v>
      </c>
      <c r="G99" s="10"/>
      <c r="H99" s="10" t="s">
        <v>152</v>
      </c>
      <c r="I99" s="10" t="s">
        <v>152</v>
      </c>
      <c r="J99" s="10"/>
      <c r="K99" s="10" t="s">
        <v>152</v>
      </c>
      <c r="L99" s="2" t="str">
        <f t="shared" si="2"/>
        <v>insert into product_combo_line_item(id,product,pid1,pid2,pid3,pid1name,pid2name,pid3name,pid1Qty,pid2Qty,pid3Qty) SELECT 1 + coalesce((SELECT max(Id) FROM product_combo_line_item), 0),133,3,null,null,'Jimmy Sparklers Gold 12 cm','','',3,null,null;</v>
      </c>
    </row>
    <row r="100" spans="1:12" ht="15.75">
      <c r="A100" s="1" t="s">
        <v>180</v>
      </c>
      <c r="B100" s="10">
        <f>VLOOKUP(A100,'Price List(f)'!B:G,6,0)</f>
        <v>133</v>
      </c>
      <c r="C100" s="11">
        <v>6</v>
      </c>
      <c r="D100" s="10" t="str">
        <f>VLOOKUP(C100,'Price List(f)'!G:J,4,0)</f>
        <v>Standard Sparklers Crackling 15 cm</v>
      </c>
      <c r="E100" s="13">
        <v>3</v>
      </c>
      <c r="F100" s="10" t="s">
        <v>152</v>
      </c>
      <c r="G100" s="10"/>
      <c r="H100" s="10" t="s">
        <v>152</v>
      </c>
      <c r="I100" s="10" t="s">
        <v>152</v>
      </c>
      <c r="J100" s="10"/>
      <c r="K100" s="10" t="s">
        <v>152</v>
      </c>
      <c r="L100" s="2" t="str">
        <f t="shared" si="2"/>
        <v>insert into product_combo_line_item(id,product,pid1,pid2,pid3,pid1name,pid2name,pid3name,pid1Qty,pid2Qty,pid3Qty) SELECT 1 + coalesce((SELECT max(Id) FROM product_combo_line_item), 0),133,6,null,null,'Standard Sparklers Crackling 15 cm','','',3,null,null;</v>
      </c>
    </row>
    <row r="101" spans="1:12" ht="15.75">
      <c r="A101" s="1" t="s">
        <v>180</v>
      </c>
      <c r="B101" s="10">
        <f>VLOOKUP(A101,'Price List(f)'!B:G,6,0)</f>
        <v>133</v>
      </c>
      <c r="C101" s="11">
        <v>13</v>
      </c>
      <c r="D101" s="10" t="str">
        <f>VLOOKUP(C101,'Price List(f)'!G:J,4,0)</f>
        <v>4 Color Sparklers Mixed 12 cm</v>
      </c>
      <c r="E101" s="13">
        <v>2</v>
      </c>
      <c r="F101" s="10" t="s">
        <v>152</v>
      </c>
      <c r="G101" s="10"/>
      <c r="H101" s="10" t="s">
        <v>152</v>
      </c>
      <c r="I101" s="10" t="s">
        <v>152</v>
      </c>
      <c r="J101" s="10"/>
      <c r="K101" s="10" t="s">
        <v>152</v>
      </c>
      <c r="L101" s="2" t="str">
        <f t="shared" si="2"/>
        <v>insert into product_combo_line_item(id,product,pid1,pid2,pid3,pid1name,pid2name,pid3name,pid1Qty,pid2Qty,pid3Qty) SELECT 1 + coalesce((SELECT max(Id) FROM product_combo_line_item), 0),133,13,null,null,'4 Color Sparklers Mixed 12 cm','','',2,null,null;</v>
      </c>
    </row>
    <row r="102" spans="1:12" ht="15.75">
      <c r="A102" s="1" t="s">
        <v>180</v>
      </c>
      <c r="B102" s="10">
        <f>VLOOKUP(A102,'Price List(f)'!B:G,6,0)</f>
        <v>133</v>
      </c>
      <c r="C102" s="11">
        <v>16</v>
      </c>
      <c r="D102" s="10" t="str">
        <f>VLOOKUP(C102,'Price List(f)'!G:J,4,0)</f>
        <v>Flower Pots Big 10 pcs Box Big</v>
      </c>
      <c r="E102" s="13">
        <v>2</v>
      </c>
      <c r="F102" s="10" t="s">
        <v>152</v>
      </c>
      <c r="G102" s="10"/>
      <c r="H102" s="10" t="s">
        <v>152</v>
      </c>
      <c r="I102" s="10" t="s">
        <v>152</v>
      </c>
      <c r="J102" s="10"/>
      <c r="K102" s="10" t="s">
        <v>152</v>
      </c>
      <c r="L102" s="2" t="str">
        <f t="shared" si="2"/>
        <v>insert into product_combo_line_item(id,product,pid1,pid2,pid3,pid1name,pid2name,pid3name,pid1Qty,pid2Qty,pid3Qty) SELECT 1 + coalesce((SELECT max(Id) FROM product_combo_line_item), 0),133,16,null,null,'Flower Pots Big 10 pcs Box Big','','',2,null,null;</v>
      </c>
    </row>
    <row r="103" spans="1:12" ht="15.75">
      <c r="A103" s="1" t="s">
        <v>180</v>
      </c>
      <c r="B103" s="10">
        <f>VLOOKUP(A103,'Price List(f)'!B:G,6,0)</f>
        <v>133</v>
      </c>
      <c r="C103" s="11">
        <v>18</v>
      </c>
      <c r="D103" s="10" t="str">
        <f>VLOOKUP(C103,'Price List(f)'!G:J,4,0)</f>
        <v xml:space="preserve">Flower Pots Giant 10 pcs Box </v>
      </c>
      <c r="E103" s="13">
        <v>1</v>
      </c>
      <c r="F103" s="10" t="s">
        <v>152</v>
      </c>
      <c r="G103" s="10"/>
      <c r="H103" s="10" t="s">
        <v>152</v>
      </c>
      <c r="I103" s="10" t="s">
        <v>152</v>
      </c>
      <c r="J103" s="10"/>
      <c r="K103" s="10" t="s">
        <v>152</v>
      </c>
      <c r="L103" s="2" t="str">
        <f t="shared" si="2"/>
        <v>insert into product_combo_line_item(id,product,pid1,pid2,pid3,pid1name,pid2name,pid3name,pid1Qty,pid2Qty,pid3Qty) SELECT 1 + coalesce((SELECT max(Id) FROM product_combo_line_item), 0),133,18,null,null,'Flower Pots Giant 10 pcs Box ','','',1,null,null;</v>
      </c>
    </row>
    <row r="104" spans="1:12" ht="15.75">
      <c r="A104" s="1" t="s">
        <v>180</v>
      </c>
      <c r="B104" s="10">
        <f>VLOOKUP(A104,'Price List(f)'!B:G,6,0)</f>
        <v>133</v>
      </c>
      <c r="C104" s="11">
        <v>23</v>
      </c>
      <c r="D104" s="10" t="str">
        <f>VLOOKUP(C104,'Price List(f)'!G:J,4,0)</f>
        <v>Zamin Chakra 25 pcs Box Big</v>
      </c>
      <c r="E104" s="13">
        <v>2</v>
      </c>
      <c r="F104" s="10" t="s">
        <v>152</v>
      </c>
      <c r="G104" s="10"/>
      <c r="H104" s="10" t="s">
        <v>152</v>
      </c>
      <c r="I104" s="10" t="s">
        <v>152</v>
      </c>
      <c r="J104" s="10"/>
      <c r="K104" s="10" t="s">
        <v>152</v>
      </c>
      <c r="L104" s="2" t="str">
        <f t="shared" si="2"/>
        <v>insert into product_combo_line_item(id,product,pid1,pid2,pid3,pid1name,pid2name,pid3name,pid1Qty,pid2Qty,pid3Qty) SELECT 1 + coalesce((SELECT max(Id) FROM product_combo_line_item), 0),133,23,null,null,'Zamin Chakra 25 pcs Box Big','','',2,null,null;</v>
      </c>
    </row>
    <row r="105" spans="1:12" ht="15.75">
      <c r="A105" s="1" t="s">
        <v>180</v>
      </c>
      <c r="B105" s="10">
        <f>VLOOKUP(A105,'Price List(f)'!B:G,6,0)</f>
        <v>133</v>
      </c>
      <c r="C105" s="11">
        <v>27</v>
      </c>
      <c r="D105" s="10" t="str">
        <f>VLOOKUP(C105,'Price List(f)'!G:J,4,0)</f>
        <v>Silver Twinkling 10 pcs Box 2 feet</v>
      </c>
      <c r="E105" s="13">
        <v>2</v>
      </c>
      <c r="F105" s="10" t="s">
        <v>152</v>
      </c>
      <c r="G105" s="10"/>
      <c r="H105" s="10" t="s">
        <v>152</v>
      </c>
      <c r="I105" s="10" t="s">
        <v>152</v>
      </c>
      <c r="J105" s="10"/>
      <c r="K105" s="10" t="s">
        <v>152</v>
      </c>
      <c r="L105" s="2" t="str">
        <f t="shared" si="2"/>
        <v>insert into product_combo_line_item(id,product,pid1,pid2,pid3,pid1name,pid2name,pid3name,pid1Qty,pid2Qty,pid3Qty) SELECT 1 + coalesce((SELECT max(Id) FROM product_combo_line_item), 0),133,27,null,null,'Silver Twinkling 10 pcs Box 2 feet','','',2,null,null;</v>
      </c>
    </row>
    <row r="106" spans="1:12" ht="15.75">
      <c r="A106" s="1" t="s">
        <v>180</v>
      </c>
      <c r="B106" s="10">
        <f>VLOOKUP(A106,'Price List(f)'!B:G,6,0)</f>
        <v>133</v>
      </c>
      <c r="C106" s="11">
        <v>68</v>
      </c>
      <c r="D106" s="10" t="str">
        <f>VLOOKUP(C106,'Price List(f)'!G:J,4,0)</f>
        <v>Super Star Comets 1 pc Box 1 inch</v>
      </c>
      <c r="E106" s="13">
        <v>2</v>
      </c>
      <c r="F106" s="10" t="s">
        <v>152</v>
      </c>
      <c r="G106" s="10"/>
      <c r="H106" s="10" t="s">
        <v>152</v>
      </c>
      <c r="I106" s="10" t="s">
        <v>152</v>
      </c>
      <c r="J106" s="10"/>
      <c r="K106" s="10" t="s">
        <v>152</v>
      </c>
      <c r="L106" s="2" t="str">
        <f t="shared" si="2"/>
        <v>insert into product_combo_line_item(id,product,pid1,pid2,pid3,pid1name,pid2name,pid3name,pid1Qty,pid2Qty,pid3Qty) SELECT 1 + coalesce((SELECT max(Id) FROM product_combo_line_item), 0),133,68,null,null,'Super Star Comets 1 pc Box 1 inch','','',2,null,null;</v>
      </c>
    </row>
    <row r="107" spans="1:12" ht="15.75">
      <c r="A107" s="1" t="s">
        <v>180</v>
      </c>
      <c r="B107" s="10">
        <f>VLOOKUP(A107,'Price List(f)'!B:G,6,0)</f>
        <v>133</v>
      </c>
      <c r="C107" s="11">
        <v>32</v>
      </c>
      <c r="D107" s="10" t="str">
        <f>VLOOKUP(C107,'Price List(f)'!G:J,4,0)</f>
        <v xml:space="preserve">Electric Stones 25 pcs Box </v>
      </c>
      <c r="E107" s="13">
        <v>1</v>
      </c>
      <c r="F107" s="10" t="s">
        <v>152</v>
      </c>
      <c r="G107" s="10"/>
      <c r="H107" s="10" t="s">
        <v>152</v>
      </c>
      <c r="I107" s="10" t="s">
        <v>152</v>
      </c>
      <c r="J107" s="10"/>
      <c r="K107" s="10" t="s">
        <v>152</v>
      </c>
      <c r="L107" s="2" t="str">
        <f t="shared" si="2"/>
        <v>insert into product_combo_line_item(id,product,pid1,pid2,pid3,pid1name,pid2name,pid3name,pid1Qty,pid2Qty,pid3Qty) SELECT 1 + coalesce((SELECT max(Id) FROM product_combo_line_item), 0),133,32,null,null,'Electric Stones 25 pcs Box ','','',1,null,null;</v>
      </c>
    </row>
    <row r="108" spans="1:12" ht="15.75">
      <c r="A108" s="1" t="s">
        <v>180</v>
      </c>
      <c r="B108" s="10">
        <f>VLOOKUP(A108,'Price List(f)'!B:G,6,0)</f>
        <v>133</v>
      </c>
      <c r="C108" s="11">
        <v>33</v>
      </c>
      <c r="D108" s="10" t="str">
        <f>VLOOKUP(C108,'Price List(f)'!G:J,4,0)</f>
        <v xml:space="preserve">Red Bijili Crackers 100 pcs pkt </v>
      </c>
      <c r="E108" s="13">
        <v>1</v>
      </c>
      <c r="F108" s="10" t="s">
        <v>152</v>
      </c>
      <c r="G108" s="10"/>
      <c r="H108" s="10" t="s">
        <v>152</v>
      </c>
      <c r="I108" s="10" t="s">
        <v>152</v>
      </c>
      <c r="J108" s="10"/>
      <c r="K108" s="10" t="s">
        <v>152</v>
      </c>
      <c r="L108" s="2" t="str">
        <f t="shared" si="2"/>
        <v>insert into product_combo_line_item(id,product,pid1,pid2,pid3,pid1name,pid2name,pid3name,pid1Qty,pid2Qty,pid3Qty) SELECT 1 + coalesce((SELECT max(Id) FROM product_combo_line_item), 0),133,33,null,null,'Red Bijili Crackers 100 pcs pkt ','','',1,null,null;</v>
      </c>
    </row>
    <row r="109" spans="1:12" ht="15.75">
      <c r="A109" s="1" t="s">
        <v>180</v>
      </c>
      <c r="B109" s="10">
        <f>VLOOKUP(A109,'Price List(f)'!B:G,6,0)</f>
        <v>133</v>
      </c>
      <c r="C109" s="11">
        <v>34</v>
      </c>
      <c r="D109" s="10" t="str">
        <f>VLOOKUP(C109,'Price List(f)'!G:J,4,0)</f>
        <v>Krishna Crackers 5 nos pack 4 inch</v>
      </c>
      <c r="E109" s="13">
        <v>4</v>
      </c>
      <c r="F109" s="10" t="s">
        <v>152</v>
      </c>
      <c r="G109" s="10"/>
      <c r="H109" s="10" t="s">
        <v>152</v>
      </c>
      <c r="I109" s="10" t="s">
        <v>152</v>
      </c>
      <c r="J109" s="10"/>
      <c r="K109" s="10" t="s">
        <v>152</v>
      </c>
      <c r="L109" s="2" t="str">
        <f t="shared" si="2"/>
        <v>insert into product_combo_line_item(id,product,pid1,pid2,pid3,pid1name,pid2name,pid3name,pid1Qty,pid2Qty,pid3Qty) SELECT 1 + coalesce((SELECT max(Id) FROM product_combo_line_item), 0),133,34,null,null,'Krishna Crackers 5 nos pack 4 inch','','',4,null,null;</v>
      </c>
    </row>
    <row r="110" spans="1:12" ht="15.75">
      <c r="A110" s="1" t="s">
        <v>180</v>
      </c>
      <c r="B110" s="10">
        <f>VLOOKUP(A110,'Price List(f)'!B:G,6,0)</f>
        <v>133</v>
      </c>
      <c r="C110" s="11">
        <v>35</v>
      </c>
      <c r="D110" s="10" t="str">
        <f>VLOOKUP(C110,'Price List(f)'!G:J,4,0)</f>
        <v>Lakshmi Crackers 5 nos pack 3.5 inch</v>
      </c>
      <c r="E110" s="13">
        <v>4</v>
      </c>
      <c r="F110" s="10" t="s">
        <v>152</v>
      </c>
      <c r="G110" s="10"/>
      <c r="H110" s="10" t="s">
        <v>152</v>
      </c>
      <c r="I110" s="10" t="s">
        <v>152</v>
      </c>
      <c r="J110" s="10"/>
      <c r="K110" s="10" t="s">
        <v>152</v>
      </c>
      <c r="L110" s="2" t="str">
        <f t="shared" si="2"/>
        <v>insert into product_combo_line_item(id,product,pid1,pid2,pid3,pid1name,pid2name,pid3name,pid1Qty,pid2Qty,pid3Qty) SELECT 1 + coalesce((SELECT max(Id) FROM product_combo_line_item), 0),133,35,null,null,'Lakshmi Crackers 5 nos pack 3.5 inch','','',4,null,null;</v>
      </c>
    </row>
    <row r="111" spans="1:12" ht="15.75">
      <c r="A111" s="1" t="s">
        <v>180</v>
      </c>
      <c r="B111" s="10">
        <f>VLOOKUP(A111,'Price List(f)'!B:G,6,0)</f>
        <v>133</v>
      </c>
      <c r="C111" s="11">
        <v>39</v>
      </c>
      <c r="D111" s="10" t="str">
        <f>VLOOKUP(C111,'Price List(f)'!G:J,4,0)</f>
        <v>Double Shot Crackers 5 nos pack 3.5 inch</v>
      </c>
      <c r="E111" s="13">
        <v>4</v>
      </c>
      <c r="F111" s="11">
        <v>54</v>
      </c>
      <c r="G111" s="10" t="str">
        <f>VLOOKUP(F111,'Price List(f)'!G:J,4,0)</f>
        <v xml:space="preserve">48 Deluxe Shells 1 no </v>
      </c>
      <c r="H111" s="11">
        <v>1</v>
      </c>
      <c r="I111" s="10" t="s">
        <v>152</v>
      </c>
      <c r="J111" s="10"/>
      <c r="K111" s="10" t="s">
        <v>152</v>
      </c>
      <c r="L111" s="2" t="str">
        <f t="shared" si="2"/>
        <v>insert into product_combo_line_item(id,product,pid1,pid2,pid3,pid1name,pid2name,pid3name,pid1Qty,pid2Qty,pid3Qty) SELECT 1 + coalesce((SELECT max(Id) FROM product_combo_line_item), 0),133,39,54,null,'Double Shot Crackers 5 nos pack 3.5 inch','48 Deluxe Shells 1 no ','',4,1,null;</v>
      </c>
    </row>
    <row r="112" spans="1:12" ht="15.75">
      <c r="A112" s="1" t="s">
        <v>180</v>
      </c>
      <c r="B112" s="10">
        <f>VLOOKUP(A112,'Price List(f)'!B:G,6,0)</f>
        <v>133</v>
      </c>
      <c r="C112" s="11">
        <v>41</v>
      </c>
      <c r="D112" s="10" t="str">
        <f>VLOOKUP(C112,'Price List(f)'!G:J,4,0)</f>
        <v xml:space="preserve">Hydrogen Bomb (Green) 10 nos box </v>
      </c>
      <c r="E112" s="13">
        <v>1</v>
      </c>
      <c r="F112" s="10" t="s">
        <v>152</v>
      </c>
      <c r="G112" s="10"/>
      <c r="H112" s="10" t="s">
        <v>152</v>
      </c>
      <c r="I112" s="10" t="s">
        <v>152</v>
      </c>
      <c r="J112" s="10"/>
      <c r="K112" s="10" t="s">
        <v>152</v>
      </c>
      <c r="L112" s="2" t="str">
        <f t="shared" si="2"/>
        <v>insert into product_combo_line_item(id,product,pid1,pid2,pid3,pid1name,pid2name,pid3name,pid1Qty,pid2Qty,pid3Qty) SELECT 1 + coalesce((SELECT max(Id) FROM product_combo_line_item), 0),133,41,null,null,'Hydrogen Bomb (Green) 10 nos box ','','',1,null,null;</v>
      </c>
    </row>
    <row r="113" spans="1:12" ht="15.75">
      <c r="A113" s="1" t="s">
        <v>180</v>
      </c>
      <c r="B113" s="10">
        <f>VLOOKUP(A113,'Price List(f)'!B:G,6,0)</f>
        <v>133</v>
      </c>
      <c r="C113" s="11">
        <v>43</v>
      </c>
      <c r="D113" s="10" t="str">
        <f>VLOOKUP(C113,'Price List(f)'!G:J,4,0)</f>
        <v xml:space="preserve">7 Shots 5 pcs Box </v>
      </c>
      <c r="E113" s="13">
        <v>2</v>
      </c>
      <c r="F113" s="10" t="s">
        <v>152</v>
      </c>
      <c r="G113" s="10"/>
      <c r="H113" s="10" t="s">
        <v>152</v>
      </c>
      <c r="I113" s="10" t="s">
        <v>152</v>
      </c>
      <c r="J113" s="10"/>
      <c r="K113" s="10" t="s">
        <v>152</v>
      </c>
      <c r="L113" s="2" t="str">
        <f t="shared" si="2"/>
        <v>insert into product_combo_line_item(id,product,pid1,pid2,pid3,pid1name,pid2name,pid3name,pid1Qty,pid2Qty,pid3Qty) SELECT 1 + coalesce((SELECT max(Id) FROM product_combo_line_item), 0),133,43,null,null,'7 Shots 5 pcs Box ','','',2,null,null;</v>
      </c>
    </row>
    <row r="114" spans="1:12" ht="15.75">
      <c r="A114" s="1" t="s">
        <v>180</v>
      </c>
      <c r="B114" s="10">
        <f>VLOOKUP(A114,'Price List(f)'!B:G,6,0)</f>
        <v>133</v>
      </c>
      <c r="C114" s="11">
        <v>70</v>
      </c>
      <c r="D114" s="10" t="str">
        <f>VLOOKUP(C114,'Price List(f)'!G:J,4,0)</f>
        <v>2 inch Comet 1 pc Box 2 inch</v>
      </c>
      <c r="E114" s="13">
        <v>1</v>
      </c>
      <c r="F114" s="10" t="s">
        <v>152</v>
      </c>
      <c r="G114" s="10"/>
      <c r="H114" s="10" t="s">
        <v>152</v>
      </c>
      <c r="I114" s="10" t="s">
        <v>152</v>
      </c>
      <c r="J114" s="10"/>
      <c r="K114" s="10" t="s">
        <v>152</v>
      </c>
      <c r="L114" s="2" t="str">
        <f t="shared" si="2"/>
        <v>insert into product_combo_line_item(id,product,pid1,pid2,pid3,pid1name,pid2name,pid3name,pid1Qty,pid2Qty,pid3Qty) SELECT 1 + coalesce((SELECT max(Id) FROM product_combo_line_item), 0),133,70,null,null,'2 inch Comet 1 pc Box 2 inch','','',1,null,null;</v>
      </c>
    </row>
    <row r="115" spans="1:12" ht="15.75">
      <c r="A115" s="1" t="s">
        <v>180</v>
      </c>
      <c r="B115" s="10">
        <f>VLOOKUP(A115,'Price List(f)'!B:G,6,0)</f>
        <v>133</v>
      </c>
      <c r="C115" s="11">
        <v>57</v>
      </c>
      <c r="D115" s="10" t="str">
        <f>VLOOKUP(C115,'Price List(f)'!G:J,4,0)</f>
        <v xml:space="preserve">56 Medium Shells 1 no </v>
      </c>
      <c r="E115" s="13">
        <v>2</v>
      </c>
      <c r="F115" s="10" t="s">
        <v>152</v>
      </c>
      <c r="G115" s="10"/>
      <c r="H115" s="10" t="s">
        <v>152</v>
      </c>
      <c r="I115" s="10" t="s">
        <v>152</v>
      </c>
      <c r="J115" s="10"/>
      <c r="K115" s="10" t="s">
        <v>152</v>
      </c>
      <c r="L115" s="2" t="str">
        <f t="shared" si="2"/>
        <v>insert into product_combo_line_item(id,product,pid1,pid2,pid3,pid1name,pid2name,pid3name,pid1Qty,pid2Qty,pid3Qty) SELECT 1 + coalesce((SELECT max(Id) FROM product_combo_line_item), 0),133,57,null,null,'56 Medium Shells 1 no ','','',2,null,null;</v>
      </c>
    </row>
    <row r="116" spans="1:12" ht="15.75">
      <c r="A116" s="1" t="s">
        <v>180</v>
      </c>
      <c r="B116" s="10">
        <f>VLOOKUP(A116,'Price List(f)'!B:G,6,0)</f>
        <v>133</v>
      </c>
      <c r="C116" s="11">
        <v>61</v>
      </c>
      <c r="D116" s="10" t="str">
        <f>VLOOKUP(C116,'Price List(f)'!G:J,4,0)</f>
        <v xml:space="preserve">300 Lar Crackers 1 no </v>
      </c>
      <c r="E116" s="13">
        <v>1</v>
      </c>
      <c r="F116" s="10" t="s">
        <v>152</v>
      </c>
      <c r="G116" s="10"/>
      <c r="H116" s="10" t="s">
        <v>152</v>
      </c>
      <c r="I116" s="10" t="s">
        <v>152</v>
      </c>
      <c r="J116" s="10"/>
      <c r="K116" s="10" t="s">
        <v>152</v>
      </c>
      <c r="L116" s="2" t="str">
        <f t="shared" si="2"/>
        <v>insert into product_combo_line_item(id,product,pid1,pid2,pid3,pid1name,pid2name,pid3name,pid1Qty,pid2Qty,pid3Qty) SELECT 1 + coalesce((SELECT max(Id) FROM product_combo_line_item), 0),133,61,null,null,'300 Lar Crackers 1 no ','','',1,null,null;</v>
      </c>
    </row>
    <row r="117" spans="1:12" ht="15.75">
      <c r="A117" s="1" t="s">
        <v>180</v>
      </c>
      <c r="B117" s="10">
        <f>VLOOKUP(A117,'Price List(f)'!B:G,6,0)</f>
        <v>133</v>
      </c>
      <c r="C117" s="11">
        <v>60</v>
      </c>
      <c r="D117" s="10" t="str">
        <f>VLOOKUP(C117,'Price List(f)'!G:J,4,0)</f>
        <v xml:space="preserve">200 Lar Crackers 1 no </v>
      </c>
      <c r="E117" s="13">
        <v>2</v>
      </c>
      <c r="F117" s="11">
        <v>44</v>
      </c>
      <c r="G117" s="10" t="str">
        <f>VLOOKUP(F117,'Price List(f)'!G:J,4,0)</f>
        <v xml:space="preserve">12 Shots 1 pc Box </v>
      </c>
      <c r="H117" s="11">
        <v>1</v>
      </c>
      <c r="I117" s="10" t="s">
        <v>152</v>
      </c>
      <c r="J117" s="10"/>
      <c r="K117" s="10" t="s">
        <v>152</v>
      </c>
      <c r="L117" s="2" t="str">
        <f t="shared" si="2"/>
        <v>insert into product_combo_line_item(id,product,pid1,pid2,pid3,pid1name,pid2name,pid3name,pid1Qty,pid2Qty,pid3Qty) SELECT 1 + coalesce((SELECT max(Id) FROM product_combo_line_item), 0),133,60,44,null,'200 Lar Crackers 1 no ','12 Shots 1 pc Box ','',2,1,null;</v>
      </c>
    </row>
    <row r="118" spans="1:12" ht="15.75">
      <c r="A118" s="1" t="s">
        <v>180</v>
      </c>
      <c r="B118" s="10">
        <f>VLOOKUP(A118,'Price List(f)'!B:G,6,0)</f>
        <v>133</v>
      </c>
      <c r="C118" s="11">
        <v>77</v>
      </c>
      <c r="D118" s="10" t="str">
        <f>VLOOKUP(C118,'Price List(f)'!G:J,4,0)</f>
        <v xml:space="preserve">Rotor, Delta, Echo, Stiletto, Proton 5 pcs Box </v>
      </c>
      <c r="E118" s="13">
        <v>1</v>
      </c>
      <c r="F118" s="10" t="s">
        <v>152</v>
      </c>
      <c r="G118" s="10"/>
      <c r="H118" s="10" t="s">
        <v>152</v>
      </c>
      <c r="I118" s="10" t="s">
        <v>152</v>
      </c>
      <c r="J118" s="10"/>
      <c r="K118" s="10" t="s">
        <v>152</v>
      </c>
      <c r="L118" s="2" t="str">
        <f t="shared" si="2"/>
        <v>insert into product_combo_line_item(id,product,pid1,pid2,pid3,pid1name,pid2name,pid3name,pid1Qty,pid2Qty,pid3Qty) SELECT 1 + coalesce((SELECT max(Id) FROM product_combo_line_item), 0),133,77,null,null,'Rotor, Delta, Echo, Stiletto, Proton 5 pcs Box ','','',1,null,null;</v>
      </c>
    </row>
    <row r="119" spans="1:12" ht="15.75">
      <c r="A119" s="1" t="s">
        <v>180</v>
      </c>
      <c r="B119" s="10">
        <f>VLOOKUP(A119,'Price List(f)'!B:G,6,0)</f>
        <v>133</v>
      </c>
      <c r="C119" s="11">
        <v>72</v>
      </c>
      <c r="D119" s="10" t="str">
        <f>VLOOKUP(C119,'Price List(f)'!G:J,4,0)</f>
        <v xml:space="preserve">Bomb Rockets 10 pcs Box </v>
      </c>
      <c r="E119" s="13">
        <v>2</v>
      </c>
      <c r="F119" s="10" t="s">
        <v>152</v>
      </c>
      <c r="G119" s="10"/>
      <c r="H119" s="10" t="s">
        <v>152</v>
      </c>
      <c r="I119" s="10" t="s">
        <v>152</v>
      </c>
      <c r="J119" s="10"/>
      <c r="K119" s="10" t="s">
        <v>152</v>
      </c>
      <c r="L119" s="2" t="str">
        <f t="shared" si="2"/>
        <v>insert into product_combo_line_item(id,product,pid1,pid2,pid3,pid1name,pid2name,pid3name,pid1Qty,pid2Qty,pid3Qty) SELECT 1 + coalesce((SELECT max(Id) FROM product_combo_line_item), 0),133,72,null,null,'Bomb Rockets 10 pcs Box ','','',2,null,null;</v>
      </c>
    </row>
    <row r="120" spans="1:12" ht="15.75">
      <c r="A120" s="1" t="s">
        <v>180</v>
      </c>
      <c r="B120" s="10">
        <f>VLOOKUP(A120,'Price List(f)'!B:G,6,0)</f>
        <v>133</v>
      </c>
      <c r="C120" s="11">
        <v>116</v>
      </c>
      <c r="D120" s="10" t="str">
        <f>VLOOKUP(C120,'Price List(f)'!G:J,4,0)</f>
        <v xml:space="preserve">Roll Caps 1 Box </v>
      </c>
      <c r="E120" s="13">
        <v>1</v>
      </c>
      <c r="F120" s="10" t="s">
        <v>152</v>
      </c>
      <c r="G120" s="10"/>
      <c r="H120" s="10" t="s">
        <v>152</v>
      </c>
      <c r="I120" s="10" t="s">
        <v>152</v>
      </c>
      <c r="J120" s="10"/>
      <c r="K120" s="10" t="s">
        <v>152</v>
      </c>
      <c r="L120" s="2" t="str">
        <f t="shared" si="2"/>
        <v>insert into product_combo_line_item(id,product,pid1,pid2,pid3,pid1name,pid2name,pid3name,pid1Qty,pid2Qty,pid3Qty) SELECT 1 + coalesce((SELECT max(Id) FROM product_combo_line_item), 0),133,116,null,null,'Roll Caps 1 Box ','','',1,null,null;</v>
      </c>
    </row>
    <row r="121" spans="1:12">
      <c r="A121" s="1" t="s">
        <v>166</v>
      </c>
      <c r="B121" s="10">
        <f>VLOOKUP(A121,'Price List(f)'!B:G,6,0)</f>
        <v>134</v>
      </c>
      <c r="C121" s="11">
        <v>33</v>
      </c>
      <c r="D121" s="10" t="str">
        <f>VLOOKUP(C121,'Price List(f)'!G:J,4,0)</f>
        <v xml:space="preserve">Red Bijili Crackers 100 pcs pkt </v>
      </c>
      <c r="E121" s="10">
        <v>1</v>
      </c>
      <c r="F121" s="11">
        <v>1</v>
      </c>
      <c r="G121" s="10" t="str">
        <f>VLOOKUP(F121,'Price List(f)'!G:J,4,0)</f>
        <v>Standard Sparklers Gold 9 cm</v>
      </c>
      <c r="H121" s="11">
        <v>3</v>
      </c>
      <c r="I121" s="10" t="s">
        <v>152</v>
      </c>
      <c r="J121" s="10"/>
      <c r="K121" s="10" t="s">
        <v>152</v>
      </c>
      <c r="L121" s="2" t="str">
        <f t="shared" si="2"/>
        <v>insert into product_combo_line_item(id,product,pid1,pid2,pid3,pid1name,pid2name,pid3name,pid1Qty,pid2Qty,pid3Qty) SELECT 1 + coalesce((SELECT max(Id) FROM product_combo_line_item), 0),134,33,1,null,'Red Bijili Crackers 100 pcs pkt ','Standard Sparklers Gold 9 cm','',1,3,null;</v>
      </c>
    </row>
    <row r="122" spans="1:12">
      <c r="A122" s="1" t="s">
        <v>166</v>
      </c>
      <c r="B122" s="10">
        <f>VLOOKUP(A122,'Price List(f)'!B:G,6,0)</f>
        <v>134</v>
      </c>
      <c r="C122" s="11">
        <v>34</v>
      </c>
      <c r="D122" s="10" t="str">
        <f>VLOOKUP(C122,'Price List(f)'!G:J,4,0)</f>
        <v>Krishna Crackers 5 nos pack 4 inch</v>
      </c>
      <c r="E122" s="10">
        <v>3</v>
      </c>
      <c r="F122" s="10" t="s">
        <v>152</v>
      </c>
      <c r="G122" s="10"/>
      <c r="H122" s="10" t="s">
        <v>152</v>
      </c>
      <c r="I122" s="10" t="s">
        <v>152</v>
      </c>
      <c r="J122" s="10"/>
      <c r="K122" s="10" t="s">
        <v>152</v>
      </c>
      <c r="L122" s="2" t="str">
        <f t="shared" si="2"/>
        <v>insert into product_combo_line_item(id,product,pid1,pid2,pid3,pid1name,pid2name,pid3name,pid1Qty,pid2Qty,pid3Qty) SELECT 1 + coalesce((SELECT max(Id) FROM product_combo_line_item), 0),134,34,null,null,'Krishna Crackers 5 nos pack 4 inch','','',3,null,null;</v>
      </c>
    </row>
    <row r="123" spans="1:12">
      <c r="A123" s="1" t="s">
        <v>166</v>
      </c>
      <c r="B123" s="10">
        <f>VLOOKUP(A123,'Price List(f)'!B:G,6,0)</f>
        <v>134</v>
      </c>
      <c r="C123" s="11">
        <v>35</v>
      </c>
      <c r="D123" s="10" t="str">
        <f>VLOOKUP(C123,'Price List(f)'!G:J,4,0)</f>
        <v>Lakshmi Crackers 5 nos pack 3.5 inch</v>
      </c>
      <c r="E123" s="10">
        <v>3</v>
      </c>
      <c r="F123" s="10" t="s">
        <v>152</v>
      </c>
      <c r="G123" s="10"/>
      <c r="H123" s="10" t="s">
        <v>152</v>
      </c>
      <c r="I123" s="10" t="s">
        <v>152</v>
      </c>
      <c r="J123" s="10"/>
      <c r="K123" s="10" t="s">
        <v>152</v>
      </c>
      <c r="L123" s="2" t="str">
        <f t="shared" si="2"/>
        <v>insert into product_combo_line_item(id,product,pid1,pid2,pid3,pid1name,pid2name,pid3name,pid1Qty,pid2Qty,pid3Qty) SELECT 1 + coalesce((SELECT max(Id) FROM product_combo_line_item), 0),134,35,null,null,'Lakshmi Crackers 5 nos pack 3.5 inch','','',3,null,null;</v>
      </c>
    </row>
    <row r="124" spans="1:12">
      <c r="A124" s="1" t="s">
        <v>166</v>
      </c>
      <c r="B124" s="10">
        <f>VLOOKUP(A124,'Price List(f)'!B:G,6,0)</f>
        <v>134</v>
      </c>
      <c r="C124" s="11">
        <v>36</v>
      </c>
      <c r="D124" s="10" t="str">
        <f>VLOOKUP(C124,'Price List(f)'!G:J,4,0)</f>
        <v>Sparrow Crackers 5 nos pack 2.5 inch</v>
      </c>
      <c r="E124" s="10">
        <v>2</v>
      </c>
      <c r="F124" s="10" t="s">
        <v>152</v>
      </c>
      <c r="G124" s="10"/>
      <c r="H124" s="10" t="s">
        <v>152</v>
      </c>
      <c r="I124" s="10" t="s">
        <v>152</v>
      </c>
      <c r="J124" s="10"/>
      <c r="K124" s="10" t="s">
        <v>152</v>
      </c>
      <c r="L124" s="2" t="str">
        <f t="shared" si="2"/>
        <v>insert into product_combo_line_item(id,product,pid1,pid2,pid3,pid1name,pid2name,pid3name,pid1Qty,pid2Qty,pid3Qty) SELECT 1 + coalesce((SELECT max(Id) FROM product_combo_line_item), 0),134,36,null,null,'Sparrow Crackers 5 nos pack 2.5 inch','','',2,null,null;</v>
      </c>
    </row>
    <row r="125" spans="1:12">
      <c r="A125" s="1" t="s">
        <v>166</v>
      </c>
      <c r="B125" s="10">
        <f>VLOOKUP(A125,'Price List(f)'!B:G,6,0)</f>
        <v>134</v>
      </c>
      <c r="C125" s="11">
        <v>39</v>
      </c>
      <c r="D125" s="10" t="str">
        <f>VLOOKUP(C125,'Price List(f)'!G:J,4,0)</f>
        <v>Double Shot Crackers 5 nos pack 3.5 inch</v>
      </c>
      <c r="E125" s="10">
        <v>3</v>
      </c>
      <c r="F125" s="10" t="s">
        <v>152</v>
      </c>
      <c r="G125" s="10"/>
      <c r="H125" s="10" t="s">
        <v>152</v>
      </c>
      <c r="I125" s="10" t="s">
        <v>152</v>
      </c>
      <c r="J125" s="10"/>
      <c r="K125" s="10" t="s">
        <v>152</v>
      </c>
      <c r="L125" s="2" t="str">
        <f t="shared" si="2"/>
        <v>insert into product_combo_line_item(id,product,pid1,pid2,pid3,pid1name,pid2name,pid3name,pid1Qty,pid2Qty,pid3Qty) SELECT 1 + coalesce((SELECT max(Id) FROM product_combo_line_item), 0),134,39,null,null,'Double Shot Crackers 5 nos pack 3.5 inch','','',3,null,null;</v>
      </c>
    </row>
    <row r="126" spans="1:12">
      <c r="A126" s="1" t="s">
        <v>166</v>
      </c>
      <c r="B126" s="10">
        <f>VLOOKUP(A126,'Price List(f)'!B:G,6,0)</f>
        <v>134</v>
      </c>
      <c r="C126" s="11">
        <v>40</v>
      </c>
      <c r="D126" s="10" t="str">
        <f>VLOOKUP(C126,'Price List(f)'!G:J,4,0)</f>
        <v xml:space="preserve">Atom Bomb (ALU coated) 10 nos box </v>
      </c>
      <c r="E126" s="10">
        <v>1</v>
      </c>
      <c r="F126" s="10" t="s">
        <v>152</v>
      </c>
      <c r="G126" s="10"/>
      <c r="H126" s="10" t="s">
        <v>152</v>
      </c>
      <c r="I126" s="10" t="s">
        <v>152</v>
      </c>
      <c r="J126" s="10"/>
      <c r="K126" s="10" t="s">
        <v>152</v>
      </c>
      <c r="L126" s="2" t="str">
        <f t="shared" si="2"/>
        <v>insert into product_combo_line_item(id,product,pid1,pid2,pid3,pid1name,pid2name,pid3name,pid1Qty,pid2Qty,pid3Qty) SELECT 1 + coalesce((SELECT max(Id) FROM product_combo_line_item), 0),134,40,null,null,'Atom Bomb (ALU coated) 10 nos box ','','',1,null,null;</v>
      </c>
    </row>
    <row r="127" spans="1:12">
      <c r="A127" s="1" t="s">
        <v>166</v>
      </c>
      <c r="B127" s="10">
        <f>VLOOKUP(A127,'Price List(f)'!B:G,6,0)</f>
        <v>134</v>
      </c>
      <c r="C127" s="11">
        <v>42</v>
      </c>
      <c r="D127" s="10" t="str">
        <f>VLOOKUP(C127,'Price List(f)'!G:J,4,0)</f>
        <v xml:space="preserve">Thunder Bomb 10 nos box </v>
      </c>
      <c r="E127" s="10">
        <v>1</v>
      </c>
      <c r="F127" s="10" t="s">
        <v>152</v>
      </c>
      <c r="G127" s="10"/>
      <c r="H127" s="10" t="s">
        <v>152</v>
      </c>
      <c r="I127" s="10" t="s">
        <v>152</v>
      </c>
      <c r="J127" s="10"/>
      <c r="K127" s="10" t="s">
        <v>152</v>
      </c>
      <c r="L127" s="2" t="str">
        <f t="shared" si="2"/>
        <v>insert into product_combo_line_item(id,product,pid1,pid2,pid3,pid1name,pid2name,pid3name,pid1Qty,pid2Qty,pid3Qty) SELECT 1 + coalesce((SELECT max(Id) FROM product_combo_line_item), 0),134,42,null,null,'Thunder Bomb 10 nos box ','','',1,null,null;</v>
      </c>
    </row>
    <row r="128" spans="1:12">
      <c r="A128" s="1" t="s">
        <v>166</v>
      </c>
      <c r="B128" s="10">
        <f>VLOOKUP(A128,'Price List(f)'!B:G,6,0)</f>
        <v>134</v>
      </c>
      <c r="C128" s="11">
        <v>43</v>
      </c>
      <c r="D128" s="10" t="str">
        <f>VLOOKUP(C128,'Price List(f)'!G:J,4,0)</f>
        <v xml:space="preserve">7 Shots 5 pcs Box </v>
      </c>
      <c r="E128" s="10">
        <v>1</v>
      </c>
      <c r="F128" s="10" t="s">
        <v>152</v>
      </c>
      <c r="G128" s="10"/>
      <c r="H128" s="10" t="s">
        <v>152</v>
      </c>
      <c r="I128" s="10" t="s">
        <v>152</v>
      </c>
      <c r="J128" s="10"/>
      <c r="K128" s="10" t="s">
        <v>152</v>
      </c>
      <c r="L128" s="2" t="str">
        <f t="shared" si="2"/>
        <v>insert into product_combo_line_item(id,product,pid1,pid2,pid3,pid1name,pid2name,pid3name,pid1Qty,pid2Qty,pid3Qty) SELECT 1 + coalesce((SELECT max(Id) FROM product_combo_line_item), 0),134,43,null,null,'7 Shots 5 pcs Box ','','',1,null,null;</v>
      </c>
    </row>
    <row r="129" spans="1:12">
      <c r="A129" s="1" t="s">
        <v>166</v>
      </c>
      <c r="B129" s="10">
        <f>VLOOKUP(A129,'Price List(f)'!B:G,6,0)</f>
        <v>134</v>
      </c>
      <c r="C129" s="11">
        <v>45</v>
      </c>
      <c r="D129" s="10" t="str">
        <f>VLOOKUP(C129,'Price List(f)'!G:J,4,0)</f>
        <v xml:space="preserve">25 Shots 1 pc Box </v>
      </c>
      <c r="E129" s="10">
        <v>1</v>
      </c>
      <c r="F129" s="10" t="s">
        <v>152</v>
      </c>
      <c r="G129" s="10"/>
      <c r="H129" s="10" t="s">
        <v>152</v>
      </c>
      <c r="I129" s="10" t="s">
        <v>152</v>
      </c>
      <c r="J129" s="10"/>
      <c r="K129" s="10" t="s">
        <v>152</v>
      </c>
      <c r="L129" s="2" t="str">
        <f t="shared" si="2"/>
        <v>insert into product_combo_line_item(id,product,pid1,pid2,pid3,pid1name,pid2name,pid3name,pid1Qty,pid2Qty,pid3Qty) SELECT 1 + coalesce((SELECT max(Id) FROM product_combo_line_item), 0),134,45,null,null,'25 Shots 1 pc Box ','','',1,null,null;</v>
      </c>
    </row>
    <row r="130" spans="1:12">
      <c r="A130" s="1" t="s">
        <v>166</v>
      </c>
      <c r="B130" s="10">
        <f>VLOOKUP(A130,'Price List(f)'!B:G,6,0)</f>
        <v>134</v>
      </c>
      <c r="C130" s="11">
        <v>58</v>
      </c>
      <c r="D130" s="10" t="str">
        <f>VLOOKUP(C130,'Price List(f)'!G:J,4,0)</f>
        <v xml:space="preserve">56 Giant Shells 1 no </v>
      </c>
      <c r="E130" s="10">
        <v>1</v>
      </c>
      <c r="F130" s="10" t="s">
        <v>152</v>
      </c>
      <c r="G130" s="10"/>
      <c r="H130" s="10" t="s">
        <v>152</v>
      </c>
      <c r="I130" s="10" t="s">
        <v>152</v>
      </c>
      <c r="J130" s="10"/>
      <c r="K130" s="10" t="s">
        <v>152</v>
      </c>
      <c r="L130" s="2" t="str">
        <f t="shared" si="2"/>
        <v>insert into product_combo_line_item(id,product,pid1,pid2,pid3,pid1name,pid2name,pid3name,pid1Qty,pid2Qty,pid3Qty) SELECT 1 + coalesce((SELECT max(Id) FROM product_combo_line_item), 0),134,58,null,null,'56 Giant Shells 1 no ','','',1,null,null;</v>
      </c>
    </row>
    <row r="131" spans="1:12">
      <c r="A131" s="1" t="s">
        <v>166</v>
      </c>
      <c r="B131" s="10">
        <f>VLOOKUP(A131,'Price List(f)'!B:G,6,0)</f>
        <v>134</v>
      </c>
      <c r="C131" s="11">
        <v>60</v>
      </c>
      <c r="D131" s="10" t="str">
        <f>VLOOKUP(C131,'Price List(f)'!G:J,4,0)</f>
        <v xml:space="preserve">200 Lar Crackers 1 no </v>
      </c>
      <c r="E131" s="10">
        <v>2</v>
      </c>
      <c r="F131" s="10" t="s">
        <v>152</v>
      </c>
      <c r="G131" s="10"/>
      <c r="H131" s="10" t="s">
        <v>152</v>
      </c>
      <c r="I131" s="10" t="s">
        <v>152</v>
      </c>
      <c r="J131" s="10"/>
      <c r="K131" s="10" t="s">
        <v>152</v>
      </c>
      <c r="L131" s="2" t="str">
        <f t="shared" si="2"/>
        <v>insert into product_combo_line_item(id,product,pid1,pid2,pid3,pid1name,pid2name,pid3name,pid1Qty,pid2Qty,pid3Qty) SELECT 1 + coalesce((SELECT max(Id) FROM product_combo_line_item), 0),134,60,null,null,'200 Lar Crackers 1 no ','','',2,null,null;</v>
      </c>
    </row>
    <row r="132" spans="1:12">
      <c r="A132" s="1" t="s">
        <v>166</v>
      </c>
      <c r="B132" s="10">
        <f>VLOOKUP(A132,'Price List(f)'!B:G,6,0)</f>
        <v>134</v>
      </c>
      <c r="C132" s="11">
        <v>62</v>
      </c>
      <c r="D132" s="10" t="str">
        <f>VLOOKUP(C132,'Price List(f)'!G:J,4,0)</f>
        <v xml:space="preserve">600 Lar Crackers 1 no </v>
      </c>
      <c r="E132" s="10">
        <v>2</v>
      </c>
      <c r="F132" s="10" t="s">
        <v>152</v>
      </c>
      <c r="G132" s="10"/>
      <c r="H132" s="10" t="s">
        <v>152</v>
      </c>
      <c r="I132" s="10" t="s">
        <v>152</v>
      </c>
      <c r="J132" s="10"/>
      <c r="K132" s="10" t="s">
        <v>152</v>
      </c>
      <c r="L132" s="2" t="str">
        <f t="shared" ref="L132:L194" si="3">CONCATENATE("insert into product_combo_line_item(id,product,pid1,pid2,pid3,pid1name,pid2name,pid3name,pid1Qty,pid2Qty,pid3Qty) SELECT 1 + coalesce((SELECT max(Id) FROM product_combo_line_item), 0),",B132,",",C132,",",F132,",",I132,",'",D132,"','",G132,"','",J132,"',",E132,",",H132,",",K132,";")</f>
        <v>insert into product_combo_line_item(id,product,pid1,pid2,pid3,pid1name,pid2name,pid3name,pid1Qty,pid2Qty,pid3Qty) SELECT 1 + coalesce((SELECT max(Id) FROM product_combo_line_item), 0),134,62,null,null,'600 Lar Crackers 1 no ','','',2,null,null;</v>
      </c>
    </row>
    <row r="133" spans="1:12">
      <c r="A133" s="1" t="s">
        <v>166</v>
      </c>
      <c r="B133" s="10">
        <f>VLOOKUP(A133,'Price List(f)'!B:G,6,0)</f>
        <v>134</v>
      </c>
      <c r="C133" s="11">
        <v>68</v>
      </c>
      <c r="D133" s="10" t="str">
        <f>VLOOKUP(C133,'Price List(f)'!G:J,4,0)</f>
        <v>Super Star Comets 1 pc Box 1 inch</v>
      </c>
      <c r="E133" s="10">
        <v>1</v>
      </c>
      <c r="F133" s="10" t="s">
        <v>152</v>
      </c>
      <c r="G133" s="10"/>
      <c r="H133" s="10" t="s">
        <v>152</v>
      </c>
      <c r="I133" s="10" t="s">
        <v>152</v>
      </c>
      <c r="J133" s="10"/>
      <c r="K133" s="10" t="s">
        <v>152</v>
      </c>
      <c r="L133" s="2" t="str">
        <f t="shared" si="3"/>
        <v>insert into product_combo_line_item(id,product,pid1,pid2,pid3,pid1name,pid2name,pid3name,pid1Qty,pid2Qty,pid3Qty) SELECT 1 + coalesce((SELECT max(Id) FROM product_combo_line_item), 0),134,68,null,null,'Super Star Comets 1 pc Box 1 inch','','',1,null,null;</v>
      </c>
    </row>
    <row r="134" spans="1:12">
      <c r="A134" s="1" t="s">
        <v>166</v>
      </c>
      <c r="B134" s="10">
        <f>VLOOKUP(A134,'Price List(f)'!B:G,6,0)</f>
        <v>134</v>
      </c>
      <c r="C134" s="11">
        <v>70</v>
      </c>
      <c r="D134" s="10" t="str">
        <f>VLOOKUP(C134,'Price List(f)'!G:J,4,0)</f>
        <v>2 inch Comet 1 pc Box 2 inch</v>
      </c>
      <c r="E134" s="10">
        <v>1</v>
      </c>
      <c r="F134" s="10" t="s">
        <v>152</v>
      </c>
      <c r="G134" s="10"/>
      <c r="H134" s="10" t="s">
        <v>152</v>
      </c>
      <c r="I134" s="10" t="s">
        <v>152</v>
      </c>
      <c r="J134" s="10"/>
      <c r="K134" s="10" t="s">
        <v>152</v>
      </c>
      <c r="L134" s="2" t="str">
        <f t="shared" si="3"/>
        <v>insert into product_combo_line_item(id,product,pid1,pid2,pid3,pid1name,pid2name,pid3name,pid1Qty,pid2Qty,pid3Qty) SELECT 1 + coalesce((SELECT max(Id) FROM product_combo_line_item), 0),134,70,null,null,'2 inch Comet 1 pc Box 2 inch','','',1,null,null;</v>
      </c>
    </row>
    <row r="135" spans="1:12">
      <c r="A135" s="1" t="s">
        <v>166</v>
      </c>
      <c r="B135" s="10">
        <f>VLOOKUP(A135,'Price List(f)'!B:G,6,0)</f>
        <v>134</v>
      </c>
      <c r="C135" s="11">
        <v>73</v>
      </c>
      <c r="D135" s="10" t="str">
        <f>VLOOKUP(C135,'Price List(f)'!G:J,4,0)</f>
        <v xml:space="preserve">Rainbow Rockets 10 pcs Box </v>
      </c>
      <c r="E135" s="10">
        <v>1</v>
      </c>
      <c r="F135" s="11">
        <v>72</v>
      </c>
      <c r="G135" s="10" t="str">
        <f>VLOOKUP(F135,'Price List(f)'!G:J,4,0)</f>
        <v xml:space="preserve">Bomb Rockets 10 pcs Box </v>
      </c>
      <c r="H135" s="11">
        <v>1</v>
      </c>
      <c r="I135" s="10" t="s">
        <v>152</v>
      </c>
      <c r="J135" s="10"/>
      <c r="K135" s="10" t="s">
        <v>152</v>
      </c>
      <c r="L135" s="2" t="str">
        <f t="shared" si="3"/>
        <v>insert into product_combo_line_item(id,product,pid1,pid2,pid3,pid1name,pid2name,pid3name,pid1Qty,pid2Qty,pid3Qty) SELECT 1 + coalesce((SELECT max(Id) FROM product_combo_line_item), 0),134,73,72,null,'Rainbow Rockets 10 pcs Box ','Bomb Rockets 10 pcs Box ','',1,1,null;</v>
      </c>
    </row>
    <row r="136" spans="1:12">
      <c r="A136" s="1" t="s">
        <v>166</v>
      </c>
      <c r="B136" s="10">
        <f>VLOOKUP(A136,'Price List(f)'!B:G,6,0)</f>
        <v>134</v>
      </c>
      <c r="C136" s="11">
        <v>77</v>
      </c>
      <c r="D136" s="10" t="str">
        <f>VLOOKUP(C136,'Price List(f)'!G:J,4,0)</f>
        <v xml:space="preserve">Rotor, Delta, Echo, Stiletto, Proton 5 pcs Box </v>
      </c>
      <c r="E136" s="10">
        <v>1</v>
      </c>
      <c r="F136" s="10" t="s">
        <v>152</v>
      </c>
      <c r="G136" s="10"/>
      <c r="H136" s="10" t="s">
        <v>152</v>
      </c>
      <c r="I136" s="10" t="s">
        <v>152</v>
      </c>
      <c r="J136" s="10"/>
      <c r="K136" s="10" t="s">
        <v>152</v>
      </c>
      <c r="L136" s="2" t="str">
        <f t="shared" si="3"/>
        <v>insert into product_combo_line_item(id,product,pid1,pid2,pid3,pid1name,pid2name,pid3name,pid1Qty,pid2Qty,pid3Qty) SELECT 1 + coalesce((SELECT max(Id) FROM product_combo_line_item), 0),134,77,null,null,'Rotor, Delta, Echo, Stiletto, Proton 5 pcs Box ','','',1,null,null;</v>
      </c>
    </row>
    <row r="137" spans="1:12">
      <c r="A137" s="1" t="s">
        <v>166</v>
      </c>
      <c r="B137" s="10">
        <f>VLOOKUP(A137,'Price List(f)'!B:G,6,0)</f>
        <v>134</v>
      </c>
      <c r="C137" s="11">
        <v>106</v>
      </c>
      <c r="D137" s="10" t="str">
        <f>VLOOKUP(C137,'Price List(f)'!G:J,4,0)</f>
        <v>Golden Whistle Giant 2 pcs Box Big</v>
      </c>
      <c r="E137" s="10">
        <v>2</v>
      </c>
      <c r="F137" s="10" t="s">
        <v>152</v>
      </c>
      <c r="G137" s="10"/>
      <c r="H137" s="10" t="s">
        <v>152</v>
      </c>
      <c r="I137" s="10" t="s">
        <v>152</v>
      </c>
      <c r="J137" s="10"/>
      <c r="K137" s="10" t="s">
        <v>152</v>
      </c>
      <c r="L137" s="2" t="str">
        <f t="shared" si="3"/>
        <v>insert into product_combo_line_item(id,product,pid1,pid2,pid3,pid1name,pid2name,pid3name,pid1Qty,pid2Qty,pid3Qty) SELECT 1 + coalesce((SELECT max(Id) FROM product_combo_line_item), 0),134,106,null,null,'Golden Whistle Giant 2 pcs Box Big','','',2,null,null;</v>
      </c>
    </row>
    <row r="138" spans="1:12">
      <c r="A138" s="1" t="s">
        <v>167</v>
      </c>
      <c r="B138" s="10">
        <f>VLOOKUP(A138,'Price List(f)'!B:G,6,0)</f>
        <v>135</v>
      </c>
      <c r="C138" s="11">
        <v>3</v>
      </c>
      <c r="D138" s="10" t="str">
        <f>VLOOKUP(C138,'Price List(f)'!G:J,4,0)</f>
        <v>Jimmy Sparklers Gold 12 cm</v>
      </c>
      <c r="E138" s="10">
        <v>3</v>
      </c>
      <c r="F138" s="11">
        <v>13</v>
      </c>
      <c r="G138" s="10" t="str">
        <f>VLOOKUP(F138,'Price List(f)'!G:J,4,0)</f>
        <v>4 Color Sparklers Mixed 12 cm</v>
      </c>
      <c r="H138" s="11">
        <v>1</v>
      </c>
      <c r="I138" s="10" t="s">
        <v>152</v>
      </c>
      <c r="J138" s="10"/>
      <c r="K138" s="10" t="s">
        <v>152</v>
      </c>
      <c r="L138" s="2" t="str">
        <f t="shared" si="3"/>
        <v>insert into product_combo_line_item(id,product,pid1,pid2,pid3,pid1name,pid2name,pid3name,pid1Qty,pid2Qty,pid3Qty) SELECT 1 + coalesce((SELECT max(Id) FROM product_combo_line_item), 0),135,3,13,null,'Jimmy Sparklers Gold 12 cm','4 Color Sparklers Mixed 12 cm','',3,1,null;</v>
      </c>
    </row>
    <row r="139" spans="1:12">
      <c r="A139" s="1" t="s">
        <v>167</v>
      </c>
      <c r="B139" s="10">
        <f>VLOOKUP(A139,'Price List(f)'!B:G,6,0)</f>
        <v>135</v>
      </c>
      <c r="C139" s="11">
        <v>6</v>
      </c>
      <c r="D139" s="10" t="str">
        <f>VLOOKUP(C139,'Price List(f)'!G:J,4,0)</f>
        <v>Standard Sparklers Crackling 15 cm</v>
      </c>
      <c r="E139" s="10">
        <v>3</v>
      </c>
      <c r="F139" s="10" t="s">
        <v>152</v>
      </c>
      <c r="G139" s="10"/>
      <c r="H139" s="10" t="s">
        <v>152</v>
      </c>
      <c r="I139" s="10" t="s">
        <v>152</v>
      </c>
      <c r="J139" s="10"/>
      <c r="K139" s="10" t="s">
        <v>152</v>
      </c>
      <c r="L139" s="2" t="str">
        <f t="shared" si="3"/>
        <v>insert into product_combo_line_item(id,product,pid1,pid2,pid3,pid1name,pid2name,pid3name,pid1Qty,pid2Qty,pid3Qty) SELECT 1 + coalesce((SELECT max(Id) FROM product_combo_line_item), 0),135,6,null,null,'Standard Sparklers Crackling 15 cm','','',3,null,null;</v>
      </c>
    </row>
    <row r="140" spans="1:12">
      <c r="A140" s="1" t="s">
        <v>167</v>
      </c>
      <c r="B140" s="10">
        <f>VLOOKUP(A140,'Price List(f)'!B:G,6,0)</f>
        <v>135</v>
      </c>
      <c r="C140" s="11">
        <v>8</v>
      </c>
      <c r="D140" s="10" t="str">
        <f>VLOOKUP(C140,'Price List(f)'!G:J,4,0)</f>
        <v>Standard Sparklers Crackling 30 cm</v>
      </c>
      <c r="E140" s="10">
        <v>2</v>
      </c>
      <c r="F140" s="10" t="s">
        <v>152</v>
      </c>
      <c r="G140" s="10"/>
      <c r="H140" s="10" t="s">
        <v>152</v>
      </c>
      <c r="I140" s="10" t="s">
        <v>152</v>
      </c>
      <c r="J140" s="10"/>
      <c r="K140" s="10" t="s">
        <v>152</v>
      </c>
      <c r="L140" s="2" t="str">
        <f t="shared" si="3"/>
        <v>insert into product_combo_line_item(id,product,pid1,pid2,pid3,pid1name,pid2name,pid3name,pid1Qty,pid2Qty,pid3Qty) SELECT 1 + coalesce((SELECT max(Id) FROM product_combo_line_item), 0),135,8,null,null,'Standard Sparklers Crackling 30 cm','','',2,null,null;</v>
      </c>
    </row>
    <row r="141" spans="1:12">
      <c r="A141" s="1" t="s">
        <v>167</v>
      </c>
      <c r="B141" s="10">
        <f>VLOOKUP(A141,'Price List(f)'!B:G,6,0)</f>
        <v>135</v>
      </c>
      <c r="C141" s="11">
        <v>16</v>
      </c>
      <c r="D141" s="10" t="str">
        <f>VLOOKUP(C141,'Price List(f)'!G:J,4,0)</f>
        <v>Flower Pots Big 10 pcs Box Big</v>
      </c>
      <c r="E141" s="10">
        <v>1</v>
      </c>
      <c r="F141" s="10" t="s">
        <v>152</v>
      </c>
      <c r="G141" s="10"/>
      <c r="H141" s="10" t="s">
        <v>152</v>
      </c>
      <c r="I141" s="10" t="s">
        <v>152</v>
      </c>
      <c r="J141" s="10"/>
      <c r="K141" s="10" t="s">
        <v>152</v>
      </c>
      <c r="L141" s="2" t="str">
        <f t="shared" si="3"/>
        <v>insert into product_combo_line_item(id,product,pid1,pid2,pid3,pid1name,pid2name,pid3name,pid1Qty,pid2Qty,pid3Qty) SELECT 1 + coalesce((SELECT max(Id) FROM product_combo_line_item), 0),135,16,null,null,'Flower Pots Big 10 pcs Box Big','','',1,null,null;</v>
      </c>
    </row>
    <row r="142" spans="1:12">
      <c r="A142" s="1" t="s">
        <v>167</v>
      </c>
      <c r="B142" s="10">
        <f>VLOOKUP(A142,'Price List(f)'!B:G,6,0)</f>
        <v>135</v>
      </c>
      <c r="C142" s="11">
        <v>18</v>
      </c>
      <c r="D142" s="10" t="str">
        <f>VLOOKUP(C142,'Price List(f)'!G:J,4,0)</f>
        <v xml:space="preserve">Flower Pots Giant 10 pcs Box </v>
      </c>
      <c r="E142" s="10">
        <v>2</v>
      </c>
      <c r="F142" s="10" t="s">
        <v>152</v>
      </c>
      <c r="G142" s="10"/>
      <c r="H142" s="10" t="s">
        <v>152</v>
      </c>
      <c r="I142" s="10" t="s">
        <v>152</v>
      </c>
      <c r="J142" s="10"/>
      <c r="K142" s="10" t="s">
        <v>152</v>
      </c>
      <c r="L142" s="2" t="str">
        <f t="shared" si="3"/>
        <v>insert into product_combo_line_item(id,product,pid1,pid2,pid3,pid1name,pid2name,pid3name,pid1Qty,pid2Qty,pid3Qty) SELECT 1 + coalesce((SELECT max(Id) FROM product_combo_line_item), 0),135,18,null,null,'Flower Pots Giant 10 pcs Box ','','',2,null,null;</v>
      </c>
    </row>
    <row r="143" spans="1:12">
      <c r="A143" s="1" t="s">
        <v>167</v>
      </c>
      <c r="B143" s="10">
        <f>VLOOKUP(A143,'Price List(f)'!B:G,6,0)</f>
        <v>135</v>
      </c>
      <c r="C143" s="11">
        <v>19</v>
      </c>
      <c r="D143" s="10" t="str">
        <f>VLOOKUP(C143,'Price List(f)'!G:J,4,0)</f>
        <v xml:space="preserve">Flower Pots Deluxe 5 pcs Box </v>
      </c>
      <c r="E143" s="10">
        <v>1</v>
      </c>
      <c r="F143" s="10" t="s">
        <v>152</v>
      </c>
      <c r="G143" s="10"/>
      <c r="H143" s="10" t="s">
        <v>152</v>
      </c>
      <c r="I143" s="10" t="s">
        <v>152</v>
      </c>
      <c r="J143" s="10"/>
      <c r="K143" s="10" t="s">
        <v>152</v>
      </c>
      <c r="L143" s="2" t="str">
        <f t="shared" si="3"/>
        <v>insert into product_combo_line_item(id,product,pid1,pid2,pid3,pid1name,pid2name,pid3name,pid1Qty,pid2Qty,pid3Qty) SELECT 1 + coalesce((SELECT max(Id) FROM product_combo_line_item), 0),135,19,null,null,'Flower Pots Deluxe 5 pcs Box ','','',1,null,null;</v>
      </c>
    </row>
    <row r="144" spans="1:12">
      <c r="A144" s="1" t="s">
        <v>167</v>
      </c>
      <c r="B144" s="10">
        <f>VLOOKUP(A144,'Price List(f)'!B:G,6,0)</f>
        <v>135</v>
      </c>
      <c r="C144" s="11">
        <v>23</v>
      </c>
      <c r="D144" s="10" t="str">
        <f>VLOOKUP(C144,'Price List(f)'!G:J,4,0)</f>
        <v>Zamin Chakra 25 pcs Box Big</v>
      </c>
      <c r="E144" s="10">
        <v>1</v>
      </c>
      <c r="F144" s="10" t="s">
        <v>152</v>
      </c>
      <c r="G144" s="10"/>
      <c r="H144" s="10" t="s">
        <v>152</v>
      </c>
      <c r="I144" s="10" t="s">
        <v>152</v>
      </c>
      <c r="J144" s="10"/>
      <c r="K144" s="10" t="s">
        <v>152</v>
      </c>
      <c r="L144" s="2" t="str">
        <f t="shared" si="3"/>
        <v>insert into product_combo_line_item(id,product,pid1,pid2,pid3,pid1name,pid2name,pid3name,pid1Qty,pid2Qty,pid3Qty) SELECT 1 + coalesce((SELECT max(Id) FROM product_combo_line_item), 0),135,23,null,null,'Zamin Chakra 25 pcs Box Big','','',1,null,null;</v>
      </c>
    </row>
    <row r="145" spans="1:12">
      <c r="A145" s="1" t="s">
        <v>167</v>
      </c>
      <c r="B145" s="10">
        <f>VLOOKUP(A145,'Price List(f)'!B:G,6,0)</f>
        <v>135</v>
      </c>
      <c r="C145" s="11">
        <v>25</v>
      </c>
      <c r="D145" s="10" t="str">
        <f>VLOOKUP(C145,'Price List(f)'!G:J,4,0)</f>
        <v xml:space="preserve">Zamin Chakra Deluxe 10 pcs Box </v>
      </c>
      <c r="E145" s="10">
        <v>2</v>
      </c>
      <c r="F145" s="10" t="s">
        <v>152</v>
      </c>
      <c r="G145" s="10"/>
      <c r="H145" s="10" t="s">
        <v>152</v>
      </c>
      <c r="I145" s="10" t="s">
        <v>152</v>
      </c>
      <c r="J145" s="10"/>
      <c r="K145" s="10" t="s">
        <v>152</v>
      </c>
      <c r="L145" s="2" t="str">
        <f t="shared" si="3"/>
        <v>insert into product_combo_line_item(id,product,pid1,pid2,pid3,pid1name,pid2name,pid3name,pid1Qty,pid2Qty,pid3Qty) SELECT 1 + coalesce((SELECT max(Id) FROM product_combo_line_item), 0),135,25,null,null,'Zamin Chakra Deluxe 10 pcs Box ','','',2,null,null;</v>
      </c>
    </row>
    <row r="146" spans="1:12">
      <c r="A146" s="1" t="s">
        <v>167</v>
      </c>
      <c r="B146" s="10">
        <f>VLOOKUP(A146,'Price List(f)'!B:G,6,0)</f>
        <v>135</v>
      </c>
      <c r="C146" s="11">
        <v>27</v>
      </c>
      <c r="D146" s="10" t="str">
        <f>VLOOKUP(C146,'Price List(f)'!G:J,4,0)</f>
        <v>Silver Twinkling 10 pcs Box 2 feet</v>
      </c>
      <c r="E146" s="10">
        <v>2</v>
      </c>
      <c r="F146" s="10" t="s">
        <v>152</v>
      </c>
      <c r="G146" s="10"/>
      <c r="H146" s="10" t="s">
        <v>152</v>
      </c>
      <c r="I146" s="10" t="s">
        <v>152</v>
      </c>
      <c r="J146" s="10"/>
      <c r="K146" s="10" t="s">
        <v>152</v>
      </c>
      <c r="L146" s="2" t="str">
        <f t="shared" si="3"/>
        <v>insert into product_combo_line_item(id,product,pid1,pid2,pid3,pid1name,pid2name,pid3name,pid1Qty,pid2Qty,pid3Qty) SELECT 1 + coalesce((SELECT max(Id) FROM product_combo_line_item), 0),135,27,null,null,'Silver Twinkling 10 pcs Box 2 feet','','',2,null,null;</v>
      </c>
    </row>
    <row r="147" spans="1:12">
      <c r="A147" s="1" t="s">
        <v>167</v>
      </c>
      <c r="B147" s="10">
        <f>VLOOKUP(A147,'Price List(f)'!B:G,6,0)</f>
        <v>135</v>
      </c>
      <c r="C147" s="11">
        <v>28</v>
      </c>
      <c r="D147" s="10" t="str">
        <f>VLOOKUP(C147,'Price List(f)'!G:J,4,0)</f>
        <v>Silver Twinkling Deluxe 10 pcs Box 4 feet</v>
      </c>
      <c r="E147" s="10">
        <v>1</v>
      </c>
      <c r="F147" s="10" t="s">
        <v>152</v>
      </c>
      <c r="G147" s="10"/>
      <c r="H147" s="10" t="s">
        <v>152</v>
      </c>
      <c r="I147" s="10" t="s">
        <v>152</v>
      </c>
      <c r="J147" s="10"/>
      <c r="K147" s="10" t="s">
        <v>152</v>
      </c>
      <c r="L147" s="2" t="str">
        <f t="shared" si="3"/>
        <v>insert into product_combo_line_item(id,product,pid1,pid2,pid3,pid1name,pid2name,pid3name,pid1Qty,pid2Qty,pid3Qty) SELECT 1 + coalesce((SELECT max(Id) FROM product_combo_line_item), 0),135,28,null,null,'Silver Twinkling Deluxe 10 pcs Box 4 feet','','',1,null,null;</v>
      </c>
    </row>
    <row r="148" spans="1:12">
      <c r="A148" s="1" t="s">
        <v>167</v>
      </c>
      <c r="B148" s="10">
        <f>VLOOKUP(A148,'Price List(f)'!B:G,6,0)</f>
        <v>135</v>
      </c>
      <c r="C148" s="11">
        <v>29</v>
      </c>
      <c r="D148" s="10" t="str">
        <f>VLOOKUP(C148,'Price List(f)'!G:J,4,0)</f>
        <v xml:space="preserve">Fire Pencil 10 pcs Box </v>
      </c>
      <c r="E148" s="10">
        <v>2</v>
      </c>
      <c r="F148" s="10" t="s">
        <v>152</v>
      </c>
      <c r="G148" s="10"/>
      <c r="H148" s="10" t="s">
        <v>152</v>
      </c>
      <c r="I148" s="10" t="s">
        <v>152</v>
      </c>
      <c r="J148" s="10"/>
      <c r="K148" s="10" t="s">
        <v>152</v>
      </c>
      <c r="L148" s="2" t="str">
        <f t="shared" si="3"/>
        <v>insert into product_combo_line_item(id,product,pid1,pid2,pid3,pid1name,pid2name,pid3name,pid1Qty,pid2Qty,pid3Qty) SELECT 1 + coalesce((SELECT max(Id) FROM product_combo_line_item), 0),135,29,null,null,'Fire Pencil 10 pcs Box ','','',2,null,null;</v>
      </c>
    </row>
    <row r="149" spans="1:12">
      <c r="A149" s="1" t="s">
        <v>167</v>
      </c>
      <c r="B149" s="10">
        <f>VLOOKUP(A149,'Price List(f)'!B:G,6,0)</f>
        <v>135</v>
      </c>
      <c r="C149" s="11">
        <v>32</v>
      </c>
      <c r="D149" s="10" t="str">
        <f>VLOOKUP(C149,'Price List(f)'!G:J,4,0)</f>
        <v xml:space="preserve">Electric Stones 25 pcs Box </v>
      </c>
      <c r="E149" s="10">
        <v>1</v>
      </c>
      <c r="F149" s="10" t="s">
        <v>152</v>
      </c>
      <c r="G149" s="10"/>
      <c r="H149" s="10" t="s">
        <v>152</v>
      </c>
      <c r="I149" s="10" t="s">
        <v>152</v>
      </c>
      <c r="J149" s="10"/>
      <c r="K149" s="10" t="s">
        <v>152</v>
      </c>
      <c r="L149" s="2" t="str">
        <f t="shared" si="3"/>
        <v>insert into product_combo_line_item(id,product,pid1,pid2,pid3,pid1name,pid2name,pid3name,pid1Qty,pid2Qty,pid3Qty) SELECT 1 + coalesce((SELECT max(Id) FROM product_combo_line_item), 0),135,32,null,null,'Electric Stones 25 pcs Box ','','',1,null,null;</v>
      </c>
    </row>
    <row r="150" spans="1:12">
      <c r="A150" s="1" t="s">
        <v>167</v>
      </c>
      <c r="B150" s="10">
        <f>VLOOKUP(A150,'Price List(f)'!B:G,6,0)</f>
        <v>135</v>
      </c>
      <c r="C150" s="11">
        <v>33</v>
      </c>
      <c r="D150" s="10" t="str">
        <f>VLOOKUP(C150,'Price List(f)'!G:J,4,0)</f>
        <v xml:space="preserve">Red Bijili Crackers 100 pcs pkt </v>
      </c>
      <c r="E150" s="10">
        <v>1</v>
      </c>
      <c r="F150" s="10" t="s">
        <v>152</v>
      </c>
      <c r="G150" s="10"/>
      <c r="H150" s="10" t="s">
        <v>152</v>
      </c>
      <c r="I150" s="10" t="s">
        <v>152</v>
      </c>
      <c r="J150" s="10"/>
      <c r="K150" s="10" t="s">
        <v>152</v>
      </c>
      <c r="L150" s="2" t="str">
        <f t="shared" si="3"/>
        <v>insert into product_combo_line_item(id,product,pid1,pid2,pid3,pid1name,pid2name,pid3name,pid1Qty,pid2Qty,pid3Qty) SELECT 1 + coalesce((SELECT max(Id) FROM product_combo_line_item), 0),135,33,null,null,'Red Bijili Crackers 100 pcs pkt ','','',1,null,null;</v>
      </c>
    </row>
    <row r="151" spans="1:12">
      <c r="A151" s="1" t="s">
        <v>167</v>
      </c>
      <c r="B151" s="10">
        <f>VLOOKUP(A151,'Price List(f)'!B:G,6,0)</f>
        <v>135</v>
      </c>
      <c r="C151" s="11">
        <v>34</v>
      </c>
      <c r="D151" s="10" t="str">
        <f>VLOOKUP(C151,'Price List(f)'!G:J,4,0)</f>
        <v>Krishna Crackers 5 nos pack 4 inch</v>
      </c>
      <c r="E151" s="10">
        <v>3</v>
      </c>
      <c r="F151" s="10" t="s">
        <v>152</v>
      </c>
      <c r="G151" s="10"/>
      <c r="H151" s="10" t="s">
        <v>152</v>
      </c>
      <c r="I151" s="10" t="s">
        <v>152</v>
      </c>
      <c r="J151" s="10"/>
      <c r="K151" s="10" t="s">
        <v>152</v>
      </c>
      <c r="L151" s="2" t="str">
        <f t="shared" si="3"/>
        <v>insert into product_combo_line_item(id,product,pid1,pid2,pid3,pid1name,pid2name,pid3name,pid1Qty,pid2Qty,pid3Qty) SELECT 1 + coalesce((SELECT max(Id) FROM product_combo_line_item), 0),135,34,null,null,'Krishna Crackers 5 nos pack 4 inch','','',3,null,null;</v>
      </c>
    </row>
    <row r="152" spans="1:12">
      <c r="A152" s="1" t="s">
        <v>167</v>
      </c>
      <c r="B152" s="10">
        <f>VLOOKUP(A152,'Price List(f)'!B:G,6,0)</f>
        <v>135</v>
      </c>
      <c r="C152" s="11">
        <v>35</v>
      </c>
      <c r="D152" s="10" t="str">
        <f>VLOOKUP(C152,'Price List(f)'!G:J,4,0)</f>
        <v>Lakshmi Crackers 5 nos pack 3.5 inch</v>
      </c>
      <c r="E152" s="10">
        <v>3</v>
      </c>
      <c r="F152" s="10" t="s">
        <v>152</v>
      </c>
      <c r="G152" s="10"/>
      <c r="H152" s="10" t="s">
        <v>152</v>
      </c>
      <c r="I152" s="10" t="s">
        <v>152</v>
      </c>
      <c r="J152" s="10"/>
      <c r="K152" s="10" t="s">
        <v>152</v>
      </c>
      <c r="L152" s="2" t="str">
        <f t="shared" si="3"/>
        <v>insert into product_combo_line_item(id,product,pid1,pid2,pid3,pid1name,pid2name,pid3name,pid1Qty,pid2Qty,pid3Qty) SELECT 1 + coalesce((SELECT max(Id) FROM product_combo_line_item), 0),135,35,null,null,'Lakshmi Crackers 5 nos pack 3.5 inch','','',3,null,null;</v>
      </c>
    </row>
    <row r="153" spans="1:12">
      <c r="A153" s="1" t="s">
        <v>167</v>
      </c>
      <c r="B153" s="10">
        <f>VLOOKUP(A153,'Price List(f)'!B:G,6,0)</f>
        <v>135</v>
      </c>
      <c r="C153" s="11">
        <v>38</v>
      </c>
      <c r="D153" s="10" t="str">
        <f>VLOOKUP(C153,'Price List(f)'!G:J,4,0)</f>
        <v>Hercules  Deluxe Crackers 5 nos pack 4 inch</v>
      </c>
      <c r="E153" s="10">
        <v>3</v>
      </c>
      <c r="F153" s="10" t="s">
        <v>152</v>
      </c>
      <c r="G153" s="10"/>
      <c r="H153" s="10" t="s">
        <v>152</v>
      </c>
      <c r="I153" s="10" t="s">
        <v>152</v>
      </c>
      <c r="J153" s="10"/>
      <c r="K153" s="10" t="s">
        <v>152</v>
      </c>
      <c r="L153" s="2" t="str">
        <f t="shared" si="3"/>
        <v>insert into product_combo_line_item(id,product,pid1,pid2,pid3,pid1name,pid2name,pid3name,pid1Qty,pid2Qty,pid3Qty) SELECT 1 + coalesce((SELECT max(Id) FROM product_combo_line_item), 0),135,38,null,null,'Hercules  Deluxe Crackers 5 nos pack 4 inch','','',3,null,null;</v>
      </c>
    </row>
    <row r="154" spans="1:12">
      <c r="A154" s="1" t="s">
        <v>167</v>
      </c>
      <c r="B154" s="10">
        <f>VLOOKUP(A154,'Price List(f)'!B:G,6,0)</f>
        <v>135</v>
      </c>
      <c r="C154" s="11">
        <v>39</v>
      </c>
      <c r="D154" s="10" t="str">
        <f>VLOOKUP(C154,'Price List(f)'!G:J,4,0)</f>
        <v>Double Shot Crackers 5 nos pack 3.5 inch</v>
      </c>
      <c r="E154" s="10">
        <v>5</v>
      </c>
      <c r="F154" s="10" t="s">
        <v>152</v>
      </c>
      <c r="G154" s="10"/>
      <c r="H154" s="10" t="s">
        <v>152</v>
      </c>
      <c r="I154" s="10" t="s">
        <v>152</v>
      </c>
      <c r="J154" s="10"/>
      <c r="K154" s="10" t="s">
        <v>152</v>
      </c>
      <c r="L154" s="2" t="str">
        <f t="shared" si="3"/>
        <v>insert into product_combo_line_item(id,product,pid1,pid2,pid3,pid1name,pid2name,pid3name,pid1Qty,pid2Qty,pid3Qty) SELECT 1 + coalesce((SELECT max(Id) FROM product_combo_line_item), 0),135,39,null,null,'Double Shot Crackers 5 nos pack 3.5 inch','','',5,null,null;</v>
      </c>
    </row>
    <row r="155" spans="1:12">
      <c r="A155" s="1" t="s">
        <v>167</v>
      </c>
      <c r="B155" s="10">
        <f>VLOOKUP(A155,'Price List(f)'!B:G,6,0)</f>
        <v>135</v>
      </c>
      <c r="C155" s="11">
        <v>41</v>
      </c>
      <c r="D155" s="10" t="str">
        <f>VLOOKUP(C155,'Price List(f)'!G:J,4,0)</f>
        <v xml:space="preserve">Hydrogen Bomb (Green) 10 nos box </v>
      </c>
      <c r="E155" s="10">
        <v>1</v>
      </c>
      <c r="F155" s="10" t="s">
        <v>152</v>
      </c>
      <c r="G155" s="10"/>
      <c r="H155" s="10" t="s">
        <v>152</v>
      </c>
      <c r="I155" s="10" t="s">
        <v>152</v>
      </c>
      <c r="J155" s="10"/>
      <c r="K155" s="10" t="s">
        <v>152</v>
      </c>
      <c r="L155" s="2" t="str">
        <f t="shared" si="3"/>
        <v>insert into product_combo_line_item(id,product,pid1,pid2,pid3,pid1name,pid2name,pid3name,pid1Qty,pid2Qty,pid3Qty) SELECT 1 + coalesce((SELECT max(Id) FROM product_combo_line_item), 0),135,41,null,null,'Hydrogen Bomb (Green) 10 nos box ','','',1,null,null;</v>
      </c>
    </row>
    <row r="156" spans="1:12">
      <c r="A156" s="1" t="s">
        <v>167</v>
      </c>
      <c r="B156" s="10">
        <f>VLOOKUP(A156,'Price List(f)'!B:G,6,0)</f>
        <v>135</v>
      </c>
      <c r="C156" s="11">
        <v>43</v>
      </c>
      <c r="D156" s="10" t="str">
        <f>VLOOKUP(C156,'Price List(f)'!G:J,4,0)</f>
        <v xml:space="preserve">7 Shots 5 pcs Box </v>
      </c>
      <c r="E156" s="10">
        <v>2</v>
      </c>
      <c r="F156" s="10" t="s">
        <v>152</v>
      </c>
      <c r="G156" s="10"/>
      <c r="H156" s="10" t="s">
        <v>152</v>
      </c>
      <c r="I156" s="10" t="s">
        <v>152</v>
      </c>
      <c r="J156" s="10"/>
      <c r="K156" s="10" t="s">
        <v>152</v>
      </c>
      <c r="L156" s="2" t="str">
        <f t="shared" si="3"/>
        <v>insert into product_combo_line_item(id,product,pid1,pid2,pid3,pid1name,pid2name,pid3name,pid1Qty,pid2Qty,pid3Qty) SELECT 1 + coalesce((SELECT max(Id) FROM product_combo_line_item), 0),135,43,null,null,'7 Shots 5 pcs Box ','','',2,null,null;</v>
      </c>
    </row>
    <row r="157" spans="1:12">
      <c r="A157" s="1" t="s">
        <v>167</v>
      </c>
      <c r="B157" s="10">
        <f>VLOOKUP(A157,'Price List(f)'!B:G,6,0)</f>
        <v>135</v>
      </c>
      <c r="C157" s="11">
        <v>44</v>
      </c>
      <c r="D157" s="10" t="str">
        <f>VLOOKUP(C157,'Price List(f)'!G:J,4,0)</f>
        <v xml:space="preserve">12 Shots 1 pc Box </v>
      </c>
      <c r="E157" s="10">
        <v>2</v>
      </c>
      <c r="F157" s="10" t="s">
        <v>152</v>
      </c>
      <c r="G157" s="10"/>
      <c r="H157" s="10" t="s">
        <v>152</v>
      </c>
      <c r="I157" s="10" t="s">
        <v>152</v>
      </c>
      <c r="J157" s="10"/>
      <c r="K157" s="10" t="s">
        <v>152</v>
      </c>
      <c r="L157" s="2" t="str">
        <f t="shared" si="3"/>
        <v>insert into product_combo_line_item(id,product,pid1,pid2,pid3,pid1name,pid2name,pid3name,pid1Qty,pid2Qty,pid3Qty) SELECT 1 + coalesce((SELECT max(Id) FROM product_combo_line_item), 0),135,44,null,null,'12 Shots 1 pc Box ','','',2,null,null;</v>
      </c>
    </row>
    <row r="158" spans="1:12">
      <c r="A158" s="1" t="s">
        <v>167</v>
      </c>
      <c r="B158" s="10">
        <f>VLOOKUP(A158,'Price List(f)'!B:G,6,0)</f>
        <v>135</v>
      </c>
      <c r="C158" s="11">
        <v>52</v>
      </c>
      <c r="D158" s="10" t="str">
        <f>VLOOKUP(C158,'Price List(f)'!G:J,4,0)</f>
        <v xml:space="preserve">28 Giant Shells 1 no </v>
      </c>
      <c r="E158" s="10">
        <v>3</v>
      </c>
      <c r="F158" s="11">
        <v>70</v>
      </c>
      <c r="G158" s="10" t="str">
        <f>VLOOKUP(F158,'Price List(f)'!G:J,4,0)</f>
        <v>2 inch Comet 1 pc Box 2 inch</v>
      </c>
      <c r="H158" s="11">
        <v>1</v>
      </c>
      <c r="I158" s="10" t="s">
        <v>152</v>
      </c>
      <c r="J158" s="10"/>
      <c r="K158" s="10" t="s">
        <v>152</v>
      </c>
      <c r="L158" s="2" t="str">
        <f t="shared" si="3"/>
        <v>insert into product_combo_line_item(id,product,pid1,pid2,pid3,pid1name,pid2name,pid3name,pid1Qty,pid2Qty,pid3Qty) SELECT 1 + coalesce((SELECT max(Id) FROM product_combo_line_item), 0),135,52,70,null,'28 Giant Shells 1 no ','2 inch Comet 1 pc Box 2 inch','',3,1,null;</v>
      </c>
    </row>
    <row r="159" spans="1:12">
      <c r="A159" s="1" t="s">
        <v>167</v>
      </c>
      <c r="B159" s="10">
        <f>VLOOKUP(A159,'Price List(f)'!B:G,6,0)</f>
        <v>135</v>
      </c>
      <c r="C159" s="11">
        <v>57</v>
      </c>
      <c r="D159" s="10" t="str">
        <f>VLOOKUP(C159,'Price List(f)'!G:J,4,0)</f>
        <v xml:space="preserve">56 Medium Shells 1 no </v>
      </c>
      <c r="E159" s="10">
        <v>2</v>
      </c>
      <c r="F159" s="10" t="s">
        <v>152</v>
      </c>
      <c r="G159" s="10"/>
      <c r="H159" s="10" t="s">
        <v>152</v>
      </c>
      <c r="I159" s="10" t="s">
        <v>152</v>
      </c>
      <c r="J159" s="10"/>
      <c r="K159" s="10" t="s">
        <v>152</v>
      </c>
      <c r="L159" s="2" t="str">
        <f t="shared" si="3"/>
        <v>insert into product_combo_line_item(id,product,pid1,pid2,pid3,pid1name,pid2name,pid3name,pid1Qty,pid2Qty,pid3Qty) SELECT 1 + coalesce((SELECT max(Id) FROM product_combo_line_item), 0),135,57,null,null,'56 Medium Shells 1 no ','','',2,null,null;</v>
      </c>
    </row>
    <row r="160" spans="1:12">
      <c r="A160" s="1" t="s">
        <v>167</v>
      </c>
      <c r="B160" s="10">
        <f>VLOOKUP(A160,'Price List(f)'!B:G,6,0)</f>
        <v>135</v>
      </c>
      <c r="C160" s="11">
        <v>59</v>
      </c>
      <c r="D160" s="10" t="str">
        <f>VLOOKUP(C160,'Price List(f)'!G:J,4,0)</f>
        <v xml:space="preserve">100 Lar Crackers 1 no </v>
      </c>
      <c r="E160" s="10">
        <v>2</v>
      </c>
      <c r="F160" s="10" t="s">
        <v>152</v>
      </c>
      <c r="G160" s="10"/>
      <c r="H160" s="10" t="s">
        <v>152</v>
      </c>
      <c r="I160" s="10" t="s">
        <v>152</v>
      </c>
      <c r="J160" s="10"/>
      <c r="K160" s="10" t="s">
        <v>152</v>
      </c>
      <c r="L160" s="2" t="str">
        <f t="shared" si="3"/>
        <v>insert into product_combo_line_item(id,product,pid1,pid2,pid3,pid1name,pid2name,pid3name,pid1Qty,pid2Qty,pid3Qty) SELECT 1 + coalesce((SELECT max(Id) FROM product_combo_line_item), 0),135,59,null,null,'100 Lar Crackers 1 no ','','',2,null,null;</v>
      </c>
    </row>
    <row r="161" spans="1:12">
      <c r="A161" s="1" t="s">
        <v>167</v>
      </c>
      <c r="B161" s="10">
        <f>VLOOKUP(A161,'Price List(f)'!B:G,6,0)</f>
        <v>135</v>
      </c>
      <c r="C161" s="11">
        <v>68</v>
      </c>
      <c r="D161" s="10" t="str">
        <f>VLOOKUP(C161,'Price List(f)'!G:J,4,0)</f>
        <v>Super Star Comets 1 pc Box 1 inch</v>
      </c>
      <c r="E161" s="10">
        <v>2</v>
      </c>
      <c r="F161" s="10" t="s">
        <v>152</v>
      </c>
      <c r="G161" s="10"/>
      <c r="H161" s="10" t="s">
        <v>152</v>
      </c>
      <c r="I161" s="10" t="s">
        <v>152</v>
      </c>
      <c r="J161" s="10"/>
      <c r="K161" s="10" t="s">
        <v>152</v>
      </c>
      <c r="L161" s="2" t="str">
        <f t="shared" si="3"/>
        <v>insert into product_combo_line_item(id,product,pid1,pid2,pid3,pid1name,pid2name,pid3name,pid1Qty,pid2Qty,pid3Qty) SELECT 1 + coalesce((SELECT max(Id) FROM product_combo_line_item), 0),135,68,null,null,'Super Star Comets 1 pc Box 1 inch','','',2,null,null;</v>
      </c>
    </row>
    <row r="162" spans="1:12">
      <c r="A162" s="1" t="s">
        <v>167</v>
      </c>
      <c r="B162" s="10">
        <f>VLOOKUP(A162,'Price List(f)'!B:G,6,0)</f>
        <v>135</v>
      </c>
      <c r="C162" s="11">
        <v>73</v>
      </c>
      <c r="D162" s="10" t="str">
        <f>VLOOKUP(C162,'Price List(f)'!G:J,4,0)</f>
        <v xml:space="preserve">Rainbow Rockets 10 pcs Box </v>
      </c>
      <c r="E162" s="10">
        <v>1</v>
      </c>
      <c r="F162" s="10" t="s">
        <v>152</v>
      </c>
      <c r="G162" s="10"/>
      <c r="H162" s="10" t="s">
        <v>152</v>
      </c>
      <c r="I162" s="10" t="s">
        <v>152</v>
      </c>
      <c r="J162" s="10"/>
      <c r="K162" s="10" t="s">
        <v>152</v>
      </c>
      <c r="L162" s="2" t="str">
        <f t="shared" si="3"/>
        <v>insert into product_combo_line_item(id,product,pid1,pid2,pid3,pid1name,pid2name,pid3name,pid1Qty,pid2Qty,pid3Qty) SELECT 1 + coalesce((SELECT max(Id) FROM product_combo_line_item), 0),135,73,null,null,'Rainbow Rockets 10 pcs Box ','','',1,null,null;</v>
      </c>
    </row>
    <row r="163" spans="1:12">
      <c r="A163" s="1" t="s">
        <v>167</v>
      </c>
      <c r="B163" s="10">
        <f>VLOOKUP(A163,'Price List(f)'!B:G,6,0)</f>
        <v>135</v>
      </c>
      <c r="C163" s="11">
        <v>86</v>
      </c>
      <c r="D163" s="10" t="str">
        <f>VLOOKUP(C163,'Price List(f)'!G:J,4,0)</f>
        <v xml:space="preserve">Aerial Outs 5 pcs Box </v>
      </c>
      <c r="E163" s="10">
        <v>2</v>
      </c>
      <c r="F163" s="10" t="s">
        <v>152</v>
      </c>
      <c r="G163" s="10"/>
      <c r="H163" s="10" t="s">
        <v>152</v>
      </c>
      <c r="I163" s="10" t="s">
        <v>152</v>
      </c>
      <c r="J163" s="10"/>
      <c r="K163" s="10" t="s">
        <v>152</v>
      </c>
      <c r="L163" s="2" t="str">
        <f t="shared" si="3"/>
        <v>insert into product_combo_line_item(id,product,pid1,pid2,pid3,pid1name,pid2name,pid3name,pid1Qty,pid2Qty,pid3Qty) SELECT 1 + coalesce((SELECT max(Id) FROM product_combo_line_item), 0),135,86,null,null,'Aerial Outs 5 pcs Box ','','',2,null,null;</v>
      </c>
    </row>
    <row r="164" spans="1:12">
      <c r="A164" s="1" t="s">
        <v>167</v>
      </c>
      <c r="B164" s="10">
        <f>VLOOKUP(A164,'Price List(f)'!B:G,6,0)</f>
        <v>135</v>
      </c>
      <c r="C164" s="11">
        <v>116</v>
      </c>
      <c r="D164" s="10" t="str">
        <f>VLOOKUP(C164,'Price List(f)'!G:J,4,0)</f>
        <v xml:space="preserve">Roll Caps 1 Box </v>
      </c>
      <c r="E164" s="10">
        <v>1</v>
      </c>
      <c r="F164" s="10" t="s">
        <v>152</v>
      </c>
      <c r="G164" s="10"/>
      <c r="H164" s="10" t="s">
        <v>152</v>
      </c>
      <c r="I164" s="10" t="s">
        <v>152</v>
      </c>
      <c r="J164" s="10"/>
      <c r="K164" s="10" t="s">
        <v>152</v>
      </c>
      <c r="L164" s="2" t="str">
        <f t="shared" si="3"/>
        <v>insert into product_combo_line_item(id,product,pid1,pid2,pid3,pid1name,pid2name,pid3name,pid1Qty,pid2Qty,pid3Qty) SELECT 1 + coalesce((SELECT max(Id) FROM product_combo_line_item), 0),135,116,null,null,'Roll Caps 1 Box ','','',1,null,null;</v>
      </c>
    </row>
    <row r="165" spans="1:12">
      <c r="A165" s="1" t="s">
        <v>168</v>
      </c>
      <c r="B165" s="10">
        <f>VLOOKUP(A165,'Price List(f)'!B:G,6,0)</f>
        <v>136</v>
      </c>
      <c r="C165" s="11">
        <v>5</v>
      </c>
      <c r="D165" s="10" t="str">
        <f>VLOOKUP(C165,'Price List(f)'!G:J,4,0)</f>
        <v>Standard Sparklers Gold 15 cm</v>
      </c>
      <c r="E165" s="10">
        <v>2</v>
      </c>
      <c r="F165" s="10" t="s">
        <v>152</v>
      </c>
      <c r="G165" s="10"/>
      <c r="H165" s="10" t="s">
        <v>152</v>
      </c>
      <c r="I165" s="10" t="s">
        <v>152</v>
      </c>
      <c r="J165" s="10"/>
      <c r="K165" s="10" t="s">
        <v>152</v>
      </c>
      <c r="L165" s="2" t="str">
        <f t="shared" si="3"/>
        <v>insert into product_combo_line_item(id,product,pid1,pid2,pid3,pid1name,pid2name,pid3name,pid1Qty,pid2Qty,pid3Qty) SELECT 1 + coalesce((SELECT max(Id) FROM product_combo_line_item), 0),136,5,null,null,'Standard Sparklers Gold 15 cm','','',2,null,null;</v>
      </c>
    </row>
    <row r="166" spans="1:12">
      <c r="A166" s="1" t="s">
        <v>168</v>
      </c>
      <c r="B166" s="10">
        <f>VLOOKUP(A166,'Price List(f)'!B:G,6,0)</f>
        <v>136</v>
      </c>
      <c r="C166" s="11">
        <v>8</v>
      </c>
      <c r="D166" s="10" t="str">
        <f>VLOOKUP(C166,'Price List(f)'!G:J,4,0)</f>
        <v>Standard Sparklers Crackling 30 cm</v>
      </c>
      <c r="E166" s="10">
        <v>2</v>
      </c>
      <c r="F166" s="10" t="s">
        <v>152</v>
      </c>
      <c r="G166" s="10"/>
      <c r="H166" s="10" t="s">
        <v>152</v>
      </c>
      <c r="I166" s="10" t="s">
        <v>152</v>
      </c>
      <c r="J166" s="10"/>
      <c r="K166" s="10" t="s">
        <v>152</v>
      </c>
      <c r="L166" s="2" t="str">
        <f t="shared" si="3"/>
        <v>insert into product_combo_line_item(id,product,pid1,pid2,pid3,pid1name,pid2name,pid3name,pid1Qty,pid2Qty,pid3Qty) SELECT 1 + coalesce((SELECT max(Id) FROM product_combo_line_item), 0),136,8,null,null,'Standard Sparklers Crackling 30 cm','','',2,null,null;</v>
      </c>
    </row>
    <row r="167" spans="1:12">
      <c r="A167" s="1" t="s">
        <v>168</v>
      </c>
      <c r="B167" s="10">
        <f>VLOOKUP(A167,'Price List(f)'!B:G,6,0)</f>
        <v>136</v>
      </c>
      <c r="C167" s="11">
        <v>11</v>
      </c>
      <c r="D167" s="10" t="str">
        <f>VLOOKUP(C167,'Price List(f)'!G:J,4,0)</f>
        <v>Standard Sparklers (5 pc Box) Gold 50 cm</v>
      </c>
      <c r="E167" s="10">
        <v>2</v>
      </c>
      <c r="F167" s="11">
        <v>4</v>
      </c>
      <c r="G167" s="10" t="str">
        <f>VLOOKUP(F167,'Price List(f)'!G:J,4,0)</f>
        <v>Jimmy Sparklers Crackling 12 cm</v>
      </c>
      <c r="H167" s="11">
        <v>8</v>
      </c>
      <c r="I167" s="10" t="s">
        <v>152</v>
      </c>
      <c r="J167" s="10"/>
      <c r="K167" s="10" t="s">
        <v>152</v>
      </c>
      <c r="L167" s="2" t="str">
        <f t="shared" si="3"/>
        <v>insert into product_combo_line_item(id,product,pid1,pid2,pid3,pid1name,pid2name,pid3name,pid1Qty,pid2Qty,pid3Qty) SELECT 1 + coalesce((SELECT max(Id) FROM product_combo_line_item), 0),136,11,4,null,'Standard Sparklers (5 pc Box) Gold 50 cm','Jimmy Sparklers Crackling 12 cm','',2,8,null;</v>
      </c>
    </row>
    <row r="168" spans="1:12">
      <c r="A168" s="1" t="s">
        <v>168</v>
      </c>
      <c r="B168" s="10">
        <f>VLOOKUP(A168,'Price List(f)'!B:G,6,0)</f>
        <v>136</v>
      </c>
      <c r="C168" s="11">
        <v>14</v>
      </c>
      <c r="D168" s="10" t="str">
        <f>VLOOKUP(C168,'Price List(f)'!G:J,4,0)</f>
        <v>5 Color Sparklers Mixed 60 cm</v>
      </c>
      <c r="E168" s="10">
        <v>2</v>
      </c>
      <c r="F168" s="10" t="s">
        <v>152</v>
      </c>
      <c r="G168" s="10"/>
      <c r="H168" s="10" t="s">
        <v>152</v>
      </c>
      <c r="I168" s="10" t="s">
        <v>152</v>
      </c>
      <c r="J168" s="10"/>
      <c r="K168" s="10" t="s">
        <v>152</v>
      </c>
      <c r="L168" s="2" t="str">
        <f t="shared" si="3"/>
        <v>insert into product_combo_line_item(id,product,pid1,pid2,pid3,pid1name,pid2name,pid3name,pid1Qty,pid2Qty,pid3Qty) SELECT 1 + coalesce((SELECT max(Id) FROM product_combo_line_item), 0),136,14,null,null,'5 Color Sparklers Mixed 60 cm','','',2,null,null;</v>
      </c>
    </row>
    <row r="169" spans="1:12">
      <c r="A169" s="1" t="s">
        <v>168</v>
      </c>
      <c r="B169" s="10">
        <f>VLOOKUP(A169,'Price List(f)'!B:G,6,0)</f>
        <v>136</v>
      </c>
      <c r="C169" s="11">
        <v>17</v>
      </c>
      <c r="D169" s="10" t="str">
        <f>VLOOKUP(C169,'Price List(f)'!G:J,4,0)</f>
        <v xml:space="preserve">Flower Pots Special 10 pcs Box </v>
      </c>
      <c r="E169" s="10">
        <v>1</v>
      </c>
      <c r="F169" s="10" t="s">
        <v>152</v>
      </c>
      <c r="G169" s="10"/>
      <c r="H169" s="10" t="s">
        <v>152</v>
      </c>
      <c r="I169" s="10" t="s">
        <v>152</v>
      </c>
      <c r="J169" s="10"/>
      <c r="K169" s="10" t="s">
        <v>152</v>
      </c>
      <c r="L169" s="2" t="str">
        <f t="shared" si="3"/>
        <v>insert into product_combo_line_item(id,product,pid1,pid2,pid3,pid1name,pid2name,pid3name,pid1Qty,pid2Qty,pid3Qty) SELECT 1 + coalesce((SELECT max(Id) FROM product_combo_line_item), 0),136,17,null,null,'Flower Pots Special 10 pcs Box ','','',1,null,null;</v>
      </c>
    </row>
    <row r="170" spans="1:12">
      <c r="A170" s="1" t="s">
        <v>168</v>
      </c>
      <c r="B170" s="10">
        <f>VLOOKUP(A170,'Price List(f)'!B:G,6,0)</f>
        <v>136</v>
      </c>
      <c r="C170" s="11">
        <v>19</v>
      </c>
      <c r="D170" s="10" t="str">
        <f>VLOOKUP(C170,'Price List(f)'!G:J,4,0)</f>
        <v xml:space="preserve">Flower Pots Deluxe 5 pcs Box </v>
      </c>
      <c r="E170" s="10">
        <v>2</v>
      </c>
      <c r="F170" s="10" t="s">
        <v>152</v>
      </c>
      <c r="G170" s="10"/>
      <c r="H170" s="10" t="s">
        <v>152</v>
      </c>
      <c r="I170" s="10" t="s">
        <v>152</v>
      </c>
      <c r="J170" s="10"/>
      <c r="K170" s="10" t="s">
        <v>152</v>
      </c>
      <c r="L170" s="2" t="str">
        <f t="shared" si="3"/>
        <v>insert into product_combo_line_item(id,product,pid1,pid2,pid3,pid1name,pid2name,pid3name,pid1Qty,pid2Qty,pid3Qty) SELECT 1 + coalesce((SELECT max(Id) FROM product_combo_line_item), 0),136,19,null,null,'Flower Pots Deluxe 5 pcs Box ','','',2,null,null;</v>
      </c>
    </row>
    <row r="171" spans="1:12">
      <c r="A171" s="1" t="s">
        <v>168</v>
      </c>
      <c r="B171" s="10">
        <f>VLOOKUP(A171,'Price List(f)'!B:G,6,0)</f>
        <v>136</v>
      </c>
      <c r="C171" s="11">
        <v>20</v>
      </c>
      <c r="D171" s="10" t="str">
        <f>VLOOKUP(C171,'Price List(f)'!G:J,4,0)</f>
        <v xml:space="preserve">Tri Color Flower Pots 5 pcs Box </v>
      </c>
      <c r="E171" s="10">
        <v>2</v>
      </c>
      <c r="F171" s="10" t="s">
        <v>152</v>
      </c>
      <c r="G171" s="10"/>
      <c r="H171" s="10" t="s">
        <v>152</v>
      </c>
      <c r="I171" s="10" t="s">
        <v>152</v>
      </c>
      <c r="J171" s="10"/>
      <c r="K171" s="10" t="s">
        <v>152</v>
      </c>
      <c r="L171" s="2" t="str">
        <f t="shared" si="3"/>
        <v>insert into product_combo_line_item(id,product,pid1,pid2,pid3,pid1name,pid2name,pid3name,pid1Qty,pid2Qty,pid3Qty) SELECT 1 + coalesce((SELECT max(Id) FROM product_combo_line_item), 0),136,20,null,null,'Tri Color Flower Pots 5 pcs Box ','','',2,null,null;</v>
      </c>
    </row>
    <row r="172" spans="1:12">
      <c r="A172" s="1" t="s">
        <v>168</v>
      </c>
      <c r="B172" s="10">
        <f>VLOOKUP(A172,'Price List(f)'!B:G,6,0)</f>
        <v>136</v>
      </c>
      <c r="C172" s="11">
        <v>23</v>
      </c>
      <c r="D172" s="10" t="str">
        <f>VLOOKUP(C172,'Price List(f)'!G:J,4,0)</f>
        <v>Zamin Chakra 25 pcs Box Big</v>
      </c>
      <c r="E172" s="10">
        <v>1</v>
      </c>
      <c r="F172" s="10" t="s">
        <v>152</v>
      </c>
      <c r="G172" s="10"/>
      <c r="H172" s="10" t="s">
        <v>152</v>
      </c>
      <c r="I172" s="10" t="s">
        <v>152</v>
      </c>
      <c r="J172" s="10"/>
      <c r="K172" s="10" t="s">
        <v>152</v>
      </c>
      <c r="L172" s="2" t="str">
        <f t="shared" si="3"/>
        <v>insert into product_combo_line_item(id,product,pid1,pid2,pid3,pid1name,pid2name,pid3name,pid1Qty,pid2Qty,pid3Qty) SELECT 1 + coalesce((SELECT max(Id) FROM product_combo_line_item), 0),136,23,null,null,'Zamin Chakra 25 pcs Box Big','','',1,null,null;</v>
      </c>
    </row>
    <row r="173" spans="1:12">
      <c r="A173" s="1" t="s">
        <v>168</v>
      </c>
      <c r="B173" s="10">
        <f>VLOOKUP(A173,'Price List(f)'!B:G,6,0)</f>
        <v>136</v>
      </c>
      <c r="C173" s="11">
        <v>25</v>
      </c>
      <c r="D173" s="10" t="str">
        <f>VLOOKUP(C173,'Price List(f)'!G:J,4,0)</f>
        <v xml:space="preserve">Zamin Chakra Deluxe 10 pcs Box </v>
      </c>
      <c r="E173" s="10">
        <v>2</v>
      </c>
      <c r="F173" s="10" t="s">
        <v>152</v>
      </c>
      <c r="G173" s="10"/>
      <c r="H173" s="10" t="s">
        <v>152</v>
      </c>
      <c r="I173" s="10" t="s">
        <v>152</v>
      </c>
      <c r="J173" s="10"/>
      <c r="K173" s="10" t="s">
        <v>152</v>
      </c>
      <c r="L173" s="2" t="str">
        <f t="shared" si="3"/>
        <v>insert into product_combo_line_item(id,product,pid1,pid2,pid3,pid1name,pid2name,pid3name,pid1Qty,pid2Qty,pid3Qty) SELECT 1 + coalesce((SELECT max(Id) FROM product_combo_line_item), 0),136,25,null,null,'Zamin Chakra Deluxe 10 pcs Box ','','',2,null,null;</v>
      </c>
    </row>
    <row r="174" spans="1:12">
      <c r="A174" s="1" t="s">
        <v>168</v>
      </c>
      <c r="B174" s="10">
        <f>VLOOKUP(A174,'Price List(f)'!B:G,6,0)</f>
        <v>136</v>
      </c>
      <c r="C174" s="11">
        <v>27</v>
      </c>
      <c r="D174" s="10" t="str">
        <f>VLOOKUP(C174,'Price List(f)'!G:J,4,0)</f>
        <v>Silver Twinkling 10 pcs Box 2 feet</v>
      </c>
      <c r="E174" s="10">
        <v>2</v>
      </c>
      <c r="F174" s="10" t="s">
        <v>152</v>
      </c>
      <c r="G174" s="10"/>
      <c r="H174" s="10" t="s">
        <v>152</v>
      </c>
      <c r="I174" s="10" t="s">
        <v>152</v>
      </c>
      <c r="J174" s="10"/>
      <c r="K174" s="10" t="s">
        <v>152</v>
      </c>
      <c r="L174" s="2" t="str">
        <f t="shared" si="3"/>
        <v>insert into product_combo_line_item(id,product,pid1,pid2,pid3,pid1name,pid2name,pid3name,pid1Qty,pid2Qty,pid3Qty) SELECT 1 + coalesce((SELECT max(Id) FROM product_combo_line_item), 0),136,27,null,null,'Silver Twinkling 10 pcs Box 2 feet','','',2,null,null;</v>
      </c>
    </row>
    <row r="175" spans="1:12">
      <c r="A175" s="1" t="s">
        <v>168</v>
      </c>
      <c r="B175" s="10">
        <f>VLOOKUP(A175,'Price List(f)'!B:G,6,0)</f>
        <v>136</v>
      </c>
      <c r="C175" s="11">
        <v>29</v>
      </c>
      <c r="D175" s="10" t="str">
        <f>VLOOKUP(C175,'Price List(f)'!G:J,4,0)</f>
        <v xml:space="preserve">Fire Pencil 10 pcs Box </v>
      </c>
      <c r="E175" s="10">
        <v>1</v>
      </c>
      <c r="F175" s="10" t="s">
        <v>152</v>
      </c>
      <c r="G175" s="10"/>
      <c r="H175" s="10" t="s">
        <v>152</v>
      </c>
      <c r="I175" s="10" t="s">
        <v>152</v>
      </c>
      <c r="J175" s="10"/>
      <c r="K175" s="10" t="s">
        <v>152</v>
      </c>
      <c r="L175" s="2" t="str">
        <f t="shared" si="3"/>
        <v>insert into product_combo_line_item(id,product,pid1,pid2,pid3,pid1name,pid2name,pid3name,pid1Qty,pid2Qty,pid3Qty) SELECT 1 + coalesce((SELECT max(Id) FROM product_combo_line_item), 0),136,29,null,null,'Fire Pencil 10 pcs Box ','','',1,null,null;</v>
      </c>
    </row>
    <row r="176" spans="1:12">
      <c r="A176" s="1" t="s">
        <v>168</v>
      </c>
      <c r="B176" s="10">
        <f>VLOOKUP(A176,'Price List(f)'!B:G,6,0)</f>
        <v>136</v>
      </c>
      <c r="C176" s="11">
        <v>30</v>
      </c>
      <c r="D176" s="10" t="str">
        <f>VLOOKUP(C176,'Price List(f)'!G:J,4,0)</f>
        <v xml:space="preserve">Magnetic Torches 10 pcs Box </v>
      </c>
      <c r="E176" s="10">
        <v>2</v>
      </c>
      <c r="F176" s="10" t="s">
        <v>152</v>
      </c>
      <c r="G176" s="10"/>
      <c r="H176" s="10" t="s">
        <v>152</v>
      </c>
      <c r="I176" s="10" t="s">
        <v>152</v>
      </c>
      <c r="J176" s="10"/>
      <c r="K176" s="10" t="s">
        <v>152</v>
      </c>
      <c r="L176" s="2" t="str">
        <f t="shared" si="3"/>
        <v>insert into product_combo_line_item(id,product,pid1,pid2,pid3,pid1name,pid2name,pid3name,pid1Qty,pid2Qty,pid3Qty) SELECT 1 + coalesce((SELECT max(Id) FROM product_combo_line_item), 0),136,30,null,null,'Magnetic Torches 10 pcs Box ','','',2,null,null;</v>
      </c>
    </row>
    <row r="177" spans="1:12">
      <c r="A177" s="1" t="s">
        <v>168</v>
      </c>
      <c r="B177" s="10">
        <f>VLOOKUP(A177,'Price List(f)'!B:G,6,0)</f>
        <v>136</v>
      </c>
      <c r="C177" s="11">
        <v>32</v>
      </c>
      <c r="D177" s="10" t="str">
        <f>VLOOKUP(C177,'Price List(f)'!G:J,4,0)</f>
        <v xml:space="preserve">Electric Stones 25 pcs Box </v>
      </c>
      <c r="E177" s="10">
        <v>1</v>
      </c>
      <c r="F177" s="10" t="s">
        <v>152</v>
      </c>
      <c r="G177" s="10"/>
      <c r="H177" s="10" t="s">
        <v>152</v>
      </c>
      <c r="I177" s="10" t="s">
        <v>152</v>
      </c>
      <c r="J177" s="10"/>
      <c r="K177" s="10" t="s">
        <v>152</v>
      </c>
      <c r="L177" s="2" t="str">
        <f t="shared" si="3"/>
        <v>insert into product_combo_line_item(id,product,pid1,pid2,pid3,pid1name,pid2name,pid3name,pid1Qty,pid2Qty,pid3Qty) SELECT 1 + coalesce((SELECT max(Id) FROM product_combo_line_item), 0),136,32,null,null,'Electric Stones 25 pcs Box ','','',1,null,null;</v>
      </c>
    </row>
    <row r="178" spans="1:12">
      <c r="A178" s="1" t="s">
        <v>168</v>
      </c>
      <c r="B178" s="10">
        <f>VLOOKUP(A178,'Price List(f)'!B:G,6,0)</f>
        <v>136</v>
      </c>
      <c r="C178" s="11">
        <v>33</v>
      </c>
      <c r="D178" s="10" t="str">
        <f>VLOOKUP(C178,'Price List(f)'!G:J,4,0)</f>
        <v xml:space="preserve">Red Bijili Crackers 100 pcs pkt </v>
      </c>
      <c r="E178" s="10">
        <v>1</v>
      </c>
      <c r="F178" s="10" t="s">
        <v>152</v>
      </c>
      <c r="G178" s="10"/>
      <c r="H178" s="10" t="s">
        <v>152</v>
      </c>
      <c r="I178" s="10" t="s">
        <v>152</v>
      </c>
      <c r="J178" s="10"/>
      <c r="K178" s="10" t="s">
        <v>152</v>
      </c>
      <c r="L178" s="2" t="str">
        <f t="shared" si="3"/>
        <v>insert into product_combo_line_item(id,product,pid1,pid2,pid3,pid1name,pid2name,pid3name,pid1Qty,pid2Qty,pid3Qty) SELECT 1 + coalesce((SELECT max(Id) FROM product_combo_line_item), 0),136,33,null,null,'Red Bijili Crackers 100 pcs pkt ','','',1,null,null;</v>
      </c>
    </row>
    <row r="179" spans="1:12">
      <c r="A179" s="1" t="s">
        <v>168</v>
      </c>
      <c r="B179" s="10">
        <f>VLOOKUP(A179,'Price List(f)'!B:G,6,0)</f>
        <v>136</v>
      </c>
      <c r="C179" s="11">
        <v>34</v>
      </c>
      <c r="D179" s="10" t="str">
        <f>VLOOKUP(C179,'Price List(f)'!G:J,4,0)</f>
        <v>Krishna Crackers 5 nos pack 4 inch</v>
      </c>
      <c r="E179" s="10">
        <v>5</v>
      </c>
      <c r="F179" s="10" t="s">
        <v>152</v>
      </c>
      <c r="G179" s="10"/>
      <c r="H179" s="10" t="s">
        <v>152</v>
      </c>
      <c r="I179" s="10" t="s">
        <v>152</v>
      </c>
      <c r="J179" s="10"/>
      <c r="K179" s="10" t="s">
        <v>152</v>
      </c>
      <c r="L179" s="2" t="str">
        <f t="shared" si="3"/>
        <v>insert into product_combo_line_item(id,product,pid1,pid2,pid3,pid1name,pid2name,pid3name,pid1Qty,pid2Qty,pid3Qty) SELECT 1 + coalesce((SELECT max(Id) FROM product_combo_line_item), 0),136,34,null,null,'Krishna Crackers 5 nos pack 4 inch','','',5,null,null;</v>
      </c>
    </row>
    <row r="180" spans="1:12">
      <c r="A180" s="1" t="s">
        <v>168</v>
      </c>
      <c r="B180" s="10">
        <f>VLOOKUP(A180,'Price List(f)'!B:G,6,0)</f>
        <v>136</v>
      </c>
      <c r="C180" s="11">
        <v>36</v>
      </c>
      <c r="D180" s="10" t="str">
        <f>VLOOKUP(C180,'Price List(f)'!G:J,4,0)</f>
        <v>Sparrow Crackers 5 nos pack 2.5 inch</v>
      </c>
      <c r="E180" s="10">
        <v>5</v>
      </c>
      <c r="F180" s="10" t="s">
        <v>152</v>
      </c>
      <c r="G180" s="10"/>
      <c r="H180" s="10" t="s">
        <v>152</v>
      </c>
      <c r="I180" s="10" t="s">
        <v>152</v>
      </c>
      <c r="J180" s="10"/>
      <c r="K180" s="10" t="s">
        <v>152</v>
      </c>
      <c r="L180" s="2" t="str">
        <f t="shared" si="3"/>
        <v>insert into product_combo_line_item(id,product,pid1,pid2,pid3,pid1name,pid2name,pid3name,pid1Qty,pid2Qty,pid3Qty) SELECT 1 + coalesce((SELECT max(Id) FROM product_combo_line_item), 0),136,36,null,null,'Sparrow Crackers 5 nos pack 2.5 inch','','',5,null,null;</v>
      </c>
    </row>
    <row r="181" spans="1:12">
      <c r="A181" s="1" t="s">
        <v>168</v>
      </c>
      <c r="B181" s="10">
        <f>VLOOKUP(A181,'Price List(f)'!B:G,6,0)</f>
        <v>136</v>
      </c>
      <c r="C181" s="11">
        <v>37</v>
      </c>
      <c r="D181" s="10" t="str">
        <f>VLOOKUP(C181,'Price List(f)'!G:J,4,0)</f>
        <v>Lakshmi Crackers Spl 5 nos pack 4 inch</v>
      </c>
      <c r="E181" s="10">
        <v>5</v>
      </c>
      <c r="F181" s="10" t="s">
        <v>152</v>
      </c>
      <c r="G181" s="10"/>
      <c r="H181" s="10" t="s">
        <v>152</v>
      </c>
      <c r="I181" s="10" t="s">
        <v>152</v>
      </c>
      <c r="J181" s="10"/>
      <c r="K181" s="10" t="s">
        <v>152</v>
      </c>
      <c r="L181" s="2" t="str">
        <f t="shared" si="3"/>
        <v>insert into product_combo_line_item(id,product,pid1,pid2,pid3,pid1name,pid2name,pid3name,pid1Qty,pid2Qty,pid3Qty) SELECT 1 + coalesce((SELECT max(Id) FROM product_combo_line_item), 0),136,37,null,null,'Lakshmi Crackers Spl 5 nos pack 4 inch','','',5,null,null;</v>
      </c>
    </row>
    <row r="182" spans="1:12">
      <c r="A182" s="1" t="s">
        <v>168</v>
      </c>
      <c r="B182" s="10">
        <f>VLOOKUP(A182,'Price List(f)'!B:G,6,0)</f>
        <v>136</v>
      </c>
      <c r="C182" s="11">
        <v>38</v>
      </c>
      <c r="D182" s="10" t="str">
        <f>VLOOKUP(C182,'Price List(f)'!G:J,4,0)</f>
        <v>Hercules  Deluxe Crackers 5 nos pack 4 inch</v>
      </c>
      <c r="E182" s="10">
        <v>2</v>
      </c>
      <c r="F182" s="10" t="s">
        <v>152</v>
      </c>
      <c r="G182" s="10"/>
      <c r="H182" s="10" t="s">
        <v>152</v>
      </c>
      <c r="I182" s="10" t="s">
        <v>152</v>
      </c>
      <c r="J182" s="10"/>
      <c r="K182" s="10" t="s">
        <v>152</v>
      </c>
      <c r="L182" s="2" t="str">
        <f t="shared" si="3"/>
        <v>insert into product_combo_line_item(id,product,pid1,pid2,pid3,pid1name,pid2name,pid3name,pid1Qty,pid2Qty,pid3Qty) SELECT 1 + coalesce((SELECT max(Id) FROM product_combo_line_item), 0),136,38,null,null,'Hercules  Deluxe Crackers 5 nos pack 4 inch','','',2,null,null;</v>
      </c>
    </row>
    <row r="183" spans="1:12">
      <c r="A183" s="1" t="s">
        <v>168</v>
      </c>
      <c r="B183" s="10">
        <f>VLOOKUP(A183,'Price List(f)'!B:G,6,0)</f>
        <v>136</v>
      </c>
      <c r="C183" s="11">
        <v>39</v>
      </c>
      <c r="D183" s="10" t="str">
        <f>VLOOKUP(C183,'Price List(f)'!G:J,4,0)</f>
        <v>Double Shot Crackers 5 nos pack 3.5 inch</v>
      </c>
      <c r="E183" s="10">
        <v>5</v>
      </c>
      <c r="F183" s="10" t="s">
        <v>152</v>
      </c>
      <c r="G183" s="10"/>
      <c r="H183" s="10" t="s">
        <v>152</v>
      </c>
      <c r="I183" s="10" t="s">
        <v>152</v>
      </c>
      <c r="J183" s="10"/>
      <c r="K183" s="10" t="s">
        <v>152</v>
      </c>
      <c r="L183" s="2" t="str">
        <f t="shared" si="3"/>
        <v>insert into product_combo_line_item(id,product,pid1,pid2,pid3,pid1name,pid2name,pid3name,pid1Qty,pid2Qty,pid3Qty) SELECT 1 + coalesce((SELECT max(Id) FROM product_combo_line_item), 0),136,39,null,null,'Double Shot Crackers 5 nos pack 3.5 inch','','',5,null,null;</v>
      </c>
    </row>
    <row r="184" spans="1:12">
      <c r="A184" s="1" t="s">
        <v>168</v>
      </c>
      <c r="B184" s="10">
        <f>VLOOKUP(A184,'Price List(f)'!B:G,6,0)</f>
        <v>136</v>
      </c>
      <c r="C184" s="11">
        <v>43</v>
      </c>
      <c r="D184" s="10" t="str">
        <f>VLOOKUP(C184,'Price List(f)'!G:J,4,0)</f>
        <v xml:space="preserve">7 Shots 5 pcs Box </v>
      </c>
      <c r="E184" s="10">
        <v>5</v>
      </c>
      <c r="F184" s="10" t="s">
        <v>152</v>
      </c>
      <c r="G184" s="10"/>
      <c r="H184" s="10" t="s">
        <v>152</v>
      </c>
      <c r="I184" s="10" t="s">
        <v>152</v>
      </c>
      <c r="J184" s="10"/>
      <c r="K184" s="10" t="s">
        <v>152</v>
      </c>
      <c r="L184" s="2" t="str">
        <f t="shared" si="3"/>
        <v>insert into product_combo_line_item(id,product,pid1,pid2,pid3,pid1name,pid2name,pid3name,pid1Qty,pid2Qty,pid3Qty) SELECT 1 + coalesce((SELECT max(Id) FROM product_combo_line_item), 0),136,43,null,null,'7 Shots 5 pcs Box ','','',5,null,null;</v>
      </c>
    </row>
    <row r="185" spans="1:12">
      <c r="A185" s="1" t="s">
        <v>168</v>
      </c>
      <c r="B185" s="10">
        <f>VLOOKUP(A185,'Price List(f)'!B:G,6,0)</f>
        <v>136</v>
      </c>
      <c r="C185" s="11">
        <v>46</v>
      </c>
      <c r="D185" s="10" t="str">
        <f>VLOOKUP(C185,'Price List(f)'!G:J,4,0)</f>
        <v xml:space="preserve">56 Shots 1 pc Box </v>
      </c>
      <c r="E185" s="10">
        <v>1</v>
      </c>
      <c r="F185" s="10" t="s">
        <v>152</v>
      </c>
      <c r="G185" s="10"/>
      <c r="H185" s="10" t="s">
        <v>152</v>
      </c>
      <c r="I185" s="10" t="s">
        <v>152</v>
      </c>
      <c r="J185" s="10"/>
      <c r="K185" s="10" t="s">
        <v>152</v>
      </c>
      <c r="L185" s="2" t="str">
        <f t="shared" si="3"/>
        <v>insert into product_combo_line_item(id,product,pid1,pid2,pid3,pid1name,pid2name,pid3name,pid1Qty,pid2Qty,pid3Qty) SELECT 1 + coalesce((SELECT max(Id) FROM product_combo_line_item), 0),136,46,null,null,'56 Shots 1 pc Box ','','',1,null,null;</v>
      </c>
    </row>
    <row r="186" spans="1:12">
      <c r="A186" s="1" t="s">
        <v>168</v>
      </c>
      <c r="B186" s="10">
        <f>VLOOKUP(A186,'Price List(f)'!B:G,6,0)</f>
        <v>136</v>
      </c>
      <c r="C186" s="11">
        <v>58</v>
      </c>
      <c r="D186" s="10" t="str">
        <f>VLOOKUP(C186,'Price List(f)'!G:J,4,0)</f>
        <v xml:space="preserve">56 Giant Shells 1 no </v>
      </c>
      <c r="E186" s="10">
        <v>5</v>
      </c>
      <c r="F186" s="10" t="s">
        <v>152</v>
      </c>
      <c r="G186" s="10"/>
      <c r="H186" s="10" t="s">
        <v>152</v>
      </c>
      <c r="I186" s="10" t="s">
        <v>152</v>
      </c>
      <c r="J186" s="10"/>
      <c r="K186" s="10" t="s">
        <v>152</v>
      </c>
      <c r="L186" s="2" t="str">
        <f t="shared" si="3"/>
        <v>insert into product_combo_line_item(id,product,pid1,pid2,pid3,pid1name,pid2name,pid3name,pid1Qty,pid2Qty,pid3Qty) SELECT 1 + coalesce((SELECT max(Id) FROM product_combo_line_item), 0),136,58,null,null,'56 Giant Shells 1 no ','','',5,null,null;</v>
      </c>
    </row>
    <row r="187" spans="1:12">
      <c r="A187" s="1" t="s">
        <v>168</v>
      </c>
      <c r="B187" s="10">
        <f>VLOOKUP(A187,'Price List(f)'!B:G,6,0)</f>
        <v>136</v>
      </c>
      <c r="C187" s="11">
        <v>59</v>
      </c>
      <c r="D187" s="10" t="str">
        <f>VLOOKUP(C187,'Price List(f)'!G:J,4,0)</f>
        <v xml:space="preserve">100 Lar Crackers 1 no </v>
      </c>
      <c r="E187" s="10">
        <v>3</v>
      </c>
      <c r="F187" s="10" t="s">
        <v>152</v>
      </c>
      <c r="G187" s="10"/>
      <c r="H187" s="10" t="s">
        <v>152</v>
      </c>
      <c r="I187" s="10" t="s">
        <v>152</v>
      </c>
      <c r="J187" s="10"/>
      <c r="K187" s="10" t="s">
        <v>152</v>
      </c>
      <c r="L187" s="2" t="str">
        <f t="shared" si="3"/>
        <v>insert into product_combo_line_item(id,product,pid1,pid2,pid3,pid1name,pid2name,pid3name,pid1Qty,pid2Qty,pid3Qty) SELECT 1 + coalesce((SELECT max(Id) FROM product_combo_line_item), 0),136,59,null,null,'100 Lar Crackers 1 no ','','',3,null,null;</v>
      </c>
    </row>
    <row r="188" spans="1:12">
      <c r="A188" s="1" t="s">
        <v>168</v>
      </c>
      <c r="B188" s="10">
        <f>VLOOKUP(A188,'Price List(f)'!B:G,6,0)</f>
        <v>136</v>
      </c>
      <c r="C188" s="11">
        <v>62</v>
      </c>
      <c r="D188" s="10" t="str">
        <f>VLOOKUP(C188,'Price List(f)'!G:J,4,0)</f>
        <v xml:space="preserve">600 Lar Crackers 1 no </v>
      </c>
      <c r="E188" s="10">
        <v>1</v>
      </c>
      <c r="F188" s="10" t="s">
        <v>152</v>
      </c>
      <c r="G188" s="10"/>
      <c r="H188" s="10" t="s">
        <v>152</v>
      </c>
      <c r="I188" s="10" t="s">
        <v>152</v>
      </c>
      <c r="J188" s="10"/>
      <c r="K188" s="10" t="s">
        <v>152</v>
      </c>
      <c r="L188" s="2" t="str">
        <f t="shared" si="3"/>
        <v>insert into product_combo_line_item(id,product,pid1,pid2,pid3,pid1name,pid2name,pid3name,pid1Qty,pid2Qty,pid3Qty) SELECT 1 + coalesce((SELECT max(Id) FROM product_combo_line_item), 0),136,62,null,null,'600 Lar Crackers 1 no ','','',1,null,null;</v>
      </c>
    </row>
    <row r="189" spans="1:12">
      <c r="A189" s="1" t="s">
        <v>168</v>
      </c>
      <c r="B189" s="10">
        <f>VLOOKUP(A189,'Price List(f)'!B:G,6,0)</f>
        <v>136</v>
      </c>
      <c r="C189" s="11">
        <v>69</v>
      </c>
      <c r="D189" s="10" t="str">
        <f>VLOOKUP(C189,'Price List(f)'!G:J,4,0)</f>
        <v>Star Fire Comets 1 pc Box 1.25 inch</v>
      </c>
      <c r="E189" s="10">
        <v>2</v>
      </c>
      <c r="F189" s="10" t="s">
        <v>152</v>
      </c>
      <c r="G189" s="10"/>
      <c r="H189" s="10" t="s">
        <v>152</v>
      </c>
      <c r="I189" s="10" t="s">
        <v>152</v>
      </c>
      <c r="J189" s="10"/>
      <c r="K189" s="10" t="s">
        <v>152</v>
      </c>
      <c r="L189" s="2" t="str">
        <f t="shared" si="3"/>
        <v>insert into product_combo_line_item(id,product,pid1,pid2,pid3,pid1name,pid2name,pid3name,pid1Qty,pid2Qty,pid3Qty) SELECT 1 + coalesce((SELECT max(Id) FROM product_combo_line_item), 0),136,69,null,null,'Star Fire Comets 1 pc Box 1.25 inch','','',2,null,null;</v>
      </c>
    </row>
    <row r="190" spans="1:12">
      <c r="A190" s="1" t="s">
        <v>168</v>
      </c>
      <c r="B190" s="10">
        <f>VLOOKUP(A190,'Price List(f)'!B:G,6,0)</f>
        <v>136</v>
      </c>
      <c r="C190" s="11">
        <v>71</v>
      </c>
      <c r="D190" s="10" t="str">
        <f>VLOOKUP(C190,'Price List(f)'!G:J,4,0)</f>
        <v>3 inch Comet 1 pc Box 3 inch</v>
      </c>
      <c r="E190" s="10">
        <v>2</v>
      </c>
      <c r="F190" s="10" t="s">
        <v>152</v>
      </c>
      <c r="G190" s="10"/>
      <c r="H190" s="10" t="s">
        <v>152</v>
      </c>
      <c r="I190" s="10" t="s">
        <v>152</v>
      </c>
      <c r="J190" s="10"/>
      <c r="K190" s="10" t="s">
        <v>152</v>
      </c>
      <c r="L190" s="2" t="str">
        <f t="shared" si="3"/>
        <v>insert into product_combo_line_item(id,product,pid1,pid2,pid3,pid1name,pid2name,pid3name,pid1Qty,pid2Qty,pid3Qty) SELECT 1 + coalesce((SELECT max(Id) FROM product_combo_line_item), 0),136,71,null,null,'3 inch Comet 1 pc Box 3 inch','','',2,null,null;</v>
      </c>
    </row>
    <row r="191" spans="1:12">
      <c r="A191" s="1" t="s">
        <v>168</v>
      </c>
      <c r="B191" s="10">
        <f>VLOOKUP(A191,'Price List(f)'!B:G,6,0)</f>
        <v>136</v>
      </c>
      <c r="C191" s="11">
        <v>85</v>
      </c>
      <c r="D191" s="10" t="str">
        <f>VLOOKUP(C191,'Price List(f)'!G:J,4,0)</f>
        <v xml:space="preserve">Color Thunder Bolt (Gold) 3 pcs Box </v>
      </c>
      <c r="E191" s="10">
        <v>1</v>
      </c>
      <c r="F191" s="10" t="s">
        <v>152</v>
      </c>
      <c r="G191" s="10"/>
      <c r="H191" s="10" t="s">
        <v>152</v>
      </c>
      <c r="I191" s="10" t="s">
        <v>152</v>
      </c>
      <c r="J191" s="10"/>
      <c r="K191" s="10" t="s">
        <v>152</v>
      </c>
      <c r="L191" s="2" t="str">
        <f t="shared" si="3"/>
        <v>insert into product_combo_line_item(id,product,pid1,pid2,pid3,pid1name,pid2name,pid3name,pid1Qty,pid2Qty,pid3Qty) SELECT 1 + coalesce((SELECT max(Id) FROM product_combo_line_item), 0),136,85,null,null,'Color Thunder Bolt (Gold) 3 pcs Box ','','',1,null,null;</v>
      </c>
    </row>
    <row r="192" spans="1:12">
      <c r="A192" s="1" t="s">
        <v>168</v>
      </c>
      <c r="B192" s="10">
        <f>VLOOKUP(A192,'Price List(f)'!B:G,6,0)</f>
        <v>136</v>
      </c>
      <c r="C192" s="11">
        <v>77</v>
      </c>
      <c r="D192" s="10" t="str">
        <f>VLOOKUP(C192,'Price List(f)'!G:J,4,0)</f>
        <v xml:space="preserve">Rotor, Delta, Echo, Stiletto, Proton 5 pcs Box </v>
      </c>
      <c r="E192" s="10">
        <v>1</v>
      </c>
      <c r="F192" s="10" t="s">
        <v>152</v>
      </c>
      <c r="G192" s="10"/>
      <c r="H192" s="10" t="s">
        <v>152</v>
      </c>
      <c r="I192" s="10" t="s">
        <v>152</v>
      </c>
      <c r="J192" s="10"/>
      <c r="K192" s="10" t="s">
        <v>152</v>
      </c>
      <c r="L192" s="2" t="str">
        <f t="shared" si="3"/>
        <v>insert into product_combo_line_item(id,product,pid1,pid2,pid3,pid1name,pid2name,pid3name,pid1Qty,pid2Qty,pid3Qty) SELECT 1 + coalesce((SELECT max(Id) FROM product_combo_line_item), 0),136,77,null,null,'Rotor, Delta, Echo, Stiletto, Proton 5 pcs Box ','','',1,null,null;</v>
      </c>
    </row>
    <row r="193" spans="1:12">
      <c r="A193" s="1" t="s">
        <v>168</v>
      </c>
      <c r="B193" s="10">
        <f>VLOOKUP(A193,'Price List(f)'!B:G,6,0)</f>
        <v>136</v>
      </c>
      <c r="C193" s="11">
        <v>86</v>
      </c>
      <c r="D193" s="10" t="str">
        <f>VLOOKUP(C193,'Price List(f)'!G:J,4,0)</f>
        <v xml:space="preserve">Aerial Outs 5 pcs Box </v>
      </c>
      <c r="E193" s="10">
        <v>1</v>
      </c>
      <c r="F193" s="10" t="s">
        <v>152</v>
      </c>
      <c r="G193" s="10"/>
      <c r="H193" s="10" t="s">
        <v>152</v>
      </c>
      <c r="I193" s="10" t="s">
        <v>152</v>
      </c>
      <c r="J193" s="10"/>
      <c r="K193" s="10" t="s">
        <v>152</v>
      </c>
      <c r="L193" s="2" t="str">
        <f t="shared" si="3"/>
        <v>insert into product_combo_line_item(id,product,pid1,pid2,pid3,pid1name,pid2name,pid3name,pid1Qty,pid2Qty,pid3Qty) SELECT 1 + coalesce((SELECT max(Id) FROM product_combo_line_item), 0),136,86,null,null,'Aerial Outs 5 pcs Box ','','',1,null,null;</v>
      </c>
    </row>
    <row r="194" spans="1:12">
      <c r="A194" s="1" t="s">
        <v>168</v>
      </c>
      <c r="B194" s="10">
        <f>VLOOKUP(A194,'Price List(f)'!B:G,6,0)</f>
        <v>136</v>
      </c>
      <c r="C194" s="11">
        <v>87</v>
      </c>
      <c r="D194" s="10" t="str">
        <f>VLOOKUP(C194,'Price List(f)'!G:J,4,0)</f>
        <v xml:space="preserve">Golden Drops 5 pcs Box </v>
      </c>
      <c r="E194" s="10">
        <v>1</v>
      </c>
      <c r="F194" s="10" t="s">
        <v>152</v>
      </c>
      <c r="G194" s="10"/>
      <c r="H194" s="10" t="s">
        <v>152</v>
      </c>
      <c r="I194" s="10" t="s">
        <v>152</v>
      </c>
      <c r="J194" s="10"/>
      <c r="K194" s="10" t="s">
        <v>152</v>
      </c>
      <c r="L194" s="2" t="str">
        <f t="shared" si="3"/>
        <v>insert into product_combo_line_item(id,product,pid1,pid2,pid3,pid1name,pid2name,pid3name,pid1Qty,pid2Qty,pid3Qty) SELECT 1 + coalesce((SELECT max(Id) FROM product_combo_line_item), 0),136,87,null,null,'Golden Drops 5 pcs Box ','','',1,null,null;</v>
      </c>
    </row>
    <row r="195" spans="1:12">
      <c r="A195" s="1" t="s">
        <v>168</v>
      </c>
      <c r="B195" s="10">
        <f>VLOOKUP(A195,'Price List(f)'!B:G,6,0)</f>
        <v>136</v>
      </c>
      <c r="C195" s="11">
        <v>89</v>
      </c>
      <c r="D195" s="10" t="str">
        <f>VLOOKUP(C195,'Price List(f)'!G:J,4,0)</f>
        <v xml:space="preserve">Happiness 5 pcs Box </v>
      </c>
      <c r="E195" s="10">
        <v>1</v>
      </c>
      <c r="F195" s="10" t="s">
        <v>152</v>
      </c>
      <c r="G195" s="10"/>
      <c r="H195" s="10" t="s">
        <v>152</v>
      </c>
      <c r="I195" s="10" t="s">
        <v>152</v>
      </c>
      <c r="J195" s="10"/>
      <c r="K195" s="10" t="s">
        <v>152</v>
      </c>
      <c r="L195" s="2" t="str">
        <f t="shared" ref="L195:L197" si="4">CONCATENATE("insert into product_combo_line_item(id,product,pid1,pid2,pid3,pid1name,pid2name,pid3name,pid1Qty,pid2Qty,pid3Qty) SELECT 1 + coalesce((SELECT max(Id) FROM product_combo_line_item), 0),",B195,",",C195,",",F195,",",I195,",'",D195,"','",G195,"','",J195,"',",E195,",",H195,",",K195,";")</f>
        <v>insert into product_combo_line_item(id,product,pid1,pid2,pid3,pid1name,pid2name,pid3name,pid1Qty,pid2Qty,pid3Qty) SELECT 1 + coalesce((SELECT max(Id) FROM product_combo_line_item), 0),136,89,null,null,'Happiness 5 pcs Box ','','',1,null,null;</v>
      </c>
    </row>
    <row r="196" spans="1:12">
      <c r="A196" s="1" t="s">
        <v>168</v>
      </c>
      <c r="B196" s="10">
        <f>VLOOKUP(A196,'Price List(f)'!B:G,6,0)</f>
        <v>136</v>
      </c>
      <c r="C196" s="11">
        <v>112</v>
      </c>
      <c r="D196" s="10" t="str">
        <f>VLOOKUP(C196,'Price List(f)'!G:J,4,0)</f>
        <v xml:space="preserve">Snow Valley 1 pc Box </v>
      </c>
      <c r="E196" s="10">
        <v>3</v>
      </c>
      <c r="F196" s="11">
        <v>62</v>
      </c>
      <c r="G196" s="10" t="str">
        <f>VLOOKUP(F196,'Price List(f)'!G:J,4,0)</f>
        <v xml:space="preserve">600 Lar Crackers 1 no </v>
      </c>
      <c r="H196" s="11">
        <v>1</v>
      </c>
      <c r="I196" s="10" t="s">
        <v>152</v>
      </c>
      <c r="J196" s="10"/>
      <c r="K196" s="10" t="s">
        <v>152</v>
      </c>
      <c r="L196" s="2" t="str">
        <f t="shared" si="4"/>
        <v>insert into product_combo_line_item(id,product,pid1,pid2,pid3,pid1name,pid2name,pid3name,pid1Qty,pid2Qty,pid3Qty) SELECT 1 + coalesce((SELECT max(Id) FROM product_combo_line_item), 0),136,112,62,null,'Snow Valley 1 pc Box ','600 Lar Crackers 1 no ','',3,1,null;</v>
      </c>
    </row>
    <row r="197" spans="1:12">
      <c r="A197" s="1" t="s">
        <v>168</v>
      </c>
      <c r="B197" s="10">
        <f>VLOOKUP(A197,'Price List(f)'!B:G,6,0)</f>
        <v>136</v>
      </c>
      <c r="C197" s="11">
        <v>116</v>
      </c>
      <c r="D197" s="10" t="str">
        <f>VLOOKUP(C197,'Price List(f)'!G:J,4,0)</f>
        <v xml:space="preserve">Roll Caps 1 Box </v>
      </c>
      <c r="E197" s="10">
        <v>1</v>
      </c>
      <c r="F197" s="10" t="s">
        <v>152</v>
      </c>
      <c r="G197" s="10"/>
      <c r="H197" s="10" t="s">
        <v>152</v>
      </c>
      <c r="I197" s="10" t="s">
        <v>152</v>
      </c>
      <c r="J197" s="10"/>
      <c r="K197" s="10" t="s">
        <v>152</v>
      </c>
      <c r="L197" s="2" t="str">
        <f t="shared" si="4"/>
        <v>insert into product_combo_line_item(id,product,pid1,pid2,pid3,pid1name,pid2name,pid3name,pid1Qty,pid2Qty,pid3Qty) SELECT 1 + coalesce((SELECT max(Id) FROM product_combo_line_item), 0),136,116,null,null,'Roll Caps 1 Box ','','',1,null,null;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M151"/>
  <sheetViews>
    <sheetView zoomScaleSheetLayoutView="130" workbookViewId="0">
      <pane ySplit="1" topLeftCell="A66" activePane="bottomLeft" state="frozen"/>
      <selection activeCell="I10" sqref="I10"/>
      <selection pane="bottomLeft" activeCell="G76" sqref="G76"/>
    </sheetView>
  </sheetViews>
  <sheetFormatPr defaultColWidth="10.28515625" defaultRowHeight="15"/>
  <cols>
    <col min="1" max="1" width="10.28515625" style="2"/>
    <col min="2" max="2" width="33.28515625" style="2" customWidth="1"/>
    <col min="3" max="3" width="11.7109375" style="2" customWidth="1"/>
    <col min="4" max="4" width="10.28515625" style="2"/>
    <col min="5" max="5" width="10.28515625" style="5"/>
    <col min="6" max="6" width="25.140625" style="2" customWidth="1"/>
    <col min="7" max="16384" width="10.28515625" style="2"/>
  </cols>
  <sheetData>
    <row r="1" spans="1:13">
      <c r="A1" s="3" t="s">
        <v>0</v>
      </c>
      <c r="B1" s="6" t="s">
        <v>1</v>
      </c>
      <c r="C1" s="6" t="s">
        <v>187</v>
      </c>
      <c r="D1" s="6" t="s">
        <v>188</v>
      </c>
      <c r="E1" s="7" t="s">
        <v>2</v>
      </c>
      <c r="F1" s="8" t="s">
        <v>184</v>
      </c>
      <c r="G1" s="9" t="s">
        <v>153</v>
      </c>
      <c r="H1" s="8" t="s">
        <v>185</v>
      </c>
      <c r="I1" s="8" t="s">
        <v>186</v>
      </c>
      <c r="J1" s="8" t="s">
        <v>154</v>
      </c>
      <c r="K1" s="9" t="s">
        <v>153</v>
      </c>
    </row>
    <row r="2" spans="1:13">
      <c r="A2" s="1"/>
      <c r="B2" s="1" t="s">
        <v>160</v>
      </c>
      <c r="C2" s="1"/>
      <c r="D2" s="1"/>
      <c r="E2" s="4">
        <v>1199</v>
      </c>
      <c r="F2" s="1" t="s">
        <v>148</v>
      </c>
      <c r="G2" s="1">
        <v>127</v>
      </c>
      <c r="H2" s="1">
        <v>1</v>
      </c>
      <c r="I2" s="2" t="str">
        <f>CONCATENATE("insert into product(id,active,name,price,available,category,seq) values(",G2,",'Y','",B2,",",C2,",",D2,"',",E2,",'Y','",F2,"',",H2,");")</f>
        <v>insert into product(id,active,name,price,available,category,seq) values(127,'Y','Magizhchi,,',1199,'Y','Combo',1);</v>
      </c>
      <c r="J2" s="2" t="str">
        <f t="shared" ref="J2:J33" si="0">CONCATENATE(B2," ",C2," ",D2)</f>
        <v xml:space="preserve">Magizhchi  </v>
      </c>
      <c r="K2" s="1">
        <v>127</v>
      </c>
      <c r="L2" s="2">
        <f>VLOOKUP(K2,'[1]Price List(f)'!$B:$G,5,0)</f>
        <v>1199</v>
      </c>
      <c r="M2" s="5">
        <f>E2-L2</f>
        <v>0</v>
      </c>
    </row>
    <row r="3" spans="1:13">
      <c r="A3" s="1"/>
      <c r="B3" s="1" t="s">
        <v>161</v>
      </c>
      <c r="C3" s="1"/>
      <c r="D3" s="1"/>
      <c r="E3" s="4">
        <v>1499</v>
      </c>
      <c r="F3" s="1" t="s">
        <v>148</v>
      </c>
      <c r="G3" s="1">
        <v>128</v>
      </c>
      <c r="H3" s="1">
        <v>1</v>
      </c>
      <c r="I3" s="2" t="str">
        <f>CONCATENATE("insert into product(id,active,name,price,available,category,seq) values(",G3,",'Y','",B3,",",C3,",",D3,"',",E3,",'Y','",F3,"',",H3,");")</f>
        <v>insert into product(id,active,name,price,available,category,seq) values(128,'Y','Family Gold,,',1499,'Y','Combo',1);</v>
      </c>
      <c r="J3" s="2" t="str">
        <f t="shared" si="0"/>
        <v xml:space="preserve">Family Gold  </v>
      </c>
      <c r="K3" s="1">
        <v>128</v>
      </c>
      <c r="L3" s="2">
        <f>VLOOKUP(K3,'[1]Price List(f)'!$B:$G,5,0)</f>
        <v>1499</v>
      </c>
      <c r="M3" s="5">
        <f t="shared" ref="M3:M66" si="1">E3-L3</f>
        <v>0</v>
      </c>
    </row>
    <row r="4" spans="1:13">
      <c r="A4" s="1"/>
      <c r="B4" s="1" t="s">
        <v>162</v>
      </c>
      <c r="C4" s="1"/>
      <c r="D4" s="1"/>
      <c r="E4" s="4">
        <v>1999</v>
      </c>
      <c r="F4" s="1" t="s">
        <v>148</v>
      </c>
      <c r="G4" s="1">
        <v>129</v>
      </c>
      <c r="H4" s="1">
        <v>1</v>
      </c>
      <c r="I4" s="2" t="str">
        <f t="shared" ref="I4:I66" si="2">CONCATENATE("insert into product(id,active,name,price,available,category,seq) values(",G4,",'Y','",B4,",",C4,",",D4,"',",E4,",'Y','",F4,"',",H4,");")</f>
        <v>insert into product(id,active,name,price,available,category,seq) values(129,'Y','Corporate Gift,,',1999,'Y','Combo',1);</v>
      </c>
      <c r="J4" s="2" t="str">
        <f t="shared" si="0"/>
        <v xml:space="preserve">Corporate Gift  </v>
      </c>
      <c r="K4" s="1">
        <v>129</v>
      </c>
      <c r="L4" s="2">
        <f>VLOOKUP(K4,'[1]Price List(f)'!$B:$G,5,0)</f>
        <v>1999</v>
      </c>
      <c r="M4" s="5">
        <f t="shared" si="1"/>
        <v>0</v>
      </c>
    </row>
    <row r="5" spans="1:13">
      <c r="A5" s="1"/>
      <c r="B5" s="1" t="s">
        <v>163</v>
      </c>
      <c r="C5" s="1"/>
      <c r="D5" s="1"/>
      <c r="E5" s="4">
        <v>1999</v>
      </c>
      <c r="F5" s="1" t="s">
        <v>148</v>
      </c>
      <c r="G5" s="1">
        <v>130</v>
      </c>
      <c r="H5" s="1">
        <v>1</v>
      </c>
      <c r="I5" s="2" t="str">
        <f t="shared" si="2"/>
        <v>insert into product(id,active,name,price,available,category,seq) values(130,'Y','Mom &amp; Me,,',1999,'Y','Combo',1);</v>
      </c>
      <c r="J5" s="2" t="str">
        <f t="shared" si="0"/>
        <v xml:space="preserve">Mom &amp; Me  </v>
      </c>
      <c r="K5" s="1">
        <v>130</v>
      </c>
      <c r="L5" s="2">
        <f>VLOOKUP(K5,'[1]Price List(f)'!$B:$G,5,0)</f>
        <v>1999</v>
      </c>
      <c r="M5" s="5">
        <f t="shared" si="1"/>
        <v>0</v>
      </c>
    </row>
    <row r="6" spans="1:13">
      <c r="A6" s="1"/>
      <c r="B6" s="1" t="s">
        <v>164</v>
      </c>
      <c r="C6" s="1"/>
      <c r="D6" s="1"/>
      <c r="E6" s="4">
        <v>2499</v>
      </c>
      <c r="F6" s="1" t="s">
        <v>148</v>
      </c>
      <c r="G6" s="1">
        <v>131</v>
      </c>
      <c r="H6" s="1">
        <v>1</v>
      </c>
      <c r="I6" s="2" t="str">
        <f t="shared" si="2"/>
        <v>insert into product(id,active,name,price,available,category,seq) values(131,'Y','Bigil,,',2499,'Y','Combo',1);</v>
      </c>
      <c r="J6" s="2" t="str">
        <f t="shared" si="0"/>
        <v xml:space="preserve">Bigil  </v>
      </c>
      <c r="K6" s="1">
        <v>131</v>
      </c>
      <c r="L6" s="2">
        <f>VLOOKUP(K6,'[1]Price List(f)'!$B:$G,5,0)</f>
        <v>2499</v>
      </c>
      <c r="M6" s="5">
        <f t="shared" si="1"/>
        <v>0</v>
      </c>
    </row>
    <row r="7" spans="1:13">
      <c r="A7" s="1"/>
      <c r="B7" s="1" t="s">
        <v>165</v>
      </c>
      <c r="C7" s="1"/>
      <c r="D7" s="1"/>
      <c r="E7" s="4">
        <v>2999</v>
      </c>
      <c r="F7" s="1" t="s">
        <v>148</v>
      </c>
      <c r="G7" s="1">
        <v>132</v>
      </c>
      <c r="H7" s="1">
        <v>1</v>
      </c>
      <c r="I7" s="2" t="str">
        <f t="shared" si="2"/>
        <v>insert into product(id,active,name,price,available,category,seq) values(132,'Y','Family Platinum,,',2999,'Y','Combo',1);</v>
      </c>
      <c r="J7" s="2" t="str">
        <f t="shared" si="0"/>
        <v xml:space="preserve">Family Platinum  </v>
      </c>
      <c r="K7" s="1">
        <v>132</v>
      </c>
      <c r="L7" s="2">
        <f>VLOOKUP(K7,'[1]Price List(f)'!$B:$G,5,0)</f>
        <v>2999</v>
      </c>
      <c r="M7" s="5">
        <f t="shared" si="1"/>
        <v>0</v>
      </c>
    </row>
    <row r="8" spans="1:13">
      <c r="A8" s="1"/>
      <c r="B8" s="1" t="s">
        <v>180</v>
      </c>
      <c r="C8" s="1"/>
      <c r="D8" s="1"/>
      <c r="E8" s="4">
        <v>3699</v>
      </c>
      <c r="F8" s="1" t="s">
        <v>148</v>
      </c>
      <c r="G8" s="1">
        <v>133</v>
      </c>
      <c r="H8" s="1">
        <v>1</v>
      </c>
      <c r="I8" s="2" t="str">
        <f t="shared" si="2"/>
        <v>insert into product(id,active,name,price,available,category,seq) values(133,'Y','Titan,,',3699,'Y','Combo',1);</v>
      </c>
      <c r="J8" s="2" t="str">
        <f t="shared" si="0"/>
        <v xml:space="preserve">Titan  </v>
      </c>
      <c r="K8" s="1">
        <v>133</v>
      </c>
      <c r="L8" s="2">
        <f>VLOOKUP(K8,'[1]Price List(f)'!$B:$G,5,0)</f>
        <v>3699</v>
      </c>
      <c r="M8" s="5">
        <f t="shared" si="1"/>
        <v>0</v>
      </c>
    </row>
    <row r="9" spans="1:13">
      <c r="A9" s="1"/>
      <c r="B9" s="1" t="s">
        <v>166</v>
      </c>
      <c r="C9" s="1"/>
      <c r="D9" s="1"/>
      <c r="E9" s="4">
        <v>4499</v>
      </c>
      <c r="F9" s="1" t="s">
        <v>148</v>
      </c>
      <c r="G9" s="1">
        <v>134</v>
      </c>
      <c r="H9" s="1">
        <v>1</v>
      </c>
      <c r="I9" s="2" t="str">
        <f t="shared" si="2"/>
        <v>insert into product(id,active,name,price,available,category,seq) values(134,'Y','Amarkalam,,',4499,'Y','Combo',1);</v>
      </c>
      <c r="J9" s="2" t="str">
        <f t="shared" si="0"/>
        <v xml:space="preserve">Amarkalam  </v>
      </c>
      <c r="K9" s="1">
        <v>134</v>
      </c>
      <c r="L9" s="2">
        <f>VLOOKUP(K9,'[1]Price List(f)'!$B:$G,5,0)</f>
        <v>4499</v>
      </c>
      <c r="M9" s="5">
        <f t="shared" si="1"/>
        <v>0</v>
      </c>
    </row>
    <row r="10" spans="1:13">
      <c r="A10" s="1"/>
      <c r="B10" s="1" t="s">
        <v>167</v>
      </c>
      <c r="C10" s="1"/>
      <c r="D10" s="1"/>
      <c r="E10" s="4">
        <v>4999</v>
      </c>
      <c r="F10" s="1" t="s">
        <v>148</v>
      </c>
      <c r="G10" s="1">
        <v>135</v>
      </c>
      <c r="H10" s="1">
        <v>1</v>
      </c>
      <c r="I10" s="2" t="str">
        <f t="shared" si="2"/>
        <v>insert into product(id,active,name,price,available,category,seq) values(135,'Y','Happy Diwali,,',4999,'Y','Combo',1);</v>
      </c>
      <c r="J10" s="2" t="str">
        <f t="shared" si="0"/>
        <v xml:space="preserve">Happy Diwali  </v>
      </c>
      <c r="K10" s="1">
        <v>135</v>
      </c>
      <c r="L10" s="2">
        <f>VLOOKUP(K10,'[1]Price List(f)'!$B:$G,5,0)</f>
        <v>4999</v>
      </c>
      <c r="M10" s="5">
        <f t="shared" si="1"/>
        <v>0</v>
      </c>
    </row>
    <row r="11" spans="1:13">
      <c r="A11" s="1"/>
      <c r="B11" s="1" t="s">
        <v>168</v>
      </c>
      <c r="C11" s="1"/>
      <c r="D11" s="1"/>
      <c r="E11" s="4">
        <v>9999</v>
      </c>
      <c r="F11" s="1" t="s">
        <v>148</v>
      </c>
      <c r="G11" s="1">
        <v>136</v>
      </c>
      <c r="H11" s="1">
        <v>1</v>
      </c>
      <c r="I11" s="2" t="str">
        <f t="shared" si="2"/>
        <v>insert into product(id,active,name,price,available,category,seq) values(136,'Y','Family Jumbo,,',9999,'Y','Combo',1);</v>
      </c>
      <c r="J11" s="2" t="str">
        <f t="shared" si="0"/>
        <v xml:space="preserve">Family Jumbo  </v>
      </c>
      <c r="K11" s="1">
        <v>136</v>
      </c>
      <c r="L11" s="2">
        <f>VLOOKUP(K11,'[1]Price List(f)'!$B:$G,5,0)</f>
        <v>9999</v>
      </c>
      <c r="M11" s="5">
        <f t="shared" si="1"/>
        <v>0</v>
      </c>
    </row>
    <row r="12" spans="1:13">
      <c r="A12" s="1">
        <v>1</v>
      </c>
      <c r="B12" s="1" t="s">
        <v>4</v>
      </c>
      <c r="C12" s="1" t="s">
        <v>5</v>
      </c>
      <c r="D12" s="1" t="s">
        <v>6</v>
      </c>
      <c r="E12" s="4">
        <v>20</v>
      </c>
      <c r="F12" s="1" t="s">
        <v>3</v>
      </c>
      <c r="G12" s="1">
        <v>1</v>
      </c>
      <c r="H12" s="1">
        <v>2</v>
      </c>
      <c r="I12" s="2" t="str">
        <f t="shared" si="2"/>
        <v>insert into product(id,active,name,price,available,category,seq) values(1,'Y','Standard Sparklers,Gold,9 cm',20,'Y','Sparklers',2);</v>
      </c>
      <c r="J12" s="2" t="str">
        <f t="shared" si="0"/>
        <v>Standard Sparklers Gold 9 cm</v>
      </c>
      <c r="K12" s="1">
        <v>1</v>
      </c>
      <c r="L12" s="2">
        <f>VLOOKUP(K12,'[1]Price List(f)'!$B:$G,5,0)</f>
        <v>21</v>
      </c>
      <c r="M12" s="5">
        <f t="shared" si="1"/>
        <v>-1</v>
      </c>
    </row>
    <row r="13" spans="1:13">
      <c r="A13" s="1">
        <v>2</v>
      </c>
      <c r="B13" s="1" t="s">
        <v>4</v>
      </c>
      <c r="C13" s="1" t="s">
        <v>7</v>
      </c>
      <c r="D13" s="1" t="s">
        <v>6</v>
      </c>
      <c r="E13" s="4">
        <v>23</v>
      </c>
      <c r="F13" s="1" t="s">
        <v>3</v>
      </c>
      <c r="G13" s="1">
        <v>2</v>
      </c>
      <c r="H13" s="1">
        <v>2</v>
      </c>
      <c r="I13" s="2" t="str">
        <f t="shared" si="2"/>
        <v>insert into product(id,active,name,price,available,category,seq) values(2,'Y','Standard Sparklers,Crackling,9 cm',23,'Y','Sparklers',2);</v>
      </c>
      <c r="J13" s="2" t="str">
        <f t="shared" si="0"/>
        <v>Standard Sparklers Crackling 9 cm</v>
      </c>
      <c r="K13" s="1">
        <v>2</v>
      </c>
      <c r="L13" s="2">
        <f>VLOOKUP(K13,'[1]Price List(f)'!$B:$G,5,0)</f>
        <v>23</v>
      </c>
      <c r="M13" s="5">
        <f t="shared" si="1"/>
        <v>0</v>
      </c>
    </row>
    <row r="14" spans="1:13">
      <c r="A14" s="1">
        <v>3</v>
      </c>
      <c r="B14" s="1" t="s">
        <v>8</v>
      </c>
      <c r="C14" s="1" t="s">
        <v>5</v>
      </c>
      <c r="D14" s="1" t="s">
        <v>9</v>
      </c>
      <c r="E14" s="4">
        <v>41</v>
      </c>
      <c r="F14" s="1" t="s">
        <v>3</v>
      </c>
      <c r="G14" s="1">
        <v>3</v>
      </c>
      <c r="H14" s="1">
        <v>2</v>
      </c>
      <c r="I14" s="2" t="str">
        <f t="shared" si="2"/>
        <v>insert into product(id,active,name,price,available,category,seq) values(3,'Y','Jimmy Sparklers,Gold,12 cm',41,'Y','Sparklers',2);</v>
      </c>
      <c r="J14" s="2" t="str">
        <f t="shared" si="0"/>
        <v>Jimmy Sparklers Gold 12 cm</v>
      </c>
      <c r="K14" s="1">
        <v>3</v>
      </c>
      <c r="L14" s="2">
        <f>VLOOKUP(K14,'[1]Price List(f)'!$B:$G,5,0)</f>
        <v>39</v>
      </c>
      <c r="M14" s="5">
        <f t="shared" si="1"/>
        <v>2</v>
      </c>
    </row>
    <row r="15" spans="1:13">
      <c r="A15" s="1">
        <v>4</v>
      </c>
      <c r="B15" s="1" t="s">
        <v>8</v>
      </c>
      <c r="C15" s="1" t="s">
        <v>7</v>
      </c>
      <c r="D15" s="1" t="s">
        <v>9</v>
      </c>
      <c r="E15" s="4">
        <v>49</v>
      </c>
      <c r="F15" s="1" t="s">
        <v>3</v>
      </c>
      <c r="G15" s="1">
        <v>4</v>
      </c>
      <c r="H15" s="1">
        <v>2</v>
      </c>
      <c r="I15" s="2" t="str">
        <f t="shared" si="2"/>
        <v>insert into product(id,active,name,price,available,category,seq) values(4,'Y','Jimmy Sparklers,Crackling,12 cm',49,'Y','Sparklers',2);</v>
      </c>
      <c r="J15" s="2" t="str">
        <f t="shared" si="0"/>
        <v>Jimmy Sparklers Crackling 12 cm</v>
      </c>
      <c r="K15" s="1">
        <v>4</v>
      </c>
      <c r="L15" s="2">
        <f>VLOOKUP(K15,'[1]Price List(f)'!$B:$G,5,0)</f>
        <v>48</v>
      </c>
      <c r="M15" s="5">
        <f t="shared" si="1"/>
        <v>1</v>
      </c>
    </row>
    <row r="16" spans="1:13">
      <c r="A16" s="1">
        <v>5</v>
      </c>
      <c r="B16" s="1" t="s">
        <v>4</v>
      </c>
      <c r="C16" s="1" t="s">
        <v>5</v>
      </c>
      <c r="D16" s="1" t="s">
        <v>10</v>
      </c>
      <c r="E16" s="4">
        <v>75</v>
      </c>
      <c r="F16" s="1" t="s">
        <v>3</v>
      </c>
      <c r="G16" s="1">
        <v>5</v>
      </c>
      <c r="H16" s="1">
        <v>2</v>
      </c>
      <c r="I16" s="2" t="str">
        <f t="shared" si="2"/>
        <v>insert into product(id,active,name,price,available,category,seq) values(5,'Y','Standard Sparklers,Gold,15 cm',75,'Y','Sparklers',2);</v>
      </c>
      <c r="J16" s="2" t="str">
        <f t="shared" si="0"/>
        <v>Standard Sparklers Gold 15 cm</v>
      </c>
      <c r="K16" s="1">
        <v>5</v>
      </c>
      <c r="L16" s="2">
        <f>VLOOKUP(K16,'[1]Price List(f)'!$B:$G,5,0)</f>
        <v>72</v>
      </c>
      <c r="M16" s="5">
        <f t="shared" si="1"/>
        <v>3</v>
      </c>
    </row>
    <row r="17" spans="1:13">
      <c r="A17" s="1">
        <v>6</v>
      </c>
      <c r="B17" s="1" t="s">
        <v>4</v>
      </c>
      <c r="C17" s="1" t="s">
        <v>7</v>
      </c>
      <c r="D17" s="1" t="s">
        <v>10</v>
      </c>
      <c r="E17" s="4">
        <v>85</v>
      </c>
      <c r="F17" s="1" t="s">
        <v>3</v>
      </c>
      <c r="G17" s="1">
        <v>6</v>
      </c>
      <c r="H17" s="1">
        <v>2</v>
      </c>
      <c r="I17" s="2" t="str">
        <f t="shared" si="2"/>
        <v>insert into product(id,active,name,price,available,category,seq) values(6,'Y','Standard Sparklers,Crackling,15 cm',85,'Y','Sparklers',2);</v>
      </c>
      <c r="J17" s="2" t="str">
        <f t="shared" si="0"/>
        <v>Standard Sparklers Crackling 15 cm</v>
      </c>
      <c r="K17" s="1">
        <v>6</v>
      </c>
      <c r="L17" s="2">
        <f>VLOOKUP(K17,'[1]Price List(f)'!$B:$G,5,0)</f>
        <v>82</v>
      </c>
      <c r="M17" s="5">
        <f t="shared" si="1"/>
        <v>3</v>
      </c>
    </row>
    <row r="18" spans="1:13">
      <c r="A18" s="1">
        <v>7</v>
      </c>
      <c r="B18" s="1" t="s">
        <v>4</v>
      </c>
      <c r="C18" s="1" t="s">
        <v>5</v>
      </c>
      <c r="D18" s="1" t="s">
        <v>11</v>
      </c>
      <c r="E18" s="4">
        <v>75</v>
      </c>
      <c r="F18" s="1" t="s">
        <v>3</v>
      </c>
      <c r="G18" s="1">
        <v>7</v>
      </c>
      <c r="H18" s="1">
        <v>2</v>
      </c>
      <c r="I18" s="2" t="str">
        <f t="shared" si="2"/>
        <v>insert into product(id,active,name,price,available,category,seq) values(7,'Y','Standard Sparklers,Gold,30 cm',75,'Y','Sparklers',2);</v>
      </c>
      <c r="J18" s="2" t="str">
        <f t="shared" si="0"/>
        <v>Standard Sparklers Gold 30 cm</v>
      </c>
      <c r="K18" s="1">
        <v>7</v>
      </c>
      <c r="L18" s="2">
        <f>VLOOKUP(K18,'[1]Price List(f)'!$B:$G,5,0)</f>
        <v>72</v>
      </c>
      <c r="M18" s="5">
        <f t="shared" si="1"/>
        <v>3</v>
      </c>
    </row>
    <row r="19" spans="1:13">
      <c r="A19" s="1">
        <v>8</v>
      </c>
      <c r="B19" s="1" t="s">
        <v>4</v>
      </c>
      <c r="C19" s="1" t="s">
        <v>7</v>
      </c>
      <c r="D19" s="1" t="s">
        <v>11</v>
      </c>
      <c r="E19" s="4">
        <v>85</v>
      </c>
      <c r="F19" s="1" t="s">
        <v>3</v>
      </c>
      <c r="G19" s="1">
        <v>8</v>
      </c>
      <c r="H19" s="1">
        <v>2</v>
      </c>
      <c r="I19" s="2" t="str">
        <f t="shared" si="2"/>
        <v>insert into product(id,active,name,price,available,category,seq) values(8,'Y','Standard Sparklers,Crackling,30 cm',85,'Y','Sparklers',2);</v>
      </c>
      <c r="J19" s="2" t="str">
        <f t="shared" si="0"/>
        <v>Standard Sparklers Crackling 30 cm</v>
      </c>
      <c r="K19" s="1">
        <v>8</v>
      </c>
      <c r="L19" s="2">
        <f>VLOOKUP(K19,'[1]Price List(f)'!$B:$G,5,0)</f>
        <v>82</v>
      </c>
      <c r="M19" s="5">
        <f t="shared" si="1"/>
        <v>3</v>
      </c>
    </row>
    <row r="20" spans="1:13" s="27" customFormat="1">
      <c r="A20" s="25">
        <v>9</v>
      </c>
      <c r="B20" s="25" t="s">
        <v>12</v>
      </c>
      <c r="C20" s="25" t="s">
        <v>13</v>
      </c>
      <c r="D20" s="25" t="s">
        <v>9</v>
      </c>
      <c r="E20" s="26">
        <v>43</v>
      </c>
      <c r="F20" s="25" t="s">
        <v>3</v>
      </c>
      <c r="G20" s="25">
        <v>9</v>
      </c>
      <c r="H20" s="25">
        <v>2</v>
      </c>
      <c r="I20" s="27" t="str">
        <f t="shared" si="2"/>
        <v>insert into product(id,active,name,price,available,category,seq) values(9,'Y','Color Sparkles,Green,12 cm',43,'Y','Sparklers',2);</v>
      </c>
      <c r="J20" s="27" t="str">
        <f t="shared" si="0"/>
        <v>Color Sparkles Green 12 cm</v>
      </c>
      <c r="K20" s="25">
        <v>9</v>
      </c>
      <c r="L20" s="2">
        <f>VLOOKUP(K20,'[1]Price List(f)'!$B:$G,5,0)</f>
        <v>41</v>
      </c>
      <c r="M20" s="5">
        <f t="shared" si="1"/>
        <v>2</v>
      </c>
    </row>
    <row r="21" spans="1:13" s="27" customFormat="1">
      <c r="A21" s="25">
        <v>10</v>
      </c>
      <c r="B21" s="25" t="s">
        <v>12</v>
      </c>
      <c r="C21" s="25" t="s">
        <v>14</v>
      </c>
      <c r="D21" s="25" t="s">
        <v>9</v>
      </c>
      <c r="E21" s="26">
        <v>46</v>
      </c>
      <c r="F21" s="25" t="s">
        <v>3</v>
      </c>
      <c r="G21" s="25">
        <v>10</v>
      </c>
      <c r="H21" s="25">
        <v>2</v>
      </c>
      <c r="I21" s="27" t="str">
        <f t="shared" si="2"/>
        <v>insert into product(id,active,name,price,available,category,seq) values(10,'Y','Color Sparkles,Red,12 cm',46,'Y','Sparklers',2);</v>
      </c>
      <c r="J21" s="27" t="str">
        <f t="shared" si="0"/>
        <v>Color Sparkles Red 12 cm</v>
      </c>
      <c r="K21" s="25">
        <v>10</v>
      </c>
      <c r="L21" s="2">
        <f>VLOOKUP(K21,'[1]Price List(f)'!$B:$G,5,0)</f>
        <v>45</v>
      </c>
      <c r="M21" s="5">
        <f t="shared" si="1"/>
        <v>1</v>
      </c>
    </row>
    <row r="22" spans="1:13" s="27" customFormat="1">
      <c r="A22" s="25">
        <v>11</v>
      </c>
      <c r="B22" s="25" t="s">
        <v>15</v>
      </c>
      <c r="C22" s="25" t="s">
        <v>5</v>
      </c>
      <c r="D22" s="25" t="s">
        <v>16</v>
      </c>
      <c r="E22" s="26">
        <v>198</v>
      </c>
      <c r="F22" s="25" t="s">
        <v>3</v>
      </c>
      <c r="G22" s="25">
        <v>11</v>
      </c>
      <c r="H22" s="25">
        <v>2</v>
      </c>
      <c r="I22" s="27" t="str">
        <f t="shared" si="2"/>
        <v>insert into product(id,active,name,price,available,category,seq) values(11,'Y','Standard Sparklers (5 pc Box),Gold,50 cm',198,'Y','Sparklers',2);</v>
      </c>
      <c r="J22" s="27" t="str">
        <f t="shared" si="0"/>
        <v>Standard Sparklers (5 pc Box) Gold 50 cm</v>
      </c>
      <c r="K22" s="25">
        <v>11</v>
      </c>
      <c r="L22" s="2">
        <f>VLOOKUP(K22,'[1]Price List(f)'!$B:$G,5,0)</f>
        <v>189</v>
      </c>
      <c r="M22" s="5">
        <f t="shared" si="1"/>
        <v>9</v>
      </c>
    </row>
    <row r="23" spans="1:13" s="27" customFormat="1">
      <c r="A23" s="25">
        <v>12</v>
      </c>
      <c r="B23" s="25" t="s">
        <v>15</v>
      </c>
      <c r="C23" s="25" t="s">
        <v>7</v>
      </c>
      <c r="D23" s="25" t="s">
        <v>16</v>
      </c>
      <c r="E23" s="26">
        <v>230</v>
      </c>
      <c r="F23" s="25" t="s">
        <v>3</v>
      </c>
      <c r="G23" s="25">
        <v>12</v>
      </c>
      <c r="H23" s="25">
        <v>2</v>
      </c>
      <c r="I23" s="27" t="str">
        <f t="shared" si="2"/>
        <v>insert into product(id,active,name,price,available,category,seq) values(12,'Y','Standard Sparklers (5 pc Box),Crackling,50 cm',230,'Y','Sparklers',2);</v>
      </c>
      <c r="J23" s="27" t="str">
        <f t="shared" si="0"/>
        <v>Standard Sparklers (5 pc Box) Crackling 50 cm</v>
      </c>
      <c r="K23" s="25">
        <v>12</v>
      </c>
      <c r="L23" s="2">
        <f>VLOOKUP(K23,'[1]Price List(f)'!$B:$G,5,0)</f>
        <v>220</v>
      </c>
      <c r="M23" s="5">
        <f t="shared" si="1"/>
        <v>10</v>
      </c>
    </row>
    <row r="24" spans="1:13" s="27" customFormat="1">
      <c r="A24" s="25">
        <v>13</v>
      </c>
      <c r="B24" s="25" t="s">
        <v>17</v>
      </c>
      <c r="C24" s="25" t="s">
        <v>18</v>
      </c>
      <c r="D24" s="25" t="s">
        <v>9</v>
      </c>
      <c r="E24" s="26">
        <v>43</v>
      </c>
      <c r="F24" s="25" t="s">
        <v>3</v>
      </c>
      <c r="G24" s="25">
        <v>13</v>
      </c>
      <c r="H24" s="25">
        <v>2</v>
      </c>
      <c r="I24" s="27" t="str">
        <f t="shared" si="2"/>
        <v>insert into product(id,active,name,price,available,category,seq) values(13,'Y','4 Color Sparklers,Mixed,12 cm',43,'Y','Sparklers',2);</v>
      </c>
      <c r="J24" s="27" t="str">
        <f t="shared" si="0"/>
        <v>4 Color Sparklers Mixed 12 cm</v>
      </c>
      <c r="K24" s="25">
        <v>13</v>
      </c>
      <c r="L24" s="2">
        <f>VLOOKUP(K24,'[1]Price List(f)'!$B:$G,5,0)</f>
        <v>41</v>
      </c>
      <c r="M24" s="5">
        <f t="shared" si="1"/>
        <v>2</v>
      </c>
    </row>
    <row r="25" spans="1:13" s="27" customFormat="1">
      <c r="A25" s="25">
        <v>14</v>
      </c>
      <c r="B25" s="25" t="s">
        <v>402</v>
      </c>
      <c r="C25" s="25" t="s">
        <v>18</v>
      </c>
      <c r="D25" s="25" t="s">
        <v>19</v>
      </c>
      <c r="E25" s="26">
        <v>357</v>
      </c>
      <c r="F25" s="25" t="s">
        <v>3</v>
      </c>
      <c r="G25" s="25">
        <v>14</v>
      </c>
      <c r="H25" s="25">
        <v>2</v>
      </c>
      <c r="I25" s="27" t="str">
        <f t="shared" si="2"/>
        <v>insert into product(id,active,name,price,available,category,seq) values(14,'Y','5 Color Sparklers,Mixed,60 cm',357,'Y','Sparklers',2);</v>
      </c>
      <c r="J25" s="27" t="str">
        <f t="shared" si="0"/>
        <v>5 Color Sparklers Mixed 60 cm</v>
      </c>
      <c r="K25" s="25">
        <v>14</v>
      </c>
      <c r="L25" s="2">
        <f>VLOOKUP(K25,'[1]Price List(f)'!$B:$G,5,0)</f>
        <v>338</v>
      </c>
      <c r="M25" s="5">
        <f t="shared" si="1"/>
        <v>19</v>
      </c>
    </row>
    <row r="26" spans="1:13">
      <c r="A26" s="1">
        <v>1</v>
      </c>
      <c r="B26" s="1" t="s">
        <v>20</v>
      </c>
      <c r="C26" s="1" t="s">
        <v>21</v>
      </c>
      <c r="D26" s="1" t="s">
        <v>22</v>
      </c>
      <c r="E26" s="4">
        <v>83</v>
      </c>
      <c r="F26" s="1" t="s">
        <v>20</v>
      </c>
      <c r="G26" s="1">
        <v>15</v>
      </c>
      <c r="H26" s="1">
        <v>3</v>
      </c>
      <c r="I26" s="2" t="str">
        <f t="shared" si="2"/>
        <v>insert into product(id,active,name,price,available,category,seq) values(15,'Y','Flower Pots,10 pcs Box,Small',83,'Y','Flower Pots',3);</v>
      </c>
      <c r="J26" s="2" t="str">
        <f t="shared" si="0"/>
        <v>Flower Pots 10 pcs Box Small</v>
      </c>
      <c r="K26" s="1">
        <v>15</v>
      </c>
      <c r="L26" s="2">
        <f>VLOOKUP(K26,'[1]Price List(f)'!$B:$G,5,0)</f>
        <v>92</v>
      </c>
      <c r="M26" s="5">
        <f t="shared" si="1"/>
        <v>-9</v>
      </c>
    </row>
    <row r="27" spans="1:13">
      <c r="A27" s="1">
        <v>2</v>
      </c>
      <c r="B27" s="1" t="s">
        <v>182</v>
      </c>
      <c r="C27" s="1" t="s">
        <v>21</v>
      </c>
      <c r="D27" s="1" t="s">
        <v>23</v>
      </c>
      <c r="E27" s="4">
        <v>141</v>
      </c>
      <c r="F27" s="1" t="s">
        <v>20</v>
      </c>
      <c r="G27" s="1">
        <v>16</v>
      </c>
      <c r="H27" s="1">
        <v>3</v>
      </c>
      <c r="I27" s="2" t="str">
        <f t="shared" si="2"/>
        <v>insert into product(id,active,name,price,available,category,seq) values(16,'Y','Flower Pots Big,10 pcs Box,Big',141,'Y','Flower Pots',3);</v>
      </c>
      <c r="J27" s="2" t="str">
        <f t="shared" si="0"/>
        <v>Flower Pots Big 10 pcs Box Big</v>
      </c>
      <c r="K27" s="1">
        <v>16</v>
      </c>
      <c r="L27" s="2">
        <f>VLOOKUP(K27,'[1]Price List(f)'!$B:$G,5,0)</f>
        <v>135</v>
      </c>
      <c r="M27" s="5">
        <f t="shared" si="1"/>
        <v>6</v>
      </c>
    </row>
    <row r="28" spans="1:13">
      <c r="A28" s="1">
        <v>3</v>
      </c>
      <c r="B28" s="1" t="s">
        <v>24</v>
      </c>
      <c r="C28" s="1" t="s">
        <v>21</v>
      </c>
      <c r="D28" s="1"/>
      <c r="E28" s="4">
        <v>199</v>
      </c>
      <c r="F28" s="1" t="s">
        <v>20</v>
      </c>
      <c r="G28" s="1">
        <v>17</v>
      </c>
      <c r="H28" s="1">
        <v>3</v>
      </c>
      <c r="I28" s="2" t="str">
        <f t="shared" si="2"/>
        <v>insert into product(id,active,name,price,available,category,seq) values(17,'Y','Flower Pots Special,10 pcs Box,',199,'Y','Flower Pots',3);</v>
      </c>
      <c r="J28" s="2" t="str">
        <f t="shared" si="0"/>
        <v xml:space="preserve">Flower Pots Special 10 pcs Box </v>
      </c>
      <c r="K28" s="1">
        <v>17</v>
      </c>
      <c r="L28" s="2">
        <f>VLOOKUP(K28,'[1]Price List(f)'!$B:$G,5,0)</f>
        <v>158</v>
      </c>
      <c r="M28" s="5">
        <f t="shared" si="1"/>
        <v>41</v>
      </c>
    </row>
    <row r="29" spans="1:13">
      <c r="A29" s="1">
        <v>4</v>
      </c>
      <c r="B29" s="1" t="s">
        <v>25</v>
      </c>
      <c r="C29" s="1" t="s">
        <v>21</v>
      </c>
      <c r="D29" s="1"/>
      <c r="E29" s="4">
        <v>405</v>
      </c>
      <c r="F29" s="1" t="s">
        <v>20</v>
      </c>
      <c r="G29" s="1">
        <v>18</v>
      </c>
      <c r="H29" s="1">
        <v>3</v>
      </c>
      <c r="I29" s="2" t="str">
        <f t="shared" si="2"/>
        <v>insert into product(id,active,name,price,available,category,seq) values(18,'Y','Flower Pots Giant,10 pcs Box,',405,'Y','Flower Pots',3);</v>
      </c>
      <c r="J29" s="2" t="str">
        <f t="shared" si="0"/>
        <v xml:space="preserve">Flower Pots Giant 10 pcs Box </v>
      </c>
      <c r="K29" s="1">
        <v>18</v>
      </c>
      <c r="L29" s="2">
        <f>VLOOKUP(K29,'[1]Price List(f)'!$B:$G,5,0)</f>
        <v>383</v>
      </c>
      <c r="M29" s="5">
        <f t="shared" si="1"/>
        <v>22</v>
      </c>
    </row>
    <row r="30" spans="1:13">
      <c r="A30" s="1">
        <v>5</v>
      </c>
      <c r="B30" s="1" t="s">
        <v>26</v>
      </c>
      <c r="C30" s="1" t="s">
        <v>27</v>
      </c>
      <c r="D30" s="1"/>
      <c r="E30" s="4">
        <v>265</v>
      </c>
      <c r="F30" s="1" t="s">
        <v>20</v>
      </c>
      <c r="G30" s="1">
        <v>19</v>
      </c>
      <c r="H30" s="1">
        <v>3</v>
      </c>
      <c r="I30" s="2" t="str">
        <f t="shared" si="2"/>
        <v>insert into product(id,active,name,price,available,category,seq) values(19,'Y','Flower Pots Deluxe,5 pcs Box,',265,'Y','Flower Pots',3);</v>
      </c>
      <c r="J30" s="2" t="str">
        <f t="shared" si="0"/>
        <v xml:space="preserve">Flower Pots Deluxe 5 pcs Box </v>
      </c>
      <c r="K30" s="1">
        <v>19</v>
      </c>
      <c r="L30" s="2">
        <f>VLOOKUP(K30,'[1]Price List(f)'!$B:$G,5,0)</f>
        <v>251</v>
      </c>
      <c r="M30" s="5">
        <f t="shared" si="1"/>
        <v>14</v>
      </c>
    </row>
    <row r="31" spans="1:13">
      <c r="A31" s="1">
        <v>6</v>
      </c>
      <c r="B31" s="1" t="s">
        <v>28</v>
      </c>
      <c r="C31" s="1" t="s">
        <v>27</v>
      </c>
      <c r="D31" s="1"/>
      <c r="E31" s="4">
        <v>407</v>
      </c>
      <c r="F31" s="1" t="s">
        <v>20</v>
      </c>
      <c r="G31" s="1">
        <v>20</v>
      </c>
      <c r="H31" s="1">
        <v>3</v>
      </c>
      <c r="I31" s="2" t="str">
        <f t="shared" si="2"/>
        <v>insert into product(id,active,name,price,available,category,seq) values(20,'Y','Tri Color Flower Pots,5 pcs Box,',407,'Y','Flower Pots',3);</v>
      </c>
      <c r="J31" s="2" t="str">
        <f t="shared" si="0"/>
        <v xml:space="preserve">Tri Color Flower Pots 5 pcs Box </v>
      </c>
      <c r="K31" s="1">
        <v>20</v>
      </c>
      <c r="L31" s="2">
        <f>VLOOKUP(K31,'[1]Price List(f)'!$B:$G,5,0)</f>
        <v>385</v>
      </c>
      <c r="M31" s="5">
        <f t="shared" si="1"/>
        <v>22</v>
      </c>
    </row>
    <row r="32" spans="1:13">
      <c r="A32" s="1">
        <v>7</v>
      </c>
      <c r="B32" s="1" t="s">
        <v>403</v>
      </c>
      <c r="C32" s="1" t="s">
        <v>27</v>
      </c>
      <c r="D32" s="1"/>
      <c r="E32" s="4">
        <v>470</v>
      </c>
      <c r="F32" s="1" t="s">
        <v>20</v>
      </c>
      <c r="G32" s="1">
        <v>21</v>
      </c>
      <c r="H32" s="1">
        <v>3</v>
      </c>
      <c r="I32" s="2" t="str">
        <f t="shared" si="2"/>
        <v>insert into product(id,active,name,price,available,category,seq) values(21,'Y','Tri Color Fountains Millennium,5 pcs Box,',470,'Y','Flower Pots',3);</v>
      </c>
      <c r="J32" s="2" t="str">
        <f t="shared" si="0"/>
        <v xml:space="preserve">Tri Color Fountains Millennium 5 pcs Box </v>
      </c>
      <c r="K32" s="1">
        <v>21</v>
      </c>
      <c r="L32" s="2">
        <f>VLOOKUP(K32,'[1]Price List(f)'!$B:$G,5,0)</f>
        <v>446</v>
      </c>
      <c r="M32" s="5">
        <f t="shared" si="1"/>
        <v>24</v>
      </c>
    </row>
    <row r="33" spans="1:13">
      <c r="A33" s="1">
        <v>1</v>
      </c>
      <c r="B33" s="1" t="s">
        <v>30</v>
      </c>
      <c r="C33" s="1" t="s">
        <v>21</v>
      </c>
      <c r="D33" s="1" t="s">
        <v>23</v>
      </c>
      <c r="E33" s="4">
        <v>57</v>
      </c>
      <c r="F33" s="1" t="s">
        <v>29</v>
      </c>
      <c r="G33" s="1">
        <v>22</v>
      </c>
      <c r="H33" s="1">
        <v>4</v>
      </c>
      <c r="I33" s="2" t="str">
        <f t="shared" si="2"/>
        <v>insert into product(id,active,name,price,available,category,seq) values(22,'Y','Zamin Chakra,10 pcs Box,Big',57,'Y','Chakras',4);</v>
      </c>
      <c r="J33" s="2" t="str">
        <f t="shared" si="0"/>
        <v>Zamin Chakra 10 pcs Box Big</v>
      </c>
      <c r="K33" s="1">
        <v>22</v>
      </c>
      <c r="L33" s="2">
        <f>VLOOKUP(K33,'[1]Price List(f)'!$B:$G,5,0)</f>
        <v>52</v>
      </c>
      <c r="M33" s="5">
        <f t="shared" si="1"/>
        <v>5</v>
      </c>
    </row>
    <row r="34" spans="1:13">
      <c r="A34" s="1">
        <v>2</v>
      </c>
      <c r="B34" s="1" t="s">
        <v>30</v>
      </c>
      <c r="C34" s="1" t="s">
        <v>31</v>
      </c>
      <c r="D34" s="1" t="s">
        <v>23</v>
      </c>
      <c r="E34" s="4">
        <v>125</v>
      </c>
      <c r="F34" s="1" t="s">
        <v>29</v>
      </c>
      <c r="G34" s="1">
        <v>23</v>
      </c>
      <c r="H34" s="1">
        <v>4</v>
      </c>
      <c r="I34" s="2" t="str">
        <f t="shared" si="2"/>
        <v>insert into product(id,active,name,price,available,category,seq) values(23,'Y','Zamin Chakra,25 pcs Box,Big',125,'Y','Chakras',4);</v>
      </c>
      <c r="J34" s="2" t="str">
        <f t="shared" ref="J34:J65" si="3">CONCATENATE(B34," ",C34," ",D34)</f>
        <v>Zamin Chakra 25 pcs Box Big</v>
      </c>
      <c r="K34" s="1">
        <v>23</v>
      </c>
      <c r="L34" s="2">
        <f>VLOOKUP(K34,'[1]Price List(f)'!$B:$G,5,0)</f>
        <v>120</v>
      </c>
      <c r="M34" s="5">
        <f t="shared" si="1"/>
        <v>5</v>
      </c>
    </row>
    <row r="35" spans="1:13">
      <c r="A35" s="1">
        <v>3</v>
      </c>
      <c r="B35" s="1" t="s">
        <v>32</v>
      </c>
      <c r="C35" s="1" t="s">
        <v>21</v>
      </c>
      <c r="D35" s="1"/>
      <c r="E35" s="4">
        <v>115</v>
      </c>
      <c r="F35" s="1" t="s">
        <v>29</v>
      </c>
      <c r="G35" s="1">
        <v>24</v>
      </c>
      <c r="H35" s="1">
        <v>4</v>
      </c>
      <c r="I35" s="2" t="str">
        <f t="shared" si="2"/>
        <v>insert into product(id,active,name,price,available,category,seq) values(24,'Y','Zamin Chakra Asoka,10 pcs Box,',115,'Y','Chakras',4);</v>
      </c>
      <c r="J35" s="2" t="str">
        <f t="shared" si="3"/>
        <v xml:space="preserve">Zamin Chakra Asoka 10 pcs Box </v>
      </c>
      <c r="K35" s="1">
        <v>24</v>
      </c>
      <c r="L35" s="2">
        <f>VLOOKUP(K35,'[1]Price List(f)'!$B:$G,5,0)</f>
        <v>104</v>
      </c>
      <c r="M35" s="5">
        <f t="shared" si="1"/>
        <v>11</v>
      </c>
    </row>
    <row r="36" spans="1:13">
      <c r="A36" s="1">
        <v>4</v>
      </c>
      <c r="B36" s="1" t="s">
        <v>33</v>
      </c>
      <c r="C36" s="1" t="s">
        <v>21</v>
      </c>
      <c r="D36" s="1"/>
      <c r="E36" s="4">
        <v>206</v>
      </c>
      <c r="F36" s="1" t="s">
        <v>29</v>
      </c>
      <c r="G36" s="1">
        <v>25</v>
      </c>
      <c r="H36" s="1">
        <v>4</v>
      </c>
      <c r="I36" s="2" t="str">
        <f t="shared" si="2"/>
        <v>insert into product(id,active,name,price,available,category,seq) values(25,'Y','Zamin Chakra Deluxe,10 pcs Box,',206,'Y','Chakras',4);</v>
      </c>
      <c r="J36" s="2" t="str">
        <f t="shared" si="3"/>
        <v xml:space="preserve">Zamin Chakra Deluxe 10 pcs Box </v>
      </c>
      <c r="K36" s="1">
        <v>25</v>
      </c>
      <c r="L36" s="2">
        <f>VLOOKUP(K36,'[1]Price List(f)'!$B:$G,5,0)</f>
        <v>196</v>
      </c>
      <c r="M36" s="5">
        <f t="shared" si="1"/>
        <v>10</v>
      </c>
    </row>
    <row r="37" spans="1:13" s="27" customFormat="1">
      <c r="A37" s="25">
        <v>1</v>
      </c>
      <c r="B37" s="25" t="s">
        <v>45</v>
      </c>
      <c r="C37" s="25" t="s">
        <v>46</v>
      </c>
      <c r="D37" s="25"/>
      <c r="E37" s="26">
        <v>59</v>
      </c>
      <c r="F37" s="25" t="s">
        <v>44</v>
      </c>
      <c r="G37" s="25">
        <v>33</v>
      </c>
      <c r="H37" s="25">
        <v>5</v>
      </c>
      <c r="I37" s="27" t="str">
        <f t="shared" si="2"/>
        <v>insert into product(id,active,name,price,available,category,seq) values(33,'Y','Red Bijili Crackers,100 pcs pkt,',59,'Y','One Sound Crackers',5);</v>
      </c>
      <c r="J37" s="27" t="str">
        <f t="shared" si="3"/>
        <v xml:space="preserve">Red Bijili Crackers 100 pcs pkt </v>
      </c>
      <c r="K37" s="25">
        <v>33</v>
      </c>
      <c r="L37" s="2">
        <f>VLOOKUP(K37,'[1]Price List(f)'!$B:$G,5,0)</f>
        <v>57</v>
      </c>
      <c r="M37" s="5">
        <f t="shared" si="1"/>
        <v>2</v>
      </c>
    </row>
    <row r="38" spans="1:13">
      <c r="A38" s="1">
        <v>2</v>
      </c>
      <c r="B38" s="1" t="s">
        <v>47</v>
      </c>
      <c r="C38" s="1" t="s">
        <v>48</v>
      </c>
      <c r="D38" s="1" t="s">
        <v>49</v>
      </c>
      <c r="E38" s="4">
        <v>33</v>
      </c>
      <c r="F38" s="1" t="s">
        <v>44</v>
      </c>
      <c r="G38" s="1">
        <v>34</v>
      </c>
      <c r="H38" s="1">
        <v>5</v>
      </c>
      <c r="I38" s="2" t="str">
        <f t="shared" si="2"/>
        <v>insert into product(id,active,name,price,available,category,seq) values(34,'Y','Krishna Crackers,5 nos pack,4 inch',33,'Y','One Sound Crackers',5);</v>
      </c>
      <c r="J38" s="2" t="str">
        <f t="shared" si="3"/>
        <v>Krishna Crackers 5 nos pack 4 inch</v>
      </c>
      <c r="K38" s="1">
        <v>34</v>
      </c>
      <c r="L38" s="2">
        <f>VLOOKUP(K38,'[1]Price List(f)'!$B:$G,5,0)</f>
        <v>33</v>
      </c>
      <c r="M38" s="5">
        <f t="shared" si="1"/>
        <v>0</v>
      </c>
    </row>
    <row r="39" spans="1:13">
      <c r="A39" s="1">
        <v>3</v>
      </c>
      <c r="B39" s="1" t="s">
        <v>50</v>
      </c>
      <c r="C39" s="1" t="s">
        <v>48</v>
      </c>
      <c r="D39" s="1" t="s">
        <v>51</v>
      </c>
      <c r="E39" s="4">
        <v>24</v>
      </c>
      <c r="F39" s="1" t="s">
        <v>44</v>
      </c>
      <c r="G39" s="1">
        <v>35</v>
      </c>
      <c r="H39" s="1">
        <v>5</v>
      </c>
      <c r="I39" s="2" t="str">
        <f t="shared" si="2"/>
        <v>insert into product(id,active,name,price,available,category,seq) values(35,'Y','Lakshmi Crackers,5 nos pack,3.5 inch',24,'Y','One Sound Crackers',5);</v>
      </c>
      <c r="J39" s="2" t="str">
        <f t="shared" si="3"/>
        <v>Lakshmi Crackers 5 nos pack 3.5 inch</v>
      </c>
      <c r="K39" s="1">
        <v>35</v>
      </c>
      <c r="L39" s="2">
        <f>VLOOKUP(K39,'[1]Price List(f)'!$B:$G,5,0)</f>
        <v>23</v>
      </c>
      <c r="M39" s="5">
        <f t="shared" si="1"/>
        <v>1</v>
      </c>
    </row>
    <row r="40" spans="1:13">
      <c r="A40" s="1">
        <v>4</v>
      </c>
      <c r="B40" s="1" t="s">
        <v>52</v>
      </c>
      <c r="C40" s="1" t="s">
        <v>48</v>
      </c>
      <c r="D40" s="1" t="s">
        <v>53</v>
      </c>
      <c r="E40" s="4">
        <v>15</v>
      </c>
      <c r="F40" s="1" t="s">
        <v>44</v>
      </c>
      <c r="G40" s="1">
        <v>36</v>
      </c>
      <c r="H40" s="1">
        <v>5</v>
      </c>
      <c r="I40" s="2" t="str">
        <f t="shared" si="2"/>
        <v>insert into product(id,active,name,price,available,category,seq) values(36,'Y','Sparrow Crackers,5 nos pack,2.5 inch',15,'Y','One Sound Crackers',5);</v>
      </c>
      <c r="J40" s="2" t="str">
        <f t="shared" si="3"/>
        <v>Sparrow Crackers 5 nos pack 2.5 inch</v>
      </c>
      <c r="K40" s="1">
        <v>36</v>
      </c>
      <c r="L40" s="2">
        <f>VLOOKUP(K40,'[1]Price List(f)'!$B:$G,5,0)</f>
        <v>14</v>
      </c>
      <c r="M40" s="5">
        <f t="shared" si="1"/>
        <v>1</v>
      </c>
    </row>
    <row r="41" spans="1:13">
      <c r="A41" s="1">
        <v>5</v>
      </c>
      <c r="B41" s="1" t="s">
        <v>54</v>
      </c>
      <c r="C41" s="1" t="s">
        <v>48</v>
      </c>
      <c r="D41" s="1" t="s">
        <v>49</v>
      </c>
      <c r="E41" s="4">
        <v>33</v>
      </c>
      <c r="F41" s="1" t="s">
        <v>44</v>
      </c>
      <c r="G41" s="1">
        <v>37</v>
      </c>
      <c r="H41" s="1">
        <v>5</v>
      </c>
      <c r="I41" s="2" t="str">
        <f t="shared" si="2"/>
        <v>insert into product(id,active,name,price,available,category,seq) values(37,'Y','Lakshmi Crackers Spl,5 nos pack,4 inch',33,'Y','One Sound Crackers',5);</v>
      </c>
      <c r="J41" s="2" t="str">
        <f t="shared" si="3"/>
        <v>Lakshmi Crackers Spl 5 nos pack 4 inch</v>
      </c>
      <c r="K41" s="1">
        <v>37</v>
      </c>
      <c r="L41" s="2">
        <f>VLOOKUP(K41,'[1]Price List(f)'!$B:$G,5,0)</f>
        <v>33</v>
      </c>
      <c r="M41" s="5">
        <f t="shared" si="1"/>
        <v>0</v>
      </c>
    </row>
    <row r="42" spans="1:13">
      <c r="A42" s="1">
        <v>6</v>
      </c>
      <c r="B42" s="1" t="s">
        <v>55</v>
      </c>
      <c r="C42" s="1" t="s">
        <v>48</v>
      </c>
      <c r="D42" s="1" t="s">
        <v>49</v>
      </c>
      <c r="E42" s="4">
        <v>42</v>
      </c>
      <c r="F42" s="1" t="s">
        <v>44</v>
      </c>
      <c r="G42" s="1">
        <v>38</v>
      </c>
      <c r="H42" s="1">
        <v>5</v>
      </c>
      <c r="I42" s="2" t="str">
        <f t="shared" si="2"/>
        <v>insert into product(id,active,name,price,available,category,seq) values(38,'Y','Hercules  Deluxe Crackers,5 nos pack,4 inch',42,'Y','One Sound Crackers',5);</v>
      </c>
      <c r="J42" s="2" t="str">
        <f t="shared" si="3"/>
        <v>Hercules  Deluxe Crackers 5 nos pack 4 inch</v>
      </c>
      <c r="K42" s="1">
        <v>38</v>
      </c>
      <c r="L42" s="2">
        <f>VLOOKUP(K42,'[1]Price List(f)'!$B:$G,5,0)</f>
        <v>41</v>
      </c>
      <c r="M42" s="5">
        <f t="shared" si="1"/>
        <v>1</v>
      </c>
    </row>
    <row r="43" spans="1:13">
      <c r="A43" s="1">
        <v>7</v>
      </c>
      <c r="B43" s="1" t="s">
        <v>56</v>
      </c>
      <c r="C43" s="1" t="s">
        <v>48</v>
      </c>
      <c r="D43" s="1" t="s">
        <v>51</v>
      </c>
      <c r="E43" s="4">
        <v>37</v>
      </c>
      <c r="F43" s="1" t="s">
        <v>44</v>
      </c>
      <c r="G43" s="1">
        <v>39</v>
      </c>
      <c r="H43" s="1">
        <v>5</v>
      </c>
      <c r="I43" s="2" t="str">
        <f t="shared" si="2"/>
        <v>insert into product(id,active,name,price,available,category,seq) values(39,'Y','Double Shot Crackers,5 nos pack,3.5 inch',37,'Y','One Sound Crackers',5);</v>
      </c>
      <c r="J43" s="2" t="str">
        <f t="shared" si="3"/>
        <v>Double Shot Crackers 5 nos pack 3.5 inch</v>
      </c>
      <c r="K43" s="1">
        <v>39</v>
      </c>
      <c r="L43" s="2">
        <f>VLOOKUP(K43,'[1]Price List(f)'!$B:$G,5,0)</f>
        <v>37</v>
      </c>
      <c r="M43" s="5">
        <f t="shared" si="1"/>
        <v>0</v>
      </c>
    </row>
    <row r="44" spans="1:13">
      <c r="A44" s="1">
        <v>1</v>
      </c>
      <c r="B44" s="1" t="s">
        <v>63</v>
      </c>
      <c r="C44" s="1" t="s">
        <v>27</v>
      </c>
      <c r="D44" s="1"/>
      <c r="E44" s="4">
        <v>187</v>
      </c>
      <c r="F44" s="1" t="s">
        <v>62</v>
      </c>
      <c r="G44" s="1">
        <v>43</v>
      </c>
      <c r="H44" s="1">
        <v>6</v>
      </c>
      <c r="I44" s="2" t="str">
        <f t="shared" si="2"/>
        <v>insert into product(id,active,name,price,available,category,seq) values(43,'Y','7 Shots,5 pcs Box,',187,'Y','Multiple Shots',6);</v>
      </c>
      <c r="J44" s="2" t="str">
        <f t="shared" si="3"/>
        <v xml:space="preserve">7 Shots 5 pcs Box </v>
      </c>
      <c r="K44" s="1">
        <v>43</v>
      </c>
      <c r="L44" s="2">
        <f>VLOOKUP(K44,'[1]Price List(f)'!$B:$G,5,0)</f>
        <v>177</v>
      </c>
      <c r="M44" s="5">
        <f t="shared" si="1"/>
        <v>10</v>
      </c>
    </row>
    <row r="45" spans="1:13">
      <c r="A45" s="1">
        <v>2</v>
      </c>
      <c r="B45" s="1" t="s">
        <v>64</v>
      </c>
      <c r="C45" s="1" t="s">
        <v>65</v>
      </c>
      <c r="D45" s="1"/>
      <c r="E45" s="4">
        <v>256</v>
      </c>
      <c r="F45" s="1" t="s">
        <v>62</v>
      </c>
      <c r="G45" s="1">
        <v>44</v>
      </c>
      <c r="H45" s="1">
        <v>6</v>
      </c>
      <c r="I45" s="2" t="str">
        <f t="shared" si="2"/>
        <v>insert into product(id,active,name,price,available,category,seq) values(44,'Y','12 Shots,1 pc Box,',256,'Y','Multiple Shots',6);</v>
      </c>
      <c r="J45" s="2" t="str">
        <f t="shared" si="3"/>
        <v xml:space="preserve">12 Shots 1 pc Box </v>
      </c>
      <c r="K45" s="1">
        <v>44</v>
      </c>
      <c r="L45" s="2">
        <f>VLOOKUP(K45,'[1]Price List(f)'!$B:$G,5,0)</f>
        <v>243</v>
      </c>
      <c r="M45" s="5">
        <f t="shared" si="1"/>
        <v>13</v>
      </c>
    </row>
    <row r="46" spans="1:13">
      <c r="A46" s="1">
        <v>3</v>
      </c>
      <c r="B46" s="1" t="s">
        <v>66</v>
      </c>
      <c r="C46" s="1" t="s">
        <v>65</v>
      </c>
      <c r="D46" s="1"/>
      <c r="E46" s="4">
        <v>1560</v>
      </c>
      <c r="F46" s="1" t="s">
        <v>62</v>
      </c>
      <c r="G46" s="1">
        <v>45</v>
      </c>
      <c r="H46" s="1">
        <v>6</v>
      </c>
      <c r="I46" s="2" t="str">
        <f t="shared" si="2"/>
        <v>insert into product(id,active,name,price,available,category,seq) values(45,'Y','25 Shots,1 pc Box,',1560,'Y','Multiple Shots',6);</v>
      </c>
      <c r="J46" s="2" t="str">
        <f t="shared" si="3"/>
        <v xml:space="preserve">25 Shots 1 pc Box </v>
      </c>
      <c r="K46" s="1">
        <v>45</v>
      </c>
      <c r="L46" s="2">
        <f>VLOOKUP(K46,'[1]Price List(f)'!$B:$G,5,0)</f>
        <v>1459</v>
      </c>
      <c r="M46" s="5">
        <f t="shared" si="1"/>
        <v>101</v>
      </c>
    </row>
    <row r="47" spans="1:13">
      <c r="A47" s="1">
        <v>4</v>
      </c>
      <c r="B47" s="1" t="s">
        <v>67</v>
      </c>
      <c r="C47" s="1" t="s">
        <v>65</v>
      </c>
      <c r="D47" s="1"/>
      <c r="E47" s="4">
        <v>1276</v>
      </c>
      <c r="F47" s="1" t="s">
        <v>62</v>
      </c>
      <c r="G47" s="1">
        <v>46</v>
      </c>
      <c r="H47" s="1">
        <v>6</v>
      </c>
      <c r="I47" s="2" t="str">
        <f t="shared" si="2"/>
        <v>insert into product(id,active,name,price,available,category,seq) values(46,'Y','56 Shots,1 pc Box,',1276,'Y','Multiple Shots',6);</v>
      </c>
      <c r="J47" s="2" t="str">
        <f t="shared" si="3"/>
        <v xml:space="preserve">56 Shots 1 pc Box </v>
      </c>
      <c r="K47" s="1">
        <v>46</v>
      </c>
      <c r="L47" s="2">
        <f>VLOOKUP(K47,'[1]Price List(f)'!$B:$G,5,0)</f>
        <v>1211</v>
      </c>
      <c r="M47" s="5">
        <f t="shared" si="1"/>
        <v>65</v>
      </c>
    </row>
    <row r="48" spans="1:13">
      <c r="A48" s="1">
        <v>5</v>
      </c>
      <c r="B48" s="1" t="s">
        <v>68</v>
      </c>
      <c r="C48" s="1" t="s">
        <v>65</v>
      </c>
      <c r="D48" s="1"/>
      <c r="E48" s="4">
        <v>2623</v>
      </c>
      <c r="F48" s="1" t="s">
        <v>62</v>
      </c>
      <c r="G48" s="1">
        <v>47</v>
      </c>
      <c r="H48" s="1">
        <v>6</v>
      </c>
      <c r="I48" s="2" t="str">
        <f t="shared" si="2"/>
        <v>insert into product(id,active,name,price,available,category,seq) values(47,'Y','100 Shots,1 pc Box,',2623,'Y','Multiple Shots',6);</v>
      </c>
      <c r="J48" s="2" t="str">
        <f t="shared" si="3"/>
        <v xml:space="preserve">100 Shots 1 pc Box </v>
      </c>
      <c r="K48" s="1">
        <v>47</v>
      </c>
      <c r="L48" s="2">
        <f>VLOOKUP(K48,'[1]Price List(f)'!$B:$G,5,0)</f>
        <v>2910</v>
      </c>
      <c r="M48" s="5">
        <f t="shared" si="1"/>
        <v>-287</v>
      </c>
    </row>
    <row r="49" spans="1:13">
      <c r="A49" s="1">
        <v>6</v>
      </c>
      <c r="B49" s="1" t="s">
        <v>69</v>
      </c>
      <c r="C49" s="1" t="s">
        <v>65</v>
      </c>
      <c r="D49" s="1"/>
      <c r="E49" s="4">
        <v>3222</v>
      </c>
      <c r="F49" s="1" t="s">
        <v>62</v>
      </c>
      <c r="G49" s="1">
        <v>48</v>
      </c>
      <c r="H49" s="1">
        <v>6</v>
      </c>
      <c r="I49" s="2" t="str">
        <f t="shared" si="2"/>
        <v>insert into product(id,active,name,price,available,category,seq) values(48,'Y','125 Shots,1 pc Box,',3222,'Y','Multiple Shots',6);</v>
      </c>
      <c r="J49" s="2" t="str">
        <f t="shared" si="3"/>
        <v xml:space="preserve">125 Shots 1 pc Box </v>
      </c>
      <c r="K49" s="1">
        <v>48</v>
      </c>
      <c r="L49" s="2">
        <f>VLOOKUP(K49,'[1]Price List(f)'!$B:$G,5,0)</f>
        <v>3055</v>
      </c>
      <c r="M49" s="5">
        <f t="shared" si="1"/>
        <v>167</v>
      </c>
    </row>
    <row r="50" spans="1:13">
      <c r="A50" s="1">
        <v>1</v>
      </c>
      <c r="B50" s="1" t="s">
        <v>70</v>
      </c>
      <c r="C50" s="1" t="s">
        <v>71</v>
      </c>
      <c r="D50" s="1"/>
      <c r="E50" s="4">
        <v>65</v>
      </c>
      <c r="F50" s="1" t="s">
        <v>181</v>
      </c>
      <c r="G50" s="1">
        <v>49</v>
      </c>
      <c r="H50" s="1">
        <v>7</v>
      </c>
      <c r="I50" s="2" t="str">
        <f t="shared" si="2"/>
        <v>insert into product(id,active,name,price,available,category,seq) values(49,'Y','24 Asoka shells,1 no,',65,'Y','Walas',7);</v>
      </c>
      <c r="J50" s="2" t="str">
        <f t="shared" si="3"/>
        <v xml:space="preserve">24 Asoka shells 1 no </v>
      </c>
      <c r="K50" s="1">
        <v>49</v>
      </c>
      <c r="L50" s="2">
        <f>VLOOKUP(K50,'[1]Price List(f)'!$B:$G,5,0)</f>
        <v>62</v>
      </c>
      <c r="M50" s="5">
        <f t="shared" si="1"/>
        <v>3</v>
      </c>
    </row>
    <row r="51" spans="1:13">
      <c r="A51" s="1">
        <v>2</v>
      </c>
      <c r="B51" s="1" t="s">
        <v>72</v>
      </c>
      <c r="C51" s="1" t="s">
        <v>71</v>
      </c>
      <c r="D51" s="1"/>
      <c r="E51" s="4">
        <v>81</v>
      </c>
      <c r="F51" s="1" t="s">
        <v>181</v>
      </c>
      <c r="G51" s="1">
        <v>50</v>
      </c>
      <c r="H51" s="1">
        <v>7</v>
      </c>
      <c r="I51" s="2" t="str">
        <f t="shared" si="2"/>
        <v>insert into product(id,active,name,price,available,category,seq) values(50,'Y','24 Deluxe Shells,1 no,',81,'Y','Walas',7);</v>
      </c>
      <c r="J51" s="2" t="str">
        <f t="shared" si="3"/>
        <v xml:space="preserve">24 Deluxe Shells 1 no </v>
      </c>
      <c r="K51" s="1">
        <v>50</v>
      </c>
      <c r="L51" s="2">
        <f>VLOOKUP(K51,'[1]Price List(f)'!$B:$G,5,0)</f>
        <v>77</v>
      </c>
      <c r="M51" s="5">
        <f t="shared" si="1"/>
        <v>4</v>
      </c>
    </row>
    <row r="52" spans="1:13">
      <c r="A52" s="1">
        <v>3</v>
      </c>
      <c r="B52" s="1" t="s">
        <v>73</v>
      </c>
      <c r="C52" s="1" t="s">
        <v>71</v>
      </c>
      <c r="D52" s="1"/>
      <c r="E52" s="4">
        <v>24</v>
      </c>
      <c r="F52" s="1" t="s">
        <v>181</v>
      </c>
      <c r="G52" s="1">
        <v>51</v>
      </c>
      <c r="H52" s="1">
        <v>7</v>
      </c>
      <c r="I52" s="2" t="str">
        <f t="shared" si="2"/>
        <v>insert into product(id,active,name,price,available,category,seq) values(51,'Y','28 Medium Shells,1 no,',24,'Y','Walas',7);</v>
      </c>
      <c r="J52" s="2" t="str">
        <f t="shared" si="3"/>
        <v xml:space="preserve">28 Medium Shells 1 no </v>
      </c>
      <c r="K52" s="1">
        <v>51</v>
      </c>
      <c r="L52" s="2">
        <f>VLOOKUP(K52,'[1]Price List(f)'!$B:$G,5,0)</f>
        <v>23</v>
      </c>
      <c r="M52" s="5">
        <f t="shared" si="1"/>
        <v>1</v>
      </c>
    </row>
    <row r="53" spans="1:13">
      <c r="A53" s="1">
        <v>4</v>
      </c>
      <c r="B53" s="1" t="s">
        <v>74</v>
      </c>
      <c r="C53" s="1" t="s">
        <v>71</v>
      </c>
      <c r="D53" s="1"/>
      <c r="E53" s="4">
        <v>43</v>
      </c>
      <c r="F53" s="1" t="s">
        <v>181</v>
      </c>
      <c r="G53" s="1">
        <v>52</v>
      </c>
      <c r="H53" s="1">
        <v>7</v>
      </c>
      <c r="I53" s="2" t="str">
        <f t="shared" si="2"/>
        <v>insert into product(id,active,name,price,available,category,seq) values(52,'Y','28 Giant Shells,1 no,',43,'Y','Walas',7);</v>
      </c>
      <c r="J53" s="2" t="str">
        <f t="shared" si="3"/>
        <v xml:space="preserve">28 Giant Shells 1 no </v>
      </c>
      <c r="K53" s="1">
        <v>52</v>
      </c>
      <c r="L53" s="2">
        <f>VLOOKUP(K53,'[1]Price List(f)'!$B:$G,5,0)</f>
        <v>41</v>
      </c>
      <c r="M53" s="5">
        <f t="shared" si="1"/>
        <v>2</v>
      </c>
    </row>
    <row r="54" spans="1:13">
      <c r="A54" s="1">
        <v>5</v>
      </c>
      <c r="B54" s="1" t="s">
        <v>75</v>
      </c>
      <c r="C54" s="1" t="s">
        <v>71</v>
      </c>
      <c r="D54" s="1"/>
      <c r="E54" s="4">
        <v>125</v>
      </c>
      <c r="F54" s="1" t="s">
        <v>181</v>
      </c>
      <c r="G54" s="1">
        <v>53</v>
      </c>
      <c r="H54" s="1">
        <v>7</v>
      </c>
      <c r="I54" s="2" t="str">
        <f t="shared" si="2"/>
        <v>insert into product(id,active,name,price,available,category,seq) values(53,'Y','48 Asoka Shells,1 no,',125,'Y','Walas',7);</v>
      </c>
      <c r="J54" s="2" t="str">
        <f t="shared" si="3"/>
        <v xml:space="preserve">48 Asoka Shells 1 no </v>
      </c>
      <c r="K54" s="1">
        <v>53</v>
      </c>
      <c r="L54" s="2">
        <f>VLOOKUP(K54,'[1]Price List(f)'!$B:$G,5,0)</f>
        <v>119</v>
      </c>
      <c r="M54" s="5">
        <f t="shared" si="1"/>
        <v>6</v>
      </c>
    </row>
    <row r="55" spans="1:13" s="24" customFormat="1">
      <c r="A55" s="22">
        <v>6</v>
      </c>
      <c r="B55" s="22" t="s">
        <v>76</v>
      </c>
      <c r="C55" s="22" t="s">
        <v>71</v>
      </c>
      <c r="D55" s="22"/>
      <c r="E55" s="23">
        <v>151</v>
      </c>
      <c r="F55" s="22" t="s">
        <v>181</v>
      </c>
      <c r="G55" s="22">
        <v>54</v>
      </c>
      <c r="H55" s="22">
        <v>7</v>
      </c>
      <c r="I55" s="24" t="str">
        <f t="shared" si="2"/>
        <v>insert into product(id,active,name,price,available,category,seq) values(54,'Y','48 Deluxe Shells,1 no,',151,'Y','Walas',7);</v>
      </c>
      <c r="J55" s="24" t="str">
        <f t="shared" si="3"/>
        <v xml:space="preserve">48 Deluxe Shells 1 no </v>
      </c>
      <c r="K55" s="22">
        <v>54</v>
      </c>
      <c r="L55" s="2">
        <f>VLOOKUP(K55,'[1]Price List(f)'!$B:$G,5,0)</f>
        <v>151</v>
      </c>
      <c r="M55" s="5">
        <f t="shared" si="1"/>
        <v>0</v>
      </c>
    </row>
    <row r="56" spans="1:13">
      <c r="A56" s="1">
        <v>7</v>
      </c>
      <c r="B56" s="1" t="s">
        <v>77</v>
      </c>
      <c r="C56" s="1" t="s">
        <v>71</v>
      </c>
      <c r="D56" s="1"/>
      <c r="E56" s="4">
        <v>127</v>
      </c>
      <c r="F56" s="1" t="s">
        <v>181</v>
      </c>
      <c r="G56" s="1">
        <v>55</v>
      </c>
      <c r="H56" s="1">
        <v>7</v>
      </c>
      <c r="I56" s="2" t="str">
        <f t="shared" si="2"/>
        <v>insert into product(id,active,name,price,available,category,seq) values(55,'Y','50 Asoka Shells,1 no,',127,'Y','Walas',7);</v>
      </c>
      <c r="J56" s="2" t="str">
        <f t="shared" si="3"/>
        <v xml:space="preserve">50 Asoka Shells 1 no </v>
      </c>
      <c r="K56" s="1">
        <v>55</v>
      </c>
      <c r="L56" s="2">
        <f>VLOOKUP(K56,'[1]Price List(f)'!$B:$G,5,0)</f>
        <v>122</v>
      </c>
      <c r="M56" s="5">
        <f t="shared" si="1"/>
        <v>5</v>
      </c>
    </row>
    <row r="57" spans="1:13">
      <c r="A57" s="1">
        <v>8</v>
      </c>
      <c r="B57" s="1" t="s">
        <v>78</v>
      </c>
      <c r="C57" s="1" t="s">
        <v>71</v>
      </c>
      <c r="D57" s="1"/>
      <c r="E57" s="4">
        <v>163</v>
      </c>
      <c r="F57" s="1" t="s">
        <v>181</v>
      </c>
      <c r="G57" s="1">
        <v>56</v>
      </c>
      <c r="H57" s="1">
        <v>7</v>
      </c>
      <c r="I57" s="2" t="str">
        <f t="shared" si="2"/>
        <v>insert into product(id,active,name,price,available,category,seq) values(56,'Y','50 Deluxe Shells,1 no,',163,'Y','Walas',7);</v>
      </c>
      <c r="J57" s="2" t="str">
        <f t="shared" si="3"/>
        <v xml:space="preserve">50 Deluxe Shells 1 no </v>
      </c>
      <c r="K57" s="1">
        <v>56</v>
      </c>
      <c r="L57" s="2">
        <f>VLOOKUP(K57,'[1]Price List(f)'!$B:$G,5,0)</f>
        <v>155</v>
      </c>
      <c r="M57" s="5">
        <f t="shared" si="1"/>
        <v>8</v>
      </c>
    </row>
    <row r="58" spans="1:13">
      <c r="A58" s="1">
        <v>9</v>
      </c>
      <c r="B58" s="1" t="s">
        <v>79</v>
      </c>
      <c r="C58" s="1" t="s">
        <v>71</v>
      </c>
      <c r="D58" s="1"/>
      <c r="E58" s="4">
        <v>48</v>
      </c>
      <c r="F58" s="1" t="s">
        <v>181</v>
      </c>
      <c r="G58" s="1">
        <v>57</v>
      </c>
      <c r="H58" s="1">
        <v>7</v>
      </c>
      <c r="I58" s="2" t="str">
        <f t="shared" si="2"/>
        <v>insert into product(id,active,name,price,available,category,seq) values(57,'Y','56 Medium Shells,1 no,',48,'Y','Walas',7);</v>
      </c>
      <c r="J58" s="2" t="str">
        <f t="shared" si="3"/>
        <v xml:space="preserve">56 Medium Shells 1 no </v>
      </c>
      <c r="K58" s="1">
        <v>57</v>
      </c>
      <c r="L58" s="2">
        <f>VLOOKUP(K58,'[1]Price List(f)'!$B:$G,5,0)</f>
        <v>48</v>
      </c>
      <c r="M58" s="5">
        <f t="shared" si="1"/>
        <v>0</v>
      </c>
    </row>
    <row r="59" spans="1:13">
      <c r="A59" s="1">
        <v>10</v>
      </c>
      <c r="B59" s="1" t="s">
        <v>80</v>
      </c>
      <c r="C59" s="1" t="s">
        <v>71</v>
      </c>
      <c r="D59" s="1"/>
      <c r="E59" s="4">
        <v>81</v>
      </c>
      <c r="F59" s="1" t="s">
        <v>181</v>
      </c>
      <c r="G59" s="1">
        <v>58</v>
      </c>
      <c r="H59" s="1">
        <v>7</v>
      </c>
      <c r="I59" s="2" t="str">
        <f t="shared" si="2"/>
        <v>insert into product(id,active,name,price,available,category,seq) values(58,'Y','56 Giant Shells,1 no,',81,'Y','Walas',7);</v>
      </c>
      <c r="J59" s="2" t="str">
        <f t="shared" si="3"/>
        <v xml:space="preserve">56 Giant Shells 1 no </v>
      </c>
      <c r="K59" s="1">
        <v>58</v>
      </c>
      <c r="L59" s="2">
        <f>VLOOKUP(K59,'[1]Price List(f)'!$B:$G,5,0)</f>
        <v>77</v>
      </c>
      <c r="M59" s="5">
        <f t="shared" si="1"/>
        <v>4</v>
      </c>
    </row>
    <row r="60" spans="1:13">
      <c r="A60" s="1">
        <v>11</v>
      </c>
      <c r="B60" s="1" t="s">
        <v>81</v>
      </c>
      <c r="C60" s="1" t="s">
        <v>71</v>
      </c>
      <c r="D60" s="1"/>
      <c r="E60" s="4">
        <v>73</v>
      </c>
      <c r="F60" s="1" t="s">
        <v>181</v>
      </c>
      <c r="G60" s="1">
        <v>59</v>
      </c>
      <c r="H60" s="1">
        <v>7</v>
      </c>
      <c r="I60" s="2" t="str">
        <f t="shared" si="2"/>
        <v>insert into product(id,active,name,price,available,category,seq) values(59,'Y','100 Lar Crackers,1 no,',73,'Y','Walas',7);</v>
      </c>
      <c r="J60" s="2" t="str">
        <f t="shared" si="3"/>
        <v xml:space="preserve">100 Lar Crackers 1 no </v>
      </c>
      <c r="K60" s="1">
        <v>59</v>
      </c>
      <c r="L60" s="2">
        <f>VLOOKUP(K60,'[1]Price List(f)'!$B:$G,5,0)</f>
        <v>68</v>
      </c>
      <c r="M60" s="5">
        <f t="shared" si="1"/>
        <v>5</v>
      </c>
    </row>
    <row r="61" spans="1:13">
      <c r="A61" s="1">
        <v>12</v>
      </c>
      <c r="B61" s="1" t="s">
        <v>82</v>
      </c>
      <c r="C61" s="1" t="s">
        <v>71</v>
      </c>
      <c r="D61" s="1"/>
      <c r="E61" s="4">
        <v>136</v>
      </c>
      <c r="F61" s="1" t="s">
        <v>181</v>
      </c>
      <c r="G61" s="1">
        <v>60</v>
      </c>
      <c r="H61" s="1">
        <v>7</v>
      </c>
      <c r="I61" s="2" t="str">
        <f t="shared" si="2"/>
        <v>insert into product(id,active,name,price,available,category,seq) values(60,'Y','200 Lar Crackers,1 no,',136,'Y','Walas',7);</v>
      </c>
      <c r="J61" s="2" t="str">
        <f t="shared" si="3"/>
        <v xml:space="preserve">200 Lar Crackers 1 no </v>
      </c>
      <c r="K61" s="1">
        <v>60</v>
      </c>
      <c r="L61" s="2">
        <f>VLOOKUP(K61,'[1]Price List(f)'!$B:$G,5,0)</f>
        <v>122</v>
      </c>
      <c r="M61" s="5">
        <f t="shared" si="1"/>
        <v>14</v>
      </c>
    </row>
    <row r="62" spans="1:13">
      <c r="A62" s="1">
        <v>13</v>
      </c>
      <c r="B62" s="1" t="s">
        <v>83</v>
      </c>
      <c r="C62" s="1" t="s">
        <v>71</v>
      </c>
      <c r="D62" s="1"/>
      <c r="E62" s="4">
        <v>198</v>
      </c>
      <c r="F62" s="1" t="s">
        <v>181</v>
      </c>
      <c r="G62" s="1">
        <v>61</v>
      </c>
      <c r="H62" s="1">
        <v>7</v>
      </c>
      <c r="I62" s="2" t="str">
        <f t="shared" si="2"/>
        <v>insert into product(id,active,name,price,available,category,seq) values(61,'Y','300 Lar Crackers,1 no,',198,'Y','Walas',7);</v>
      </c>
      <c r="J62" s="2" t="str">
        <f t="shared" si="3"/>
        <v xml:space="preserve">300 Lar Crackers 1 no </v>
      </c>
      <c r="K62" s="1">
        <v>61</v>
      </c>
      <c r="L62" s="2">
        <f>VLOOKUP(K62,'[1]Price List(f)'!$B:$G,5,0)</f>
        <v>177</v>
      </c>
      <c r="M62" s="5">
        <f t="shared" si="1"/>
        <v>21</v>
      </c>
    </row>
    <row r="63" spans="1:13">
      <c r="A63" s="1">
        <v>14</v>
      </c>
      <c r="B63" s="1" t="s">
        <v>84</v>
      </c>
      <c r="C63" s="1" t="s">
        <v>71</v>
      </c>
      <c r="D63" s="1"/>
      <c r="E63" s="4">
        <v>409</v>
      </c>
      <c r="F63" s="1" t="s">
        <v>181</v>
      </c>
      <c r="G63" s="1">
        <v>62</v>
      </c>
      <c r="H63" s="1">
        <v>7</v>
      </c>
      <c r="I63" s="2" t="str">
        <f t="shared" si="2"/>
        <v>insert into product(id,active,name,price,available,category,seq) values(62,'Y','600 Lar Crackers,1 no,',409,'Y','Walas',7);</v>
      </c>
      <c r="J63" s="2" t="str">
        <f t="shared" si="3"/>
        <v xml:space="preserve">600 Lar Crackers 1 no </v>
      </c>
      <c r="K63" s="1">
        <v>62</v>
      </c>
      <c r="L63" s="2">
        <f>VLOOKUP(K63,'[1]Price List(f)'!$B:$G,5,0)</f>
        <v>368</v>
      </c>
      <c r="M63" s="5">
        <f t="shared" si="1"/>
        <v>41</v>
      </c>
    </row>
    <row r="64" spans="1:13" s="24" customFormat="1">
      <c r="A64" s="22">
        <v>15</v>
      </c>
      <c r="B64" s="22" t="s">
        <v>85</v>
      </c>
      <c r="C64" s="22" t="s">
        <v>71</v>
      </c>
      <c r="D64" s="22"/>
      <c r="E64" s="23">
        <v>542</v>
      </c>
      <c r="F64" s="22" t="s">
        <v>181</v>
      </c>
      <c r="G64" s="22">
        <v>63</v>
      </c>
      <c r="H64" s="22">
        <v>7</v>
      </c>
      <c r="I64" s="24" t="str">
        <f t="shared" si="2"/>
        <v>insert into product(id,active,name,price,available,category,seq) values(63,'Y','1000 Lar Crackers,1 no,',542,'Y','Walas',7);</v>
      </c>
      <c r="J64" s="24" t="str">
        <f t="shared" si="3"/>
        <v xml:space="preserve">1000 Lar Crackers 1 no </v>
      </c>
      <c r="K64" s="22">
        <v>63</v>
      </c>
      <c r="L64" s="2">
        <f>VLOOKUP(K64,'[1]Price List(f)'!$B:$G,5,0)</f>
        <v>542</v>
      </c>
      <c r="M64" s="5">
        <f t="shared" si="1"/>
        <v>0</v>
      </c>
    </row>
    <row r="65" spans="1:13" s="24" customFormat="1">
      <c r="A65" s="22">
        <v>16</v>
      </c>
      <c r="B65" s="22" t="s">
        <v>86</v>
      </c>
      <c r="C65" s="22" t="s">
        <v>71</v>
      </c>
      <c r="D65" s="22"/>
      <c r="E65" s="23">
        <v>1084</v>
      </c>
      <c r="F65" s="22" t="s">
        <v>181</v>
      </c>
      <c r="G65" s="22">
        <v>64</v>
      </c>
      <c r="H65" s="22">
        <v>7</v>
      </c>
      <c r="I65" s="24" t="str">
        <f t="shared" si="2"/>
        <v>insert into product(id,active,name,price,available,category,seq) values(64,'Y','2000 Lar Crackers,1 no,',1084,'Y','Walas',7);</v>
      </c>
      <c r="J65" s="24" t="str">
        <f t="shared" si="3"/>
        <v xml:space="preserve">2000 Lar Crackers 1 no </v>
      </c>
      <c r="K65" s="22">
        <v>64</v>
      </c>
      <c r="L65" s="2">
        <f>VLOOKUP(K65,'[1]Price List(f)'!$B:$G,5,0)</f>
        <v>1084</v>
      </c>
      <c r="M65" s="5">
        <f t="shared" si="1"/>
        <v>0</v>
      </c>
    </row>
    <row r="66" spans="1:13" s="24" customFormat="1">
      <c r="A66" s="22">
        <v>17</v>
      </c>
      <c r="B66" s="22" t="s">
        <v>87</v>
      </c>
      <c r="C66" s="22" t="s">
        <v>71</v>
      </c>
      <c r="D66" s="22"/>
      <c r="E66" s="23">
        <v>1626</v>
      </c>
      <c r="F66" s="22" t="s">
        <v>181</v>
      </c>
      <c r="G66" s="22">
        <v>65</v>
      </c>
      <c r="H66" s="22">
        <v>7</v>
      </c>
      <c r="I66" s="24" t="str">
        <f t="shared" si="2"/>
        <v>insert into product(id,active,name,price,available,category,seq) values(65,'Y','3000 Lar Crackers,1 no,',1626,'Y','Walas',7);</v>
      </c>
      <c r="J66" s="24" t="str">
        <f t="shared" ref="J66:J97" si="4">CONCATENATE(B66," ",C66," ",D66)</f>
        <v xml:space="preserve">3000 Lar Crackers 1 no </v>
      </c>
      <c r="K66" s="22">
        <v>65</v>
      </c>
      <c r="L66" s="2">
        <f>VLOOKUP(K66,'[1]Price List(f)'!$B:$G,5,0)</f>
        <v>1626</v>
      </c>
      <c r="M66" s="5">
        <f t="shared" si="1"/>
        <v>0</v>
      </c>
    </row>
    <row r="67" spans="1:13" s="24" customFormat="1">
      <c r="A67" s="22">
        <v>18</v>
      </c>
      <c r="B67" s="22" t="s">
        <v>88</v>
      </c>
      <c r="C67" s="22" t="s">
        <v>71</v>
      </c>
      <c r="D67" s="22"/>
      <c r="E67" s="23">
        <v>2710</v>
      </c>
      <c r="F67" s="22" t="s">
        <v>181</v>
      </c>
      <c r="G67" s="22">
        <v>66</v>
      </c>
      <c r="H67" s="22">
        <v>7</v>
      </c>
      <c r="I67" s="24" t="str">
        <f t="shared" ref="I67:I130" si="5">CONCATENATE("insert into product(id,active,name,price,available,category,seq) values(",G67,",'Y','",B67,",",C67,",",D67,"',",E67,",'Y','",F67,"',",H67,");")</f>
        <v>insert into product(id,active,name,price,available,category,seq) values(66,'Y','5000 Lar Crackers,1 no,',2710,'Y','Walas',7);</v>
      </c>
      <c r="J67" s="24" t="str">
        <f t="shared" si="4"/>
        <v xml:space="preserve">5000 Lar Crackers 1 no </v>
      </c>
      <c r="K67" s="22">
        <v>66</v>
      </c>
      <c r="L67" s="2">
        <f>VLOOKUP(K67,'[1]Price List(f)'!$B:$G,5,0)</f>
        <v>2710</v>
      </c>
      <c r="M67" s="5">
        <f t="shared" ref="M67:M130" si="6">E67-L67</f>
        <v>0</v>
      </c>
    </row>
    <row r="68" spans="1:13" s="24" customFormat="1">
      <c r="A68" s="22">
        <v>19</v>
      </c>
      <c r="B68" s="22" t="s">
        <v>89</v>
      </c>
      <c r="C68" s="22" t="s">
        <v>71</v>
      </c>
      <c r="D68" s="22"/>
      <c r="E68" s="23">
        <v>5419</v>
      </c>
      <c r="F68" s="22" t="s">
        <v>181</v>
      </c>
      <c r="G68" s="22">
        <v>67</v>
      </c>
      <c r="H68" s="22">
        <v>7</v>
      </c>
      <c r="I68" s="24" t="str">
        <f t="shared" si="5"/>
        <v>insert into product(id,active,name,price,available,category,seq) values(67,'Y','10000 Lar Crackers,1 no,',5419,'Y','Walas',7);</v>
      </c>
      <c r="J68" s="24" t="str">
        <f t="shared" si="4"/>
        <v xml:space="preserve">10000 Lar Crackers 1 no </v>
      </c>
      <c r="K68" s="22">
        <v>67</v>
      </c>
      <c r="L68" s="2">
        <f>VLOOKUP(K68,'[1]Price List(f)'!$B:$G,5,0)</f>
        <v>5419</v>
      </c>
      <c r="M68" s="5">
        <f t="shared" si="6"/>
        <v>0</v>
      </c>
    </row>
    <row r="69" spans="1:13">
      <c r="A69" s="1">
        <v>1</v>
      </c>
      <c r="B69" s="1" t="s">
        <v>58</v>
      </c>
      <c r="C69" s="1" t="s">
        <v>59</v>
      </c>
      <c r="D69" s="1"/>
      <c r="E69" s="4">
        <v>102</v>
      </c>
      <c r="F69" s="1" t="s">
        <v>57</v>
      </c>
      <c r="G69" s="1">
        <v>40</v>
      </c>
      <c r="H69" s="1">
        <v>8</v>
      </c>
      <c r="I69" s="2" t="str">
        <f t="shared" si="5"/>
        <v>insert into product(id,active,name,price,available,category,seq) values(40,'Y','Atom Bomb (ALU coated),10 nos box,',102,'Y','Bombs',8);</v>
      </c>
      <c r="J69" s="2" t="str">
        <f t="shared" si="4"/>
        <v xml:space="preserve">Atom Bomb (ALU coated) 10 nos box </v>
      </c>
      <c r="K69" s="1">
        <v>40</v>
      </c>
      <c r="L69" s="2">
        <f>VLOOKUP(K69,'[1]Price List(f)'!$B:$G,5,0)</f>
        <v>97</v>
      </c>
      <c r="M69" s="5">
        <f t="shared" si="6"/>
        <v>5</v>
      </c>
    </row>
    <row r="70" spans="1:13">
      <c r="A70" s="1">
        <v>2</v>
      </c>
      <c r="B70" s="1" t="s">
        <v>60</v>
      </c>
      <c r="C70" s="1" t="s">
        <v>59</v>
      </c>
      <c r="D70" s="1"/>
      <c r="E70" s="4">
        <v>93</v>
      </c>
      <c r="F70" s="1" t="s">
        <v>57</v>
      </c>
      <c r="G70" s="1">
        <v>41</v>
      </c>
      <c r="H70" s="1">
        <v>8</v>
      </c>
      <c r="I70" s="2" t="str">
        <f t="shared" si="5"/>
        <v>insert into product(id,active,name,price,available,category,seq) values(41,'Y','Hydrogen Bomb (Green),10 nos box,',93,'Y','Bombs',8);</v>
      </c>
      <c r="J70" s="2" t="str">
        <f t="shared" si="4"/>
        <v xml:space="preserve">Hydrogen Bomb (Green) 10 nos box </v>
      </c>
      <c r="K70" s="1">
        <v>41</v>
      </c>
      <c r="L70" s="2">
        <f>VLOOKUP(K70,'[1]Price List(f)'!$B:$G,5,0)</f>
        <v>88</v>
      </c>
      <c r="M70" s="5">
        <f t="shared" si="6"/>
        <v>5</v>
      </c>
    </row>
    <row r="71" spans="1:13">
      <c r="A71" s="1">
        <v>3</v>
      </c>
      <c r="B71" s="1" t="s">
        <v>61</v>
      </c>
      <c r="C71" s="1" t="s">
        <v>59</v>
      </c>
      <c r="D71" s="1"/>
      <c r="E71" s="4">
        <v>135</v>
      </c>
      <c r="F71" s="1" t="s">
        <v>57</v>
      </c>
      <c r="G71" s="1">
        <v>42</v>
      </c>
      <c r="H71" s="1">
        <v>8</v>
      </c>
      <c r="I71" s="2" t="str">
        <f t="shared" si="5"/>
        <v>insert into product(id,active,name,price,available,category,seq) values(42,'Y','Thunder Bomb,10 nos box,',135,'Y','Bombs',8);</v>
      </c>
      <c r="J71" s="2" t="str">
        <f t="shared" si="4"/>
        <v xml:space="preserve">Thunder Bomb 10 nos box </v>
      </c>
      <c r="K71" s="1">
        <v>42</v>
      </c>
      <c r="L71" s="2">
        <f>VLOOKUP(K71,'[1]Price List(f)'!$B:$G,5,0)</f>
        <v>128</v>
      </c>
      <c r="M71" s="5">
        <f t="shared" si="6"/>
        <v>7</v>
      </c>
    </row>
    <row r="72" spans="1:13">
      <c r="A72" s="1">
        <v>1</v>
      </c>
      <c r="B72" s="1" t="s">
        <v>35</v>
      </c>
      <c r="C72" s="1" t="s">
        <v>21</v>
      </c>
      <c r="D72" s="1" t="s">
        <v>36</v>
      </c>
      <c r="E72" s="4">
        <v>55</v>
      </c>
      <c r="F72" s="1" t="s">
        <v>34</v>
      </c>
      <c r="G72" s="1">
        <v>26</v>
      </c>
      <c r="H72" s="1">
        <v>9</v>
      </c>
      <c r="I72" s="2" t="str">
        <f t="shared" si="5"/>
        <v>insert into product(id,active,name,price,available,category,seq) values(26,'Y','Silver Twinkling,10 pcs Box,1.5 feet',55,'Y','Novel Fireworks',9);</v>
      </c>
      <c r="J72" s="2" t="str">
        <f t="shared" si="4"/>
        <v>Silver Twinkling 10 pcs Box 1.5 feet</v>
      </c>
      <c r="K72" s="1">
        <v>26</v>
      </c>
      <c r="L72" s="2">
        <f>VLOOKUP(K72,'[1]Price List(f)'!$B:$G,5,0)</f>
        <v>50</v>
      </c>
      <c r="M72" s="5">
        <f t="shared" si="6"/>
        <v>5</v>
      </c>
    </row>
    <row r="73" spans="1:13">
      <c r="A73" s="1">
        <v>2</v>
      </c>
      <c r="B73" s="1" t="s">
        <v>35</v>
      </c>
      <c r="C73" s="1" t="s">
        <v>21</v>
      </c>
      <c r="D73" s="1" t="s">
        <v>37</v>
      </c>
      <c r="E73" s="4">
        <v>81</v>
      </c>
      <c r="F73" s="1" t="s">
        <v>34</v>
      </c>
      <c r="G73" s="1">
        <v>27</v>
      </c>
      <c r="H73" s="1">
        <v>9</v>
      </c>
      <c r="I73" s="2" t="str">
        <f t="shared" si="5"/>
        <v>insert into product(id,active,name,price,available,category,seq) values(27,'Y','Silver Twinkling,10 pcs Box,2 feet',81,'Y','Novel Fireworks',9);</v>
      </c>
      <c r="J73" s="2" t="str">
        <f t="shared" si="4"/>
        <v>Silver Twinkling 10 pcs Box 2 feet</v>
      </c>
      <c r="K73" s="1">
        <v>27</v>
      </c>
      <c r="L73" s="2">
        <f>VLOOKUP(K73,'[1]Price List(f)'!$B:$G,5,0)</f>
        <v>73</v>
      </c>
      <c r="M73" s="5">
        <f t="shared" si="6"/>
        <v>8</v>
      </c>
    </row>
    <row r="74" spans="1:13">
      <c r="A74" s="1">
        <v>3</v>
      </c>
      <c r="B74" s="1" t="s">
        <v>38</v>
      </c>
      <c r="C74" s="1" t="s">
        <v>21</v>
      </c>
      <c r="D74" s="1" t="s">
        <v>39</v>
      </c>
      <c r="E74" s="4">
        <v>156</v>
      </c>
      <c r="F74" s="1" t="s">
        <v>34</v>
      </c>
      <c r="G74" s="1">
        <v>28</v>
      </c>
      <c r="H74" s="1">
        <v>9</v>
      </c>
      <c r="I74" s="2" t="str">
        <f t="shared" si="5"/>
        <v>insert into product(id,active,name,price,available,category,seq) values(28,'Y','Silver Twinkling Deluxe,10 pcs Box,4 feet',156,'Y','Novel Fireworks',9);</v>
      </c>
      <c r="J74" s="2" t="str">
        <f t="shared" si="4"/>
        <v>Silver Twinkling Deluxe 10 pcs Box 4 feet</v>
      </c>
      <c r="K74" s="1">
        <v>28</v>
      </c>
      <c r="L74" s="2">
        <f>VLOOKUP(K74,'[1]Price List(f)'!$B:$G,5,0)</f>
        <v>146</v>
      </c>
      <c r="M74" s="5">
        <f t="shared" si="6"/>
        <v>10</v>
      </c>
    </row>
    <row r="75" spans="1:13">
      <c r="A75" s="1">
        <v>4</v>
      </c>
      <c r="B75" s="1" t="s">
        <v>40</v>
      </c>
      <c r="C75" s="1" t="s">
        <v>21</v>
      </c>
      <c r="D75" s="1"/>
      <c r="E75" s="4">
        <v>69</v>
      </c>
      <c r="F75" s="1" t="s">
        <v>34</v>
      </c>
      <c r="G75" s="1">
        <v>29</v>
      </c>
      <c r="H75" s="1">
        <v>9</v>
      </c>
      <c r="I75" s="2" t="str">
        <f t="shared" si="5"/>
        <v>insert into product(id,active,name,price,available,category,seq) values(29,'Y','Fire Pencil,10 pcs Box,',69,'Y','Novel Fireworks',9);</v>
      </c>
      <c r="J75" s="2" t="str">
        <f t="shared" si="4"/>
        <v xml:space="preserve">Fire Pencil 10 pcs Box </v>
      </c>
      <c r="K75" s="1">
        <v>29</v>
      </c>
      <c r="L75" s="2">
        <f>VLOOKUP(K75,'[1]Price List(f)'!$B:$G,5,0)</f>
        <v>66</v>
      </c>
      <c r="M75" s="5">
        <f t="shared" si="6"/>
        <v>3</v>
      </c>
    </row>
    <row r="76" spans="1:13">
      <c r="A76" s="1">
        <v>5</v>
      </c>
      <c r="B76" s="1" t="s">
        <v>41</v>
      </c>
      <c r="C76" s="1" t="s">
        <v>21</v>
      </c>
      <c r="D76" s="1"/>
      <c r="E76" s="4">
        <v>67</v>
      </c>
      <c r="F76" s="1" t="s">
        <v>34</v>
      </c>
      <c r="G76" s="1">
        <v>30</v>
      </c>
      <c r="H76" s="1">
        <v>9</v>
      </c>
      <c r="I76" s="2" t="str">
        <f t="shared" si="5"/>
        <v>insert into product(id,active,name,price,available,category,seq) values(30,'Y','Magnetic Torches,10 pcs Box,',67,'Y','Novel Fireworks',9);</v>
      </c>
      <c r="J76" s="2" t="str">
        <f t="shared" si="4"/>
        <v xml:space="preserve">Magnetic Torches 10 pcs Box </v>
      </c>
      <c r="K76" s="1">
        <v>30</v>
      </c>
      <c r="L76" s="2">
        <f>VLOOKUP(K76,'[1]Price List(f)'!$B:$G,5,0)</f>
        <v>64</v>
      </c>
      <c r="M76" s="5">
        <f t="shared" si="6"/>
        <v>3</v>
      </c>
    </row>
    <row r="77" spans="1:13">
      <c r="A77" s="1">
        <v>6</v>
      </c>
      <c r="B77" s="1" t="s">
        <v>42</v>
      </c>
      <c r="C77" s="1" t="s">
        <v>21</v>
      </c>
      <c r="D77" s="1"/>
      <c r="E77" s="4">
        <v>99</v>
      </c>
      <c r="F77" s="1" t="s">
        <v>34</v>
      </c>
      <c r="G77" s="1">
        <v>31</v>
      </c>
      <c r="H77" s="1">
        <v>9</v>
      </c>
      <c r="I77" s="2" t="str">
        <f t="shared" si="5"/>
        <v>insert into product(id,active,name,price,available,category,seq) values(31,'Y','Multi Color Candles,10 pcs Box,',99,'Y','Novel Fireworks',9);</v>
      </c>
      <c r="J77" s="2" t="str">
        <f t="shared" si="4"/>
        <v xml:space="preserve">Multi Color Candles 10 pcs Box </v>
      </c>
      <c r="K77" s="1">
        <v>31</v>
      </c>
      <c r="L77" s="2">
        <f>VLOOKUP(K77,'[1]Price List(f)'!$B:$G,5,0)</f>
        <v>95</v>
      </c>
      <c r="M77" s="5">
        <f t="shared" si="6"/>
        <v>4</v>
      </c>
    </row>
    <row r="78" spans="1:13">
      <c r="A78" s="1">
        <v>7</v>
      </c>
      <c r="B78" s="1" t="s">
        <v>43</v>
      </c>
      <c r="C78" s="1" t="s">
        <v>31</v>
      </c>
      <c r="D78" s="1"/>
      <c r="E78" s="4">
        <v>92</v>
      </c>
      <c r="F78" s="1" t="s">
        <v>34</v>
      </c>
      <c r="G78" s="1">
        <v>32</v>
      </c>
      <c r="H78" s="1">
        <v>9</v>
      </c>
      <c r="I78" s="2" t="str">
        <f t="shared" si="5"/>
        <v>insert into product(id,active,name,price,available,category,seq) values(32,'Y','Electric Stones,25 pcs Box,',92,'Y','Novel Fireworks',9);</v>
      </c>
      <c r="J78" s="2" t="str">
        <f t="shared" si="4"/>
        <v xml:space="preserve">Electric Stones 25 pcs Box </v>
      </c>
      <c r="K78" s="1">
        <v>32</v>
      </c>
      <c r="L78" s="2">
        <f>VLOOKUP(K78,'[1]Price List(f)'!$B:$G,5,0)</f>
        <v>88</v>
      </c>
      <c r="M78" s="5">
        <f t="shared" si="6"/>
        <v>4</v>
      </c>
    </row>
    <row r="79" spans="1:13">
      <c r="A79" s="1">
        <v>1</v>
      </c>
      <c r="B79" s="1" t="s">
        <v>91</v>
      </c>
      <c r="C79" s="1" t="s">
        <v>65</v>
      </c>
      <c r="D79" s="1" t="s">
        <v>92</v>
      </c>
      <c r="E79" s="4">
        <v>71</v>
      </c>
      <c r="F79" s="1" t="s">
        <v>90</v>
      </c>
      <c r="G79" s="1">
        <v>68</v>
      </c>
      <c r="H79" s="1">
        <v>10</v>
      </c>
      <c r="I79" s="2" t="str">
        <f t="shared" si="5"/>
        <v>insert into product(id,active,name,price,available,category,seq) values(68,'Y','Super Star Comets,1 pc Box,1 inch',71,'Y','Comets',10);</v>
      </c>
      <c r="J79" s="2" t="str">
        <f t="shared" si="4"/>
        <v>Super Star Comets 1 pc Box 1 inch</v>
      </c>
      <c r="K79" s="1">
        <v>68</v>
      </c>
      <c r="L79" s="2">
        <f>VLOOKUP(K79,'[1]Price List(f)'!$B:$G,5,0)</f>
        <v>62</v>
      </c>
      <c r="M79" s="5">
        <f t="shared" si="6"/>
        <v>9</v>
      </c>
    </row>
    <row r="80" spans="1:13">
      <c r="A80" s="1">
        <v>2</v>
      </c>
      <c r="B80" s="1" t="s">
        <v>93</v>
      </c>
      <c r="C80" s="1" t="s">
        <v>65</v>
      </c>
      <c r="D80" s="1" t="s">
        <v>94</v>
      </c>
      <c r="E80" s="4">
        <v>89</v>
      </c>
      <c r="F80" s="1" t="s">
        <v>90</v>
      </c>
      <c r="G80" s="1">
        <v>69</v>
      </c>
      <c r="H80" s="1">
        <v>10</v>
      </c>
      <c r="I80" s="2" t="str">
        <f t="shared" si="5"/>
        <v>insert into product(id,active,name,price,available,category,seq) values(69,'Y','Star Fire Comets,1 pc Box,1.25 inch',89,'Y','Comets',10);</v>
      </c>
      <c r="J80" s="2" t="str">
        <f t="shared" si="4"/>
        <v>Star Fire Comets 1 pc Box 1.25 inch</v>
      </c>
      <c r="K80" s="1">
        <v>69</v>
      </c>
      <c r="L80" s="2">
        <f>VLOOKUP(K80,'[1]Price List(f)'!$B:$G,5,0)</f>
        <v>80</v>
      </c>
      <c r="M80" s="5">
        <f t="shared" si="6"/>
        <v>9</v>
      </c>
    </row>
    <row r="81" spans="1:13">
      <c r="A81" s="1">
        <v>3</v>
      </c>
      <c r="B81" s="1" t="s">
        <v>95</v>
      </c>
      <c r="C81" s="1" t="s">
        <v>65</v>
      </c>
      <c r="D81" s="1" t="s">
        <v>96</v>
      </c>
      <c r="E81" s="4">
        <v>229</v>
      </c>
      <c r="F81" s="1" t="s">
        <v>90</v>
      </c>
      <c r="G81" s="1">
        <v>70</v>
      </c>
      <c r="H81" s="1">
        <v>10</v>
      </c>
      <c r="I81" s="2" t="str">
        <f t="shared" si="5"/>
        <v>insert into product(id,active,name,price,available,category,seq) values(70,'Y','2 inch Comet,1 pc Box,2 inch',229,'Y','Comets',10);</v>
      </c>
      <c r="J81" s="2" t="str">
        <f t="shared" si="4"/>
        <v>2 inch Comet 1 pc Box 2 inch</v>
      </c>
      <c r="K81" s="1">
        <v>70</v>
      </c>
      <c r="L81" s="2">
        <f>VLOOKUP(K81,'[1]Price List(f)'!$B:$G,5,0)</f>
        <v>206</v>
      </c>
      <c r="M81" s="5">
        <f t="shared" si="6"/>
        <v>23</v>
      </c>
    </row>
    <row r="82" spans="1:13">
      <c r="A82" s="1">
        <v>4</v>
      </c>
      <c r="B82" s="1" t="s">
        <v>97</v>
      </c>
      <c r="C82" s="1" t="s">
        <v>65</v>
      </c>
      <c r="D82" s="1" t="s">
        <v>98</v>
      </c>
      <c r="E82" s="4">
        <v>422</v>
      </c>
      <c r="F82" s="1" t="s">
        <v>90</v>
      </c>
      <c r="G82" s="1">
        <v>71</v>
      </c>
      <c r="H82" s="1">
        <v>10</v>
      </c>
      <c r="I82" s="2" t="str">
        <f t="shared" si="5"/>
        <v>insert into product(id,active,name,price,available,category,seq) values(71,'Y','3 inch Comet,1 pc Box,3 inch',422,'Y','Comets',10);</v>
      </c>
      <c r="J82" s="2" t="str">
        <f t="shared" si="4"/>
        <v>3 inch Comet 1 pc Box 3 inch</v>
      </c>
      <c r="K82" s="1">
        <v>71</v>
      </c>
      <c r="L82" s="2">
        <f>VLOOKUP(K82,'[1]Price List(f)'!$B:$G,5,0)</f>
        <v>379</v>
      </c>
      <c r="M82" s="5">
        <f t="shared" si="6"/>
        <v>43</v>
      </c>
    </row>
    <row r="83" spans="1:13" s="30" customFormat="1">
      <c r="A83" s="28">
        <v>1</v>
      </c>
      <c r="B83" s="28" t="s">
        <v>179</v>
      </c>
      <c r="C83" s="28" t="s">
        <v>27</v>
      </c>
      <c r="D83" s="28"/>
      <c r="E83" s="29">
        <v>187</v>
      </c>
      <c r="F83" s="28" t="s">
        <v>107</v>
      </c>
      <c r="G83" s="28">
        <v>78</v>
      </c>
      <c r="H83" s="28">
        <v>11</v>
      </c>
      <c r="I83" s="30" t="str">
        <f t="shared" si="5"/>
        <v>insert into product(id,active,name,price,available,category,seq) values(78,'Y','Seven Shots,5 pcs Box,',187,'Y','Fancy Fireworks',11);</v>
      </c>
      <c r="J83" s="30" t="str">
        <f t="shared" si="4"/>
        <v xml:space="preserve">Seven Shots 5 pcs Box </v>
      </c>
      <c r="K83" s="28">
        <v>78</v>
      </c>
      <c r="L83" s="2">
        <f>VLOOKUP(K83,'[1]Price List(f)'!$B:$G,5,0)</f>
        <v>177</v>
      </c>
      <c r="M83" s="5">
        <f t="shared" si="6"/>
        <v>10</v>
      </c>
    </row>
    <row r="84" spans="1:13" s="27" customFormat="1">
      <c r="A84" s="25">
        <v>2</v>
      </c>
      <c r="B84" s="25" t="s">
        <v>108</v>
      </c>
      <c r="C84" s="25" t="s">
        <v>21</v>
      </c>
      <c r="D84" s="25"/>
      <c r="E84" s="26">
        <v>108</v>
      </c>
      <c r="F84" s="25" t="s">
        <v>107</v>
      </c>
      <c r="G84" s="25">
        <v>79</v>
      </c>
      <c r="H84" s="25">
        <v>11</v>
      </c>
      <c r="I84" s="27" t="str">
        <f t="shared" si="5"/>
        <v>insert into product(id,active,name,price,available,category,seq) values(79,'Y','Signal Lights,10 pcs Box,',108,'Y','Fancy Fireworks',11);</v>
      </c>
      <c r="J84" s="27" t="str">
        <f t="shared" si="4"/>
        <v xml:space="preserve">Signal Lights 10 pcs Box </v>
      </c>
      <c r="K84" s="25">
        <v>79</v>
      </c>
      <c r="L84" s="2">
        <f>VLOOKUP(K84,'[1]Price List(f)'!$B:$G,5,0)</f>
        <v>101</v>
      </c>
      <c r="M84" s="5">
        <f t="shared" si="6"/>
        <v>7</v>
      </c>
    </row>
    <row r="85" spans="1:13" s="24" customFormat="1">
      <c r="A85" s="22">
        <v>3</v>
      </c>
      <c r="B85" s="22" t="s">
        <v>109</v>
      </c>
      <c r="C85" s="22" t="s">
        <v>27</v>
      </c>
      <c r="D85" s="22"/>
      <c r="E85" s="23">
        <v>233</v>
      </c>
      <c r="F85" s="22" t="s">
        <v>107</v>
      </c>
      <c r="G85" s="22">
        <v>80</v>
      </c>
      <c r="H85" s="22">
        <v>11</v>
      </c>
      <c r="I85" s="24" t="str">
        <f t="shared" si="5"/>
        <v>insert into product(id,active,name,price,available,category,seq) values(80,'Y','Mine of Crackers,5 pcs Box,',233,'Y','Fancy Fireworks',11);</v>
      </c>
      <c r="J85" s="24" t="str">
        <f t="shared" si="4"/>
        <v xml:space="preserve">Mine of Crackers 5 pcs Box </v>
      </c>
      <c r="K85" s="22">
        <v>80</v>
      </c>
      <c r="L85" s="2">
        <f>VLOOKUP(K85,'[1]Price List(f)'!$B:$G,5,0)</f>
        <v>233</v>
      </c>
      <c r="M85" s="5">
        <f t="shared" si="6"/>
        <v>0</v>
      </c>
    </row>
    <row r="86" spans="1:13" s="24" customFormat="1">
      <c r="A86" s="22">
        <v>4</v>
      </c>
      <c r="B86" s="22" t="s">
        <v>110</v>
      </c>
      <c r="C86" s="22" t="s">
        <v>21</v>
      </c>
      <c r="D86" s="22"/>
      <c r="E86" s="23">
        <v>177</v>
      </c>
      <c r="F86" s="22" t="s">
        <v>107</v>
      </c>
      <c r="G86" s="22">
        <v>81</v>
      </c>
      <c r="H86" s="22">
        <v>11</v>
      </c>
      <c r="I86" s="24" t="str">
        <f t="shared" si="5"/>
        <v>insert into product(id,active,name,price,available,category,seq) values(81,'Y','Mine of Serpents,10 pcs Box,',177,'Y','Fancy Fireworks',11);</v>
      </c>
      <c r="J86" s="24" t="str">
        <f t="shared" si="4"/>
        <v xml:space="preserve">Mine of Serpents 10 pcs Box </v>
      </c>
      <c r="K86" s="22">
        <v>81</v>
      </c>
      <c r="L86" s="2">
        <f>VLOOKUP(K86,'[1]Price List(f)'!$B:$G,5,0)</f>
        <v>177</v>
      </c>
      <c r="M86" s="5">
        <f t="shared" si="6"/>
        <v>0</v>
      </c>
    </row>
    <row r="87" spans="1:13" s="27" customFormat="1">
      <c r="A87" s="25">
        <v>5</v>
      </c>
      <c r="B87" s="25" t="s">
        <v>111</v>
      </c>
      <c r="C87" s="25" t="s">
        <v>21</v>
      </c>
      <c r="D87" s="25"/>
      <c r="E87" s="26">
        <v>213</v>
      </c>
      <c r="F87" s="25" t="s">
        <v>107</v>
      </c>
      <c r="G87" s="25">
        <v>82</v>
      </c>
      <c r="H87" s="25">
        <v>11</v>
      </c>
      <c r="I87" s="27" t="str">
        <f t="shared" si="5"/>
        <v>insert into product(id,active,name,price,available,category,seq) values(82,'Y','Color Changing Butterfly,10 pcs Box,',213,'Y','Fancy Fireworks',11);</v>
      </c>
      <c r="J87" s="27" t="str">
        <f t="shared" si="4"/>
        <v xml:space="preserve">Color Changing Butterfly 10 pcs Box </v>
      </c>
      <c r="K87" s="25">
        <v>82</v>
      </c>
      <c r="L87" s="2">
        <f>VLOOKUP(K87,'[1]Price List(f)'!$B:$G,5,0)</f>
        <v>202</v>
      </c>
      <c r="M87" s="5">
        <f t="shared" si="6"/>
        <v>11</v>
      </c>
    </row>
    <row r="88" spans="1:13" s="27" customFormat="1">
      <c r="A88" s="25">
        <v>6</v>
      </c>
      <c r="B88" s="25" t="s">
        <v>112</v>
      </c>
      <c r="C88" s="25" t="s">
        <v>27</v>
      </c>
      <c r="D88" s="25"/>
      <c r="E88" s="26">
        <v>298</v>
      </c>
      <c r="F88" s="25" t="s">
        <v>107</v>
      </c>
      <c r="G88" s="25">
        <v>83</v>
      </c>
      <c r="H88" s="25">
        <v>11</v>
      </c>
      <c r="I88" s="27" t="str">
        <f t="shared" si="5"/>
        <v>insert into product(id,active,name,price,available,category,seq) values(83,'Y','Swastik Wheels,5 pcs Box,',298,'Y','Fancy Fireworks',11);</v>
      </c>
      <c r="J88" s="27" t="str">
        <f t="shared" si="4"/>
        <v xml:space="preserve">Swastik Wheels 5 pcs Box </v>
      </c>
      <c r="K88" s="25">
        <v>83</v>
      </c>
      <c r="L88" s="2">
        <f>VLOOKUP(K88,'[1]Price List(f)'!$B:$G,5,0)</f>
        <v>282</v>
      </c>
      <c r="M88" s="5">
        <f t="shared" si="6"/>
        <v>16</v>
      </c>
    </row>
    <row r="89" spans="1:13" s="27" customFormat="1">
      <c r="A89" s="25">
        <v>7</v>
      </c>
      <c r="B89" s="25" t="s">
        <v>405</v>
      </c>
      <c r="C89" s="25" t="s">
        <v>113</v>
      </c>
      <c r="D89" s="25"/>
      <c r="E89" s="26">
        <v>586</v>
      </c>
      <c r="F89" s="25" t="s">
        <v>107</v>
      </c>
      <c r="G89" s="25">
        <v>84</v>
      </c>
      <c r="H89" s="25">
        <v>11</v>
      </c>
      <c r="I89" s="27" t="str">
        <f t="shared" si="5"/>
        <v>insert into product(id,active,name,price,available,category,seq) values(84,'Y','Color Thunder Bolt (Ord),3 pcs Box,',586,'Y','Fancy Fireworks',11);</v>
      </c>
      <c r="J89" s="27" t="str">
        <f t="shared" si="4"/>
        <v xml:space="preserve">Color Thunder Bolt (Ord) 3 pcs Box </v>
      </c>
      <c r="K89" s="25">
        <v>84</v>
      </c>
      <c r="L89" s="2">
        <f>VLOOKUP(K89,'[1]Price List(f)'!$B:$G,5,0)</f>
        <v>527</v>
      </c>
      <c r="M89" s="5">
        <f t="shared" si="6"/>
        <v>59</v>
      </c>
    </row>
    <row r="90" spans="1:13" s="27" customFormat="1">
      <c r="A90" s="25">
        <v>8</v>
      </c>
      <c r="B90" s="25" t="s">
        <v>406</v>
      </c>
      <c r="C90" s="25" t="s">
        <v>113</v>
      </c>
      <c r="D90" s="25"/>
      <c r="E90" s="26">
        <v>586</v>
      </c>
      <c r="F90" s="25" t="s">
        <v>107</v>
      </c>
      <c r="G90" s="25">
        <v>85</v>
      </c>
      <c r="H90" s="25">
        <v>11</v>
      </c>
      <c r="I90" s="27" t="str">
        <f t="shared" si="5"/>
        <v>insert into product(id,active,name,price,available,category,seq) values(85,'Y','Color Thunder Bolt (Gold),3 pcs Box,',586,'Y','Fancy Fireworks',11);</v>
      </c>
      <c r="J90" s="27" t="str">
        <f t="shared" si="4"/>
        <v xml:space="preserve">Color Thunder Bolt (Gold) 3 pcs Box </v>
      </c>
      <c r="K90" s="25">
        <v>85</v>
      </c>
      <c r="L90" s="2">
        <f>VLOOKUP(K90,'[1]Price List(f)'!$B:$G,5,0)</f>
        <v>527</v>
      </c>
      <c r="M90" s="5">
        <f t="shared" si="6"/>
        <v>59</v>
      </c>
    </row>
    <row r="91" spans="1:13" s="27" customFormat="1">
      <c r="A91" s="25">
        <v>9</v>
      </c>
      <c r="B91" s="25" t="s">
        <v>114</v>
      </c>
      <c r="C91" s="25" t="s">
        <v>27</v>
      </c>
      <c r="D91" s="25"/>
      <c r="E91" s="26">
        <v>306</v>
      </c>
      <c r="F91" s="25" t="s">
        <v>107</v>
      </c>
      <c r="G91" s="25">
        <v>86</v>
      </c>
      <c r="H91" s="25">
        <v>11</v>
      </c>
      <c r="I91" s="27" t="str">
        <f t="shared" si="5"/>
        <v>insert into product(id,active,name,price,available,category,seq) values(86,'Y','Aerial Outs,5 pcs Box,',306,'Y','Fancy Fireworks',11);</v>
      </c>
      <c r="J91" s="27" t="str">
        <f t="shared" si="4"/>
        <v xml:space="preserve">Aerial Outs 5 pcs Box </v>
      </c>
      <c r="K91" s="25">
        <v>86</v>
      </c>
      <c r="L91" s="2">
        <f>VLOOKUP(K91,'[1]Price List(f)'!$B:$G,5,0)</f>
        <v>292</v>
      </c>
      <c r="M91" s="5">
        <f t="shared" si="6"/>
        <v>14</v>
      </c>
    </row>
    <row r="92" spans="1:13" s="27" customFormat="1">
      <c r="A92" s="25">
        <v>10</v>
      </c>
      <c r="B92" s="25" t="s">
        <v>115</v>
      </c>
      <c r="C92" s="25" t="s">
        <v>27</v>
      </c>
      <c r="D92" s="25"/>
      <c r="E92" s="26">
        <v>372</v>
      </c>
      <c r="F92" s="25" t="s">
        <v>107</v>
      </c>
      <c r="G92" s="25">
        <v>87</v>
      </c>
      <c r="H92" s="25">
        <v>11</v>
      </c>
      <c r="I92" s="27" t="str">
        <f t="shared" si="5"/>
        <v>insert into product(id,active,name,price,available,category,seq) values(87,'Y','Golden Drops,5 pcs Box,',372,'Y','Fancy Fireworks',11);</v>
      </c>
      <c r="J92" s="27" t="str">
        <f t="shared" si="4"/>
        <v xml:space="preserve">Golden Drops 5 pcs Box </v>
      </c>
      <c r="K92" s="25">
        <v>87</v>
      </c>
      <c r="L92" s="2">
        <f>VLOOKUP(K92,'[1]Price List(f)'!$B:$G,5,0)</f>
        <v>352</v>
      </c>
      <c r="M92" s="5">
        <f t="shared" si="6"/>
        <v>20</v>
      </c>
    </row>
    <row r="93" spans="1:13">
      <c r="A93" s="1">
        <v>1</v>
      </c>
      <c r="B93" s="1" t="s">
        <v>100</v>
      </c>
      <c r="C93" s="1" t="s">
        <v>21</v>
      </c>
      <c r="D93" s="1"/>
      <c r="E93" s="4">
        <v>118</v>
      </c>
      <c r="F93" s="1" t="s">
        <v>99</v>
      </c>
      <c r="G93" s="1">
        <v>72</v>
      </c>
      <c r="H93" s="1">
        <v>12</v>
      </c>
      <c r="I93" s="2" t="str">
        <f t="shared" si="5"/>
        <v>insert into product(id,active,name,price,available,category,seq) values(72,'Y','Bomb Rockets,10 pcs Box,',118,'Y','Rockets',12);</v>
      </c>
      <c r="J93" s="2" t="str">
        <f t="shared" si="4"/>
        <v xml:space="preserve">Bomb Rockets 10 pcs Box </v>
      </c>
      <c r="K93" s="1">
        <v>72</v>
      </c>
      <c r="L93" s="2">
        <f>VLOOKUP(K93,'[1]Price List(f)'!$B:$G,5,0)</f>
        <v>113</v>
      </c>
      <c r="M93" s="5">
        <f t="shared" si="6"/>
        <v>5</v>
      </c>
    </row>
    <row r="94" spans="1:13">
      <c r="A94" s="1">
        <v>2</v>
      </c>
      <c r="B94" s="1" t="s">
        <v>101</v>
      </c>
      <c r="C94" s="1" t="s">
        <v>21</v>
      </c>
      <c r="D94" s="1"/>
      <c r="E94" s="4">
        <v>136</v>
      </c>
      <c r="F94" s="1" t="s">
        <v>99</v>
      </c>
      <c r="G94" s="1">
        <v>73</v>
      </c>
      <c r="H94" s="1">
        <v>12</v>
      </c>
      <c r="I94" s="2" t="str">
        <f t="shared" si="5"/>
        <v>insert into product(id,active,name,price,available,category,seq) values(73,'Y','Rainbow Rockets,10 pcs Box,',136,'Y','Rockets',12);</v>
      </c>
      <c r="J94" s="2" t="str">
        <f t="shared" si="4"/>
        <v xml:space="preserve">Rainbow Rockets 10 pcs Box </v>
      </c>
      <c r="K94" s="1">
        <v>73</v>
      </c>
      <c r="L94" s="2">
        <f>VLOOKUP(K94,'[1]Price List(f)'!$B:$G,5,0)</f>
        <v>128</v>
      </c>
      <c r="M94" s="5">
        <f t="shared" si="6"/>
        <v>8</v>
      </c>
    </row>
    <row r="95" spans="1:13">
      <c r="A95" s="1">
        <v>3</v>
      </c>
      <c r="B95" s="1" t="s">
        <v>102</v>
      </c>
      <c r="C95" s="1" t="s">
        <v>21</v>
      </c>
      <c r="D95" s="1"/>
      <c r="E95" s="4">
        <v>237</v>
      </c>
      <c r="F95" s="1" t="s">
        <v>99</v>
      </c>
      <c r="G95" s="1">
        <v>74</v>
      </c>
      <c r="H95" s="1">
        <v>12</v>
      </c>
      <c r="I95" s="2" t="str">
        <f t="shared" si="5"/>
        <v>insert into product(id,active,name,price,available,category,seq) values(74,'Y','Rohini Rockets,10 pcs Box,',237,'Y','Rockets',12);</v>
      </c>
      <c r="J95" s="2" t="str">
        <f t="shared" si="4"/>
        <v xml:space="preserve">Rohini Rockets 10 pcs Box </v>
      </c>
      <c r="K95" s="1">
        <v>74</v>
      </c>
      <c r="L95" s="2">
        <f>VLOOKUP(K95,'[1]Price List(f)'!$B:$G,5,0)</f>
        <v>224</v>
      </c>
      <c r="M95" s="5">
        <f t="shared" si="6"/>
        <v>13</v>
      </c>
    </row>
    <row r="96" spans="1:13" s="24" customFormat="1">
      <c r="A96" s="22">
        <v>4</v>
      </c>
      <c r="B96" s="22" t="s">
        <v>103</v>
      </c>
      <c r="C96" s="22" t="s">
        <v>27</v>
      </c>
      <c r="D96" s="22"/>
      <c r="E96" s="23">
        <v>569</v>
      </c>
      <c r="F96" s="22" t="s">
        <v>99</v>
      </c>
      <c r="G96" s="22">
        <v>75</v>
      </c>
      <c r="H96" s="22">
        <v>12</v>
      </c>
      <c r="I96" s="24" t="str">
        <f t="shared" si="5"/>
        <v>insert into product(id,active,name,price,available,category,seq) values(75,'Y','Parachute Rockets,5 pcs Box,',569,'Y','Rockets',12);</v>
      </c>
      <c r="J96" s="24" t="str">
        <f t="shared" si="4"/>
        <v xml:space="preserve">Parachute Rockets 5 pcs Box </v>
      </c>
      <c r="K96" s="22">
        <v>75</v>
      </c>
      <c r="L96" s="2">
        <f>VLOOKUP(K96,'[1]Price List(f)'!$B:$G,5,0)</f>
        <v>569</v>
      </c>
      <c r="M96" s="5">
        <f t="shared" si="6"/>
        <v>0</v>
      </c>
    </row>
    <row r="97" spans="1:13" s="24" customFormat="1">
      <c r="A97" s="22">
        <v>5</v>
      </c>
      <c r="B97" s="22" t="s">
        <v>104</v>
      </c>
      <c r="C97" s="22" t="s">
        <v>105</v>
      </c>
      <c r="D97" s="22"/>
      <c r="E97" s="23">
        <v>379</v>
      </c>
      <c r="F97" s="22" t="s">
        <v>99</v>
      </c>
      <c r="G97" s="22">
        <v>76</v>
      </c>
      <c r="H97" s="22">
        <v>12</v>
      </c>
      <c r="I97" s="24" t="str">
        <f t="shared" si="5"/>
        <v>insert into product(id,active,name,price,available,category,seq) values(76,'Y','Missiles, Silver Ghost,2 pcs Box,',379,'Y','Rockets',12);</v>
      </c>
      <c r="J97" s="24" t="str">
        <f t="shared" si="4"/>
        <v xml:space="preserve">Missiles, Silver Ghost 2 pcs Box </v>
      </c>
      <c r="K97" s="22">
        <v>76</v>
      </c>
      <c r="L97" s="2">
        <f>VLOOKUP(K97,'[1]Price List(f)'!$B:$G,5,0)</f>
        <v>379</v>
      </c>
      <c r="M97" s="5">
        <f t="shared" si="6"/>
        <v>0</v>
      </c>
    </row>
    <row r="98" spans="1:13">
      <c r="A98" s="1">
        <v>6</v>
      </c>
      <c r="B98" s="1" t="s">
        <v>106</v>
      </c>
      <c r="C98" s="1" t="s">
        <v>27</v>
      </c>
      <c r="D98" s="1"/>
      <c r="E98" s="4">
        <v>442</v>
      </c>
      <c r="F98" s="1" t="s">
        <v>99</v>
      </c>
      <c r="G98" s="1">
        <v>77</v>
      </c>
      <c r="H98" s="1">
        <v>12</v>
      </c>
      <c r="I98" s="2" t="str">
        <f t="shared" si="5"/>
        <v>insert into product(id,active,name,price,available,category,seq) values(77,'Y','Rotor, Delta, Echo, Stiletto, Proton,5 pcs Box,',442,'Y','Rockets',12);</v>
      </c>
      <c r="J98" s="2" t="str">
        <f t="shared" ref="J98:J129" si="7">CONCATENATE(B98," ",C98," ",D98)</f>
        <v xml:space="preserve">Rotor, Delta, Echo, Stiletto, Proton 5 pcs Box </v>
      </c>
      <c r="K98" s="1">
        <v>77</v>
      </c>
      <c r="L98" s="2">
        <f>VLOOKUP(K98,'[1]Price List(f)'!$B:$G,5,0)</f>
        <v>484</v>
      </c>
      <c r="M98" s="5">
        <f t="shared" si="6"/>
        <v>-42</v>
      </c>
    </row>
    <row r="99" spans="1:13">
      <c r="A99" s="1">
        <v>11</v>
      </c>
      <c r="B99" s="1" t="s">
        <v>116</v>
      </c>
      <c r="C99" s="1" t="s">
        <v>113</v>
      </c>
      <c r="D99" s="1"/>
      <c r="E99" s="4">
        <v>586</v>
      </c>
      <c r="F99" s="1" t="s">
        <v>183</v>
      </c>
      <c r="G99" s="1">
        <v>88</v>
      </c>
      <c r="H99" s="1">
        <v>13</v>
      </c>
      <c r="I99" s="2" t="str">
        <f t="shared" si="5"/>
        <v>insert into product(id,active,name,price,available,category,seq) values(88,'Y','Golden Spider,3 pcs Box,',586,'Y','Specials',13);</v>
      </c>
      <c r="J99" s="2" t="str">
        <f t="shared" si="7"/>
        <v xml:space="preserve">Golden Spider 3 pcs Box </v>
      </c>
      <c r="K99" s="1">
        <v>88</v>
      </c>
      <c r="L99" s="2">
        <f>VLOOKUP(K99,'[1]Price List(f)'!$B:$G,5,0)</f>
        <v>527</v>
      </c>
      <c r="M99" s="5">
        <f t="shared" si="6"/>
        <v>59</v>
      </c>
    </row>
    <row r="100" spans="1:13">
      <c r="A100" s="1">
        <v>12</v>
      </c>
      <c r="B100" s="1" t="s">
        <v>117</v>
      </c>
      <c r="C100" s="1" t="s">
        <v>27</v>
      </c>
      <c r="D100" s="1"/>
      <c r="E100" s="4">
        <v>284</v>
      </c>
      <c r="F100" s="1" t="s">
        <v>183</v>
      </c>
      <c r="G100" s="1">
        <v>89</v>
      </c>
      <c r="H100" s="1">
        <v>13</v>
      </c>
      <c r="I100" s="2" t="str">
        <f t="shared" si="5"/>
        <v>insert into product(id,active,name,price,available,category,seq) values(89,'Y','Happiness,5 pcs Box,',284,'Y','Specials',13);</v>
      </c>
      <c r="J100" s="2" t="str">
        <f t="shared" si="7"/>
        <v xml:space="preserve">Happiness 5 pcs Box </v>
      </c>
      <c r="K100" s="1">
        <v>89</v>
      </c>
      <c r="L100" s="2">
        <f>VLOOKUP(K100,'[1]Price List(f)'!$B:$G,5,0)</f>
        <v>269</v>
      </c>
      <c r="M100" s="5">
        <f t="shared" si="6"/>
        <v>15</v>
      </c>
    </row>
    <row r="101" spans="1:13">
      <c r="A101" s="1">
        <v>13</v>
      </c>
      <c r="B101" s="1" t="s">
        <v>118</v>
      </c>
      <c r="C101" s="1" t="s">
        <v>27</v>
      </c>
      <c r="D101" s="1"/>
      <c r="E101" s="4">
        <v>475</v>
      </c>
      <c r="F101" s="1" t="s">
        <v>183</v>
      </c>
      <c r="G101" s="1">
        <v>90</v>
      </c>
      <c r="H101" s="1">
        <v>13</v>
      </c>
      <c r="I101" s="2" t="str">
        <f t="shared" si="5"/>
        <v>insert into product(id,active,name,price,available,category,seq) values(90,'Y','Green Grass,5 pcs Box,',475,'Y','Specials',13);</v>
      </c>
      <c r="J101" s="2" t="str">
        <f t="shared" si="7"/>
        <v xml:space="preserve">Green Grass 5 pcs Box </v>
      </c>
      <c r="K101" s="1">
        <v>90</v>
      </c>
      <c r="L101" s="2">
        <f>VLOOKUP(K101,'[1]Price List(f)'!$B:$G,5,0)</f>
        <v>449</v>
      </c>
      <c r="M101" s="5">
        <f t="shared" si="6"/>
        <v>26</v>
      </c>
    </row>
    <row r="102" spans="1:13">
      <c r="A102" s="1">
        <v>14</v>
      </c>
      <c r="B102" s="1" t="s">
        <v>119</v>
      </c>
      <c r="C102" s="1" t="s">
        <v>27</v>
      </c>
      <c r="D102" s="1"/>
      <c r="E102" s="4">
        <v>482</v>
      </c>
      <c r="F102" s="1" t="s">
        <v>183</v>
      </c>
      <c r="G102" s="1">
        <v>91</v>
      </c>
      <c r="H102" s="1">
        <v>13</v>
      </c>
      <c r="I102" s="2" t="str">
        <f t="shared" si="5"/>
        <v>insert into product(id,active,name,price,available,category,seq) values(91,'Y','Red Cindrella,5 pcs Box,',482,'Y','Specials',13);</v>
      </c>
      <c r="J102" s="2" t="str">
        <f t="shared" si="7"/>
        <v xml:space="preserve">Red Cindrella 5 pcs Box </v>
      </c>
      <c r="K102" s="1">
        <v>91</v>
      </c>
      <c r="L102" s="2">
        <f>VLOOKUP(K102,'[1]Price List(f)'!$B:$G,5,0)</f>
        <v>457</v>
      </c>
      <c r="M102" s="5">
        <f t="shared" si="6"/>
        <v>25</v>
      </c>
    </row>
    <row r="103" spans="1:13" s="24" customFormat="1">
      <c r="A103" s="22">
        <v>15</v>
      </c>
      <c r="B103" s="22" t="s">
        <v>120</v>
      </c>
      <c r="C103" s="22" t="s">
        <v>27</v>
      </c>
      <c r="D103" s="22"/>
      <c r="E103" s="23">
        <v>282</v>
      </c>
      <c r="F103" s="22" t="s">
        <v>183</v>
      </c>
      <c r="G103" s="22">
        <v>92</v>
      </c>
      <c r="H103" s="22">
        <v>13</v>
      </c>
      <c r="I103" s="24" t="str">
        <f t="shared" si="5"/>
        <v>insert into product(id,active,name,price,available,category,seq) values(92,'Y','Gold Rush,5 pcs Box,',282,'Y','Specials',13);</v>
      </c>
      <c r="J103" s="24" t="str">
        <f t="shared" si="7"/>
        <v xml:space="preserve">Gold Rush 5 pcs Box </v>
      </c>
      <c r="K103" s="22">
        <v>92</v>
      </c>
      <c r="L103" s="2">
        <f>VLOOKUP(K103,'[1]Price List(f)'!$B:$G,5,0)</f>
        <v>282</v>
      </c>
      <c r="M103" s="5">
        <f t="shared" si="6"/>
        <v>0</v>
      </c>
    </row>
    <row r="104" spans="1:13" s="24" customFormat="1">
      <c r="A104" s="22">
        <v>16</v>
      </c>
      <c r="B104" s="22" t="s">
        <v>121</v>
      </c>
      <c r="C104" s="22" t="s">
        <v>21</v>
      </c>
      <c r="D104" s="22"/>
      <c r="E104" s="23">
        <v>420</v>
      </c>
      <c r="F104" s="22" t="s">
        <v>183</v>
      </c>
      <c r="G104" s="22">
        <v>93</v>
      </c>
      <c r="H104" s="22">
        <v>13</v>
      </c>
      <c r="I104" s="24" t="str">
        <f t="shared" si="5"/>
        <v>insert into product(id,active,name,price,available,category,seq) values(93,'Y','3 Stage Satellite,10 pcs Box,',420,'Y','Specials',13);</v>
      </c>
      <c r="J104" s="24" t="str">
        <f t="shared" si="7"/>
        <v xml:space="preserve">3 Stage Satellite 10 pcs Box </v>
      </c>
      <c r="K104" s="22">
        <v>93</v>
      </c>
      <c r="L104" s="2">
        <f>VLOOKUP(K104,'[1]Price List(f)'!$B:$G,5,0)</f>
        <v>420</v>
      </c>
      <c r="M104" s="5">
        <f t="shared" si="6"/>
        <v>0</v>
      </c>
    </row>
    <row r="105" spans="1:13">
      <c r="A105" s="1">
        <v>17</v>
      </c>
      <c r="B105" s="1" t="s">
        <v>122</v>
      </c>
      <c r="C105" s="1" t="s">
        <v>65</v>
      </c>
      <c r="D105" s="1"/>
      <c r="E105" s="4">
        <v>243</v>
      </c>
      <c r="F105" s="1" t="s">
        <v>183</v>
      </c>
      <c r="G105" s="1">
        <v>94</v>
      </c>
      <c r="H105" s="1">
        <v>13</v>
      </c>
      <c r="I105" s="2" t="str">
        <f t="shared" si="5"/>
        <v>insert into product(id,active,name,price,available,category,seq) values(94,'Y','T.V. Tower,1 pc Box,',243,'Y','Specials',13);</v>
      </c>
      <c r="J105" s="2" t="str">
        <f t="shared" si="7"/>
        <v xml:space="preserve">T.V. Tower 1 pc Box </v>
      </c>
      <c r="K105" s="1">
        <v>94</v>
      </c>
      <c r="L105" s="2">
        <f>VLOOKUP(K105,'[1]Price List(f)'!$B:$G,5,0)</f>
        <v>231</v>
      </c>
      <c r="M105" s="5">
        <f t="shared" si="6"/>
        <v>12</v>
      </c>
    </row>
    <row r="106" spans="1:13" s="24" customFormat="1">
      <c r="A106" s="22">
        <v>18</v>
      </c>
      <c r="B106" s="22" t="s">
        <v>123</v>
      </c>
      <c r="C106" s="22" t="s">
        <v>27</v>
      </c>
      <c r="D106" s="22"/>
      <c r="E106" s="23">
        <v>260</v>
      </c>
      <c r="F106" s="22" t="s">
        <v>183</v>
      </c>
      <c r="G106" s="22">
        <v>95</v>
      </c>
      <c r="H106" s="22">
        <v>13</v>
      </c>
      <c r="I106" s="24" t="str">
        <f t="shared" si="5"/>
        <v>insert into product(id,active,name,price,available,category,seq) values(95,'Y','Meteor,5 pcs Box,',260,'Y','Specials',13);</v>
      </c>
      <c r="J106" s="24" t="str">
        <f t="shared" si="7"/>
        <v xml:space="preserve">Meteor 5 pcs Box </v>
      </c>
      <c r="K106" s="22">
        <v>95</v>
      </c>
      <c r="L106" s="2">
        <f>VLOOKUP(K106,'[1]Price List(f)'!$B:$G,5,0)</f>
        <v>260</v>
      </c>
      <c r="M106" s="5">
        <f t="shared" si="6"/>
        <v>0</v>
      </c>
    </row>
    <row r="107" spans="1:13" s="24" customFormat="1">
      <c r="A107" s="22">
        <v>19</v>
      </c>
      <c r="B107" s="22" t="s">
        <v>124</v>
      </c>
      <c r="C107" s="22" t="s">
        <v>105</v>
      </c>
      <c r="D107" s="22"/>
      <c r="E107" s="23">
        <v>179</v>
      </c>
      <c r="F107" s="22" t="s">
        <v>183</v>
      </c>
      <c r="G107" s="22">
        <v>96</v>
      </c>
      <c r="H107" s="22">
        <v>13</v>
      </c>
      <c r="I107" s="24" t="str">
        <f t="shared" si="5"/>
        <v>insert into product(id,active,name,price,available,category,seq) values(96,'Y','Rainbow Fog,2 pcs Box,',179,'Y','Specials',13);</v>
      </c>
      <c r="J107" s="24" t="str">
        <f t="shared" si="7"/>
        <v xml:space="preserve">Rainbow Fog 2 pcs Box </v>
      </c>
      <c r="K107" s="22">
        <v>96</v>
      </c>
      <c r="L107" s="2">
        <f>VLOOKUP(K107,'[1]Price List(f)'!$B:$G,5,0)</f>
        <v>179</v>
      </c>
      <c r="M107" s="5">
        <f t="shared" si="6"/>
        <v>0</v>
      </c>
    </row>
    <row r="108" spans="1:13" s="24" customFormat="1">
      <c r="A108" s="22">
        <v>20</v>
      </c>
      <c r="B108" s="22" t="s">
        <v>125</v>
      </c>
      <c r="C108" s="22" t="s">
        <v>27</v>
      </c>
      <c r="D108" s="22"/>
      <c r="E108" s="23">
        <v>72</v>
      </c>
      <c r="F108" s="22" t="s">
        <v>183</v>
      </c>
      <c r="G108" s="22">
        <v>97</v>
      </c>
      <c r="H108" s="22">
        <v>13</v>
      </c>
      <c r="I108" s="24" t="str">
        <f t="shared" si="5"/>
        <v>insert into product(id,active,name,price,available,category,seq) values(97,'Y','Color Smoke Fountain,5 pcs Box,',72,'Y','Specials',13);</v>
      </c>
      <c r="J108" s="24" t="str">
        <f t="shared" si="7"/>
        <v xml:space="preserve">Color Smoke Fountain 5 pcs Box </v>
      </c>
      <c r="K108" s="22">
        <v>97</v>
      </c>
      <c r="L108" s="2">
        <f>VLOOKUP(K108,'[1]Price List(f)'!$B:$G,5,0)</f>
        <v>72</v>
      </c>
      <c r="M108" s="5">
        <f t="shared" si="6"/>
        <v>0</v>
      </c>
    </row>
    <row r="109" spans="1:13" s="24" customFormat="1">
      <c r="A109" s="22">
        <v>21</v>
      </c>
      <c r="B109" s="22" t="s">
        <v>126</v>
      </c>
      <c r="C109" s="22" t="s">
        <v>65</v>
      </c>
      <c r="D109" s="22"/>
      <c r="E109" s="23">
        <v>55</v>
      </c>
      <c r="F109" s="22" t="s">
        <v>183</v>
      </c>
      <c r="G109" s="22">
        <v>98</v>
      </c>
      <c r="H109" s="22">
        <v>13</v>
      </c>
      <c r="I109" s="24" t="str">
        <f t="shared" si="5"/>
        <v>insert into product(id,active,name,price,available,category,seq) values(98,'Y','Little Flower,1 pc Box,',55,'Y','Specials',13);</v>
      </c>
      <c r="J109" s="24" t="str">
        <f t="shared" si="7"/>
        <v xml:space="preserve">Little Flower 1 pc Box </v>
      </c>
      <c r="K109" s="22">
        <v>98</v>
      </c>
      <c r="L109" s="2">
        <f>VLOOKUP(K109,'[1]Price List(f)'!$B:$G,5,0)</f>
        <v>55</v>
      </c>
      <c r="M109" s="5">
        <f t="shared" si="6"/>
        <v>0</v>
      </c>
    </row>
    <row r="110" spans="1:13" s="24" customFormat="1">
      <c r="A110" s="22">
        <v>22</v>
      </c>
      <c r="B110" s="22" t="s">
        <v>127</v>
      </c>
      <c r="C110" s="22" t="s">
        <v>65</v>
      </c>
      <c r="D110" s="22"/>
      <c r="E110" s="23">
        <v>155</v>
      </c>
      <c r="F110" s="22" t="s">
        <v>183</v>
      </c>
      <c r="G110" s="22">
        <v>99</v>
      </c>
      <c r="H110" s="22">
        <v>13</v>
      </c>
      <c r="I110" s="24" t="str">
        <f t="shared" si="5"/>
        <v>insert into product(id,active,name,price,available,category,seq) values(99,'Y','Cluster Blaster,1 pc Box,',155,'Y','Specials',13);</v>
      </c>
      <c r="J110" s="24" t="str">
        <f t="shared" si="7"/>
        <v xml:space="preserve">Cluster Blaster 1 pc Box </v>
      </c>
      <c r="K110" s="22">
        <v>99</v>
      </c>
      <c r="L110" s="2">
        <f>VLOOKUP(K110,'[1]Price List(f)'!$B:$G,5,0)</f>
        <v>155</v>
      </c>
      <c r="M110" s="5">
        <f t="shared" si="6"/>
        <v>0</v>
      </c>
    </row>
    <row r="111" spans="1:13" s="27" customFormat="1">
      <c r="A111" s="25">
        <v>23</v>
      </c>
      <c r="B111" s="25" t="s">
        <v>128</v>
      </c>
      <c r="C111" s="25" t="s">
        <v>65</v>
      </c>
      <c r="D111" s="25"/>
      <c r="E111" s="26">
        <v>143</v>
      </c>
      <c r="F111" s="25" t="s">
        <v>183</v>
      </c>
      <c r="G111" s="25">
        <v>100</v>
      </c>
      <c r="H111" s="25">
        <v>13</v>
      </c>
      <c r="I111" s="27" t="str">
        <f t="shared" si="5"/>
        <v>insert into product(id,active,name,price,available,category,seq) values(100,'Y','Happy Dreams,1 pc Box,',143,'Y','Specials',13);</v>
      </c>
      <c r="J111" s="27" t="str">
        <f t="shared" si="7"/>
        <v xml:space="preserve">Happy Dreams 1 pc Box </v>
      </c>
      <c r="K111" s="25">
        <v>100</v>
      </c>
      <c r="L111" s="2">
        <f>VLOOKUP(K111,'[1]Price List(f)'!$B:$G,5,0)</f>
        <v>135</v>
      </c>
      <c r="M111" s="5">
        <f t="shared" si="6"/>
        <v>8</v>
      </c>
    </row>
    <row r="112" spans="1:13" s="24" customFormat="1">
      <c r="A112" s="22">
        <v>24</v>
      </c>
      <c r="B112" s="22" t="s">
        <v>129</v>
      </c>
      <c r="C112" s="22" t="s">
        <v>21</v>
      </c>
      <c r="D112" s="22"/>
      <c r="E112" s="23">
        <v>66</v>
      </c>
      <c r="F112" s="22" t="s">
        <v>183</v>
      </c>
      <c r="G112" s="22">
        <v>101</v>
      </c>
      <c r="H112" s="22">
        <v>13</v>
      </c>
      <c r="I112" s="24" t="str">
        <f t="shared" si="5"/>
        <v>insert into product(id,active,name,price,available,category,seq) values(101,'Y','Chat Chat,10 pcs Box,',66,'Y','Specials',13);</v>
      </c>
      <c r="J112" s="24" t="str">
        <f t="shared" si="7"/>
        <v xml:space="preserve">Chat Chat 10 pcs Box </v>
      </c>
      <c r="K112" s="22">
        <v>101</v>
      </c>
      <c r="L112" s="2">
        <f>VLOOKUP(K112,'[1]Price List(f)'!$B:$G,5,0)</f>
        <v>66</v>
      </c>
      <c r="M112" s="5">
        <f t="shared" si="6"/>
        <v>0</v>
      </c>
    </row>
    <row r="113" spans="1:13" s="24" customFormat="1">
      <c r="A113" s="22">
        <v>25</v>
      </c>
      <c r="B113" s="22" t="s">
        <v>130</v>
      </c>
      <c r="C113" s="22" t="s">
        <v>65</v>
      </c>
      <c r="D113" s="22"/>
      <c r="E113" s="23">
        <v>43</v>
      </c>
      <c r="F113" s="22" t="s">
        <v>183</v>
      </c>
      <c r="G113" s="22">
        <v>102</v>
      </c>
      <c r="H113" s="22">
        <v>13</v>
      </c>
      <c r="I113" s="24" t="str">
        <f t="shared" si="5"/>
        <v>insert into product(id,active,name,price,available,category,seq) values(102,'Y','Fat Boy,1 pc Box,',43,'Y','Specials',13);</v>
      </c>
      <c r="J113" s="24" t="str">
        <f t="shared" si="7"/>
        <v xml:space="preserve">Fat Boy 1 pc Box </v>
      </c>
      <c r="K113" s="22">
        <v>102</v>
      </c>
      <c r="L113" s="2">
        <f>VLOOKUP(K113,'[1]Price List(f)'!$B:$G,5,0)</f>
        <v>43</v>
      </c>
      <c r="M113" s="5">
        <f t="shared" si="6"/>
        <v>0</v>
      </c>
    </row>
    <row r="114" spans="1:13" s="24" customFormat="1">
      <c r="A114" s="22">
        <v>26</v>
      </c>
      <c r="B114" s="22" t="s">
        <v>131</v>
      </c>
      <c r="C114" s="22" t="s">
        <v>21</v>
      </c>
      <c r="D114" s="22" t="s">
        <v>10</v>
      </c>
      <c r="E114" s="23">
        <v>62</v>
      </c>
      <c r="F114" s="22" t="s">
        <v>183</v>
      </c>
      <c r="G114" s="22">
        <v>103</v>
      </c>
      <c r="H114" s="22">
        <v>13</v>
      </c>
      <c r="I114" s="24" t="str">
        <f t="shared" si="5"/>
        <v>insert into product(id,active,name,price,available,category,seq) values(103,'Y','Lemon Tree Sparklers,10 pcs Box,15 cm',62,'Y','Specials',13);</v>
      </c>
      <c r="J114" s="24" t="str">
        <f t="shared" si="7"/>
        <v>Lemon Tree Sparklers 10 pcs Box 15 cm</v>
      </c>
      <c r="K114" s="22">
        <v>103</v>
      </c>
      <c r="L114" s="2">
        <f>VLOOKUP(K114,'[1]Price List(f)'!$B:$G,5,0)</f>
        <v>62</v>
      </c>
      <c r="M114" s="5">
        <f t="shared" si="6"/>
        <v>0</v>
      </c>
    </row>
    <row r="115" spans="1:13">
      <c r="A115" s="1">
        <v>27</v>
      </c>
      <c r="B115" s="1" t="s">
        <v>132</v>
      </c>
      <c r="C115" s="1" t="s">
        <v>21</v>
      </c>
      <c r="D115" s="1"/>
      <c r="E115" s="4">
        <v>149</v>
      </c>
      <c r="F115" s="1" t="s">
        <v>183</v>
      </c>
      <c r="G115" s="1">
        <v>104</v>
      </c>
      <c r="H115" s="1">
        <v>13</v>
      </c>
      <c r="I115" s="2" t="str">
        <f t="shared" si="5"/>
        <v>insert into product(id,active,name,price,available,category,seq) values(104,'Y','Color Burst,10 pcs Box,',149,'Y','Specials',13);</v>
      </c>
      <c r="J115" s="2" t="str">
        <f t="shared" si="7"/>
        <v xml:space="preserve">Color Burst 10 pcs Box </v>
      </c>
      <c r="K115" s="1">
        <v>104</v>
      </c>
      <c r="L115" s="2">
        <f>VLOOKUP(K115,'[1]Price List(f)'!$B:$G,5,0)</f>
        <v>142</v>
      </c>
      <c r="M115" s="5">
        <f t="shared" si="6"/>
        <v>7</v>
      </c>
    </row>
    <row r="116" spans="1:13">
      <c r="A116" s="1">
        <v>28</v>
      </c>
      <c r="B116" s="1" t="s">
        <v>133</v>
      </c>
      <c r="C116" s="1" t="s">
        <v>27</v>
      </c>
      <c r="D116" s="1" t="s">
        <v>22</v>
      </c>
      <c r="E116" s="4">
        <v>177</v>
      </c>
      <c r="F116" s="1" t="s">
        <v>183</v>
      </c>
      <c r="G116" s="1">
        <v>105</v>
      </c>
      <c r="H116" s="1">
        <v>13</v>
      </c>
      <c r="I116" s="2" t="str">
        <f t="shared" si="5"/>
        <v>insert into product(id,active,name,price,available,category,seq) values(105,'Y','Golden Whistle,5 pcs Box,Small',177,'Y','Specials',13);</v>
      </c>
      <c r="J116" s="2" t="str">
        <f t="shared" si="7"/>
        <v>Golden Whistle 5 pcs Box Small</v>
      </c>
      <c r="K116" s="1">
        <v>105</v>
      </c>
      <c r="L116" s="2">
        <f>VLOOKUP(K116,'[1]Price List(f)'!$B:$G,5,0)</f>
        <v>169</v>
      </c>
      <c r="M116" s="5">
        <f t="shared" si="6"/>
        <v>8</v>
      </c>
    </row>
    <row r="117" spans="1:13">
      <c r="A117" s="1">
        <v>29</v>
      </c>
      <c r="B117" s="1" t="s">
        <v>134</v>
      </c>
      <c r="C117" s="1" t="s">
        <v>105</v>
      </c>
      <c r="D117" s="1" t="s">
        <v>23</v>
      </c>
      <c r="E117" s="4">
        <v>322</v>
      </c>
      <c r="F117" s="1" t="s">
        <v>183</v>
      </c>
      <c r="G117" s="1">
        <v>106</v>
      </c>
      <c r="H117" s="1">
        <v>13</v>
      </c>
      <c r="I117" s="2" t="str">
        <f t="shared" si="5"/>
        <v>insert into product(id,active,name,price,available,category,seq) values(106,'Y','Golden Whistle Giant,2 pcs Box,Big',322,'Y','Specials',13);</v>
      </c>
      <c r="J117" s="2" t="str">
        <f t="shared" si="7"/>
        <v>Golden Whistle Giant 2 pcs Box Big</v>
      </c>
      <c r="K117" s="1">
        <v>106</v>
      </c>
      <c r="L117" s="2">
        <f>VLOOKUP(K117,'[1]Price List(f)'!$B:$G,5,0)</f>
        <v>305</v>
      </c>
      <c r="M117" s="5">
        <f t="shared" si="6"/>
        <v>17</v>
      </c>
    </row>
    <row r="118" spans="1:13">
      <c r="A118" s="1">
        <v>30</v>
      </c>
      <c r="B118" s="1" t="s">
        <v>135</v>
      </c>
      <c r="C118" s="1" t="s">
        <v>136</v>
      </c>
      <c r="D118" s="1"/>
      <c r="E118" s="4">
        <v>258</v>
      </c>
      <c r="F118" s="1" t="s">
        <v>183</v>
      </c>
      <c r="G118" s="1">
        <v>107</v>
      </c>
      <c r="H118" s="1">
        <v>13</v>
      </c>
      <c r="I118" s="2" t="str">
        <f t="shared" si="5"/>
        <v>insert into product(id,active,name,price,available,category,seq) values(107,'Y','Shooting Stars,5 pcsBox,',258,'Y','Specials',13);</v>
      </c>
      <c r="J118" s="2" t="str">
        <f t="shared" si="7"/>
        <v xml:space="preserve">Shooting Stars 5 pcsBox </v>
      </c>
      <c r="K118" s="1">
        <v>107</v>
      </c>
      <c r="L118" s="2">
        <f>VLOOKUP(K118,'[1]Price List(f)'!$B:$G,5,0)</f>
        <v>245</v>
      </c>
      <c r="M118" s="5">
        <f t="shared" si="6"/>
        <v>13</v>
      </c>
    </row>
    <row r="119" spans="1:13">
      <c r="A119" s="1">
        <v>31</v>
      </c>
      <c r="B119" s="1" t="s">
        <v>137</v>
      </c>
      <c r="C119" s="1" t="s">
        <v>113</v>
      </c>
      <c r="D119" s="1"/>
      <c r="E119" s="4">
        <v>586</v>
      </c>
      <c r="F119" s="1" t="s">
        <v>183</v>
      </c>
      <c r="G119" s="1">
        <v>108</v>
      </c>
      <c r="H119" s="1">
        <v>13</v>
      </c>
      <c r="I119" s="2" t="str">
        <f t="shared" si="5"/>
        <v>insert into product(id,active,name,price,available,category,seq) values(108,'Y','Jasmine Drops,3 pcs Box,',586,'Y','Specials',13);</v>
      </c>
      <c r="J119" s="2" t="str">
        <f t="shared" si="7"/>
        <v xml:space="preserve">Jasmine Drops 3 pcs Box </v>
      </c>
      <c r="K119" s="1">
        <v>108</v>
      </c>
      <c r="L119" s="2">
        <f>VLOOKUP(K119,'[1]Price List(f)'!$B:$G,5,0)</f>
        <v>527</v>
      </c>
      <c r="M119" s="5">
        <f t="shared" si="6"/>
        <v>59</v>
      </c>
    </row>
    <row r="120" spans="1:13" s="24" customFormat="1">
      <c r="A120" s="22">
        <v>32</v>
      </c>
      <c r="B120" s="22" t="s">
        <v>138</v>
      </c>
      <c r="C120" s="22" t="s">
        <v>139</v>
      </c>
      <c r="D120" s="22"/>
      <c r="E120" s="23">
        <v>101</v>
      </c>
      <c r="F120" s="22" t="s">
        <v>183</v>
      </c>
      <c r="G120" s="22">
        <v>109</v>
      </c>
      <c r="H120" s="22">
        <v>13</v>
      </c>
      <c r="I120" s="24" t="str">
        <f t="shared" si="5"/>
        <v>insert into product(id,active,name,price,available,category,seq) values(109,'Y','Jumping Frog,6 pcs Box,',101,'Y','Specials',13);</v>
      </c>
      <c r="J120" s="24" t="str">
        <f t="shared" si="7"/>
        <v xml:space="preserve">Jumping Frog 6 pcs Box </v>
      </c>
      <c r="K120" s="22">
        <v>109</v>
      </c>
      <c r="L120" s="2">
        <f>VLOOKUP(K120,'[1]Price List(f)'!$B:$G,5,0)</f>
        <v>101</v>
      </c>
      <c r="M120" s="5">
        <f t="shared" si="6"/>
        <v>0</v>
      </c>
    </row>
    <row r="121" spans="1:13">
      <c r="A121" s="1">
        <v>33</v>
      </c>
      <c r="B121" s="1" t="s">
        <v>140</v>
      </c>
      <c r="C121" s="1" t="s">
        <v>27</v>
      </c>
      <c r="D121" s="1"/>
      <c r="E121" s="4">
        <v>312</v>
      </c>
      <c r="F121" s="1" t="s">
        <v>183</v>
      </c>
      <c r="G121" s="1">
        <v>110</v>
      </c>
      <c r="H121" s="1">
        <v>13</v>
      </c>
      <c r="I121" s="2" t="str">
        <f t="shared" si="5"/>
        <v>insert into product(id,active,name,price,available,category,seq) values(110,'Y','Treasure Box,5 pcs Box,',312,'Y','Specials',13);</v>
      </c>
      <c r="J121" s="2" t="str">
        <f t="shared" si="7"/>
        <v xml:space="preserve">Treasure Box 5 pcs Box </v>
      </c>
      <c r="K121" s="1">
        <v>110</v>
      </c>
      <c r="L121" s="2">
        <f>VLOOKUP(K121,'[1]Price List(f)'!$B:$G,5,0)</f>
        <v>296</v>
      </c>
      <c r="M121" s="5">
        <f t="shared" si="6"/>
        <v>16</v>
      </c>
    </row>
    <row r="122" spans="1:13" s="24" customFormat="1">
      <c r="A122" s="22">
        <v>34</v>
      </c>
      <c r="B122" s="22" t="s">
        <v>141</v>
      </c>
      <c r="C122" s="22" t="s">
        <v>65</v>
      </c>
      <c r="D122" s="22"/>
      <c r="E122" s="23">
        <v>290</v>
      </c>
      <c r="F122" s="22" t="s">
        <v>183</v>
      </c>
      <c r="G122" s="22">
        <v>111</v>
      </c>
      <c r="H122" s="22">
        <v>13</v>
      </c>
      <c r="I122" s="24" t="str">
        <f t="shared" si="5"/>
        <v>insert into product(id,active,name,price,available,category,seq) values(111,'Y','Color Magic - 16 shots,1 pc Box,',290,'Y','Specials',13);</v>
      </c>
      <c r="J122" s="24" t="str">
        <f t="shared" si="7"/>
        <v xml:space="preserve">Color Magic - 16 shots 1 pc Box </v>
      </c>
      <c r="K122" s="22">
        <v>111</v>
      </c>
      <c r="L122" s="2">
        <f>VLOOKUP(K122,'[1]Price List(f)'!$B:$G,5,0)</f>
        <v>290</v>
      </c>
      <c r="M122" s="5">
        <f t="shared" si="6"/>
        <v>0</v>
      </c>
    </row>
    <row r="123" spans="1:13">
      <c r="A123" s="1">
        <v>35</v>
      </c>
      <c r="B123" s="1" t="s">
        <v>142</v>
      </c>
      <c r="C123" s="1" t="s">
        <v>65</v>
      </c>
      <c r="D123" s="1"/>
      <c r="E123" s="4">
        <v>129</v>
      </c>
      <c r="F123" s="1" t="s">
        <v>183</v>
      </c>
      <c r="G123" s="1">
        <v>112</v>
      </c>
      <c r="H123" s="1">
        <v>13</v>
      </c>
      <c r="I123" s="2" t="str">
        <f t="shared" si="5"/>
        <v>insert into product(id,active,name,price,available,category,seq) values(112,'Y','Snow Valley,1 pc Box,',129,'Y','Specials',13);</v>
      </c>
      <c r="J123" s="2" t="str">
        <f t="shared" si="7"/>
        <v xml:space="preserve">Snow Valley 1 pc Box </v>
      </c>
      <c r="K123" s="1">
        <v>112</v>
      </c>
      <c r="L123" s="2">
        <f>VLOOKUP(K123,'[1]Price List(f)'!$B:$G,5,0)</f>
        <v>124</v>
      </c>
      <c r="M123" s="5">
        <f t="shared" si="6"/>
        <v>5</v>
      </c>
    </row>
    <row r="124" spans="1:13" s="24" customFormat="1">
      <c r="A124" s="22">
        <v>36</v>
      </c>
      <c r="B124" s="22" t="s">
        <v>404</v>
      </c>
      <c r="C124" s="22" t="s">
        <v>21</v>
      </c>
      <c r="D124" s="22" t="s">
        <v>10</v>
      </c>
      <c r="E124" s="23">
        <v>84</v>
      </c>
      <c r="F124" s="22" t="s">
        <v>183</v>
      </c>
      <c r="G124" s="22">
        <v>113</v>
      </c>
      <c r="H124" s="22">
        <v>13</v>
      </c>
      <c r="I124" s="24" t="str">
        <f t="shared" si="5"/>
        <v>insert into product(id,active,name,price,available,category,seq) values(113,'Y','Lavender Sparkles,10 pcs Box,15 cm',84,'Y','Specials',13);</v>
      </c>
      <c r="J124" s="24" t="str">
        <f t="shared" si="7"/>
        <v>Lavender Sparkles 10 pcs Box 15 cm</v>
      </c>
      <c r="K124" s="22">
        <v>113</v>
      </c>
      <c r="L124" s="2">
        <f>VLOOKUP(K124,'[1]Price List(f)'!$B:$G,5,0)</f>
        <v>84</v>
      </c>
      <c r="M124" s="5">
        <f t="shared" si="6"/>
        <v>0</v>
      </c>
    </row>
    <row r="125" spans="1:13" s="24" customFormat="1">
      <c r="A125" s="22">
        <v>37</v>
      </c>
      <c r="B125" s="22" t="s">
        <v>143</v>
      </c>
      <c r="C125" s="22" t="s">
        <v>144</v>
      </c>
      <c r="D125" s="22"/>
      <c r="E125" s="23">
        <v>86</v>
      </c>
      <c r="F125" s="22" t="s">
        <v>183</v>
      </c>
      <c r="G125" s="22">
        <v>114</v>
      </c>
      <c r="H125" s="22">
        <v>13</v>
      </c>
      <c r="I125" s="24" t="str">
        <f t="shared" si="5"/>
        <v>insert into product(id,active,name,price,available,category,seq) values(114,'Y','Moon Series - Whistling Rocket,5 pc Box,',86,'Y','Specials',13);</v>
      </c>
      <c r="J125" s="24" t="str">
        <f t="shared" si="7"/>
        <v xml:space="preserve">Moon Series - Whistling Rocket 5 pc Box </v>
      </c>
      <c r="K125" s="22">
        <v>114</v>
      </c>
      <c r="L125" s="2">
        <f>VLOOKUP(K125,'[1]Price List(f)'!$B:$G,5,0)</f>
        <v>86</v>
      </c>
      <c r="M125" s="5">
        <f t="shared" si="6"/>
        <v>0</v>
      </c>
    </row>
    <row r="126" spans="1:13">
      <c r="A126" s="1">
        <v>38</v>
      </c>
      <c r="B126" s="1" t="s">
        <v>145</v>
      </c>
      <c r="C126" s="1" t="s">
        <v>144</v>
      </c>
      <c r="D126" s="1"/>
      <c r="E126" s="4">
        <v>144</v>
      </c>
      <c r="F126" s="1" t="s">
        <v>183</v>
      </c>
      <c r="G126" s="1">
        <v>115</v>
      </c>
      <c r="H126" s="1">
        <v>13</v>
      </c>
      <c r="I126" s="2" t="str">
        <f t="shared" si="5"/>
        <v>insert into product(id,active,name,price,available,category,seq) values(115,'Y','Triple Gun,5 pc Box,',144,'Y','Specials',13);</v>
      </c>
      <c r="J126" s="2" t="str">
        <f t="shared" si="7"/>
        <v xml:space="preserve">Triple Gun 5 pc Box </v>
      </c>
      <c r="K126" s="1">
        <v>115</v>
      </c>
      <c r="L126" s="2">
        <f>VLOOKUP(K126,'[1]Price List(f)'!$B:$G,5,0)</f>
        <v>122</v>
      </c>
      <c r="M126" s="5">
        <f t="shared" si="6"/>
        <v>22</v>
      </c>
    </row>
    <row r="127" spans="1:13">
      <c r="A127" s="1">
        <v>6</v>
      </c>
      <c r="B127" s="1" t="s">
        <v>147</v>
      </c>
      <c r="C127" s="1" t="s">
        <v>146</v>
      </c>
      <c r="D127" s="1"/>
      <c r="E127" s="4">
        <v>127</v>
      </c>
      <c r="F127" s="1" t="s">
        <v>183</v>
      </c>
      <c r="G127" s="1">
        <v>116</v>
      </c>
      <c r="H127" s="1">
        <v>13</v>
      </c>
      <c r="I127" s="2" t="str">
        <f t="shared" si="5"/>
        <v>insert into product(id,active,name,price,available,category,seq) values(116,'Y','Roll Caps,1 Box,',127,'Y','Specials',13);</v>
      </c>
      <c r="J127" s="2" t="str">
        <f t="shared" si="7"/>
        <v xml:space="preserve">Roll Caps 1 Box </v>
      </c>
      <c r="K127" s="1">
        <v>116</v>
      </c>
      <c r="L127" s="2">
        <f>VLOOKUP(K127,'[1]Price List(f)'!$B:$G,5,0)</f>
        <v>117</v>
      </c>
      <c r="M127" s="5">
        <f t="shared" si="6"/>
        <v>10</v>
      </c>
    </row>
    <row r="128" spans="1:13" s="24" customFormat="1">
      <c r="A128" s="22">
        <v>1</v>
      </c>
      <c r="B128" s="22" t="s">
        <v>169</v>
      </c>
      <c r="C128" s="22" t="s">
        <v>146</v>
      </c>
      <c r="D128" s="22" t="s">
        <v>23</v>
      </c>
      <c r="E128" s="23">
        <v>60</v>
      </c>
      <c r="F128" s="22" t="s">
        <v>183</v>
      </c>
      <c r="G128" s="22">
        <v>117</v>
      </c>
      <c r="H128" s="22">
        <v>13</v>
      </c>
      <c r="I128" s="24" t="str">
        <f t="shared" si="5"/>
        <v>insert into product(id,active,name,price,available,category,seq) values(117,'Y','Black Serpent Eggs,1 Box,Big',60,'Y','Specials',13);</v>
      </c>
      <c r="J128" s="24" t="str">
        <f t="shared" si="7"/>
        <v>Black Serpent Eggs 1 Box Big</v>
      </c>
      <c r="K128" s="22">
        <v>117</v>
      </c>
      <c r="L128" s="2">
        <f>VLOOKUP(K128,'[1]Price List(f)'!$B:$G,5,0)</f>
        <v>60</v>
      </c>
      <c r="M128" s="5">
        <f t="shared" si="6"/>
        <v>0</v>
      </c>
    </row>
    <row r="129" spans="1:13" s="33" customFormat="1">
      <c r="A129" s="31">
        <v>2</v>
      </c>
      <c r="B129" s="31" t="s">
        <v>170</v>
      </c>
      <c r="C129" s="31" t="s">
        <v>146</v>
      </c>
      <c r="D129" s="31"/>
      <c r="E129" s="32">
        <v>60</v>
      </c>
      <c r="F129" s="31" t="s">
        <v>183</v>
      </c>
      <c r="G129" s="31">
        <v>118</v>
      </c>
      <c r="H129" s="31">
        <v>13</v>
      </c>
      <c r="I129" s="33" t="str">
        <f t="shared" si="5"/>
        <v>insert into product(id,active,name,price,available,category,seq) values(118,'Y','Deluxe Mathapu,1 Box,',60,'Y','Specials',13);</v>
      </c>
      <c r="J129" s="33" t="str">
        <f t="shared" si="7"/>
        <v xml:space="preserve">Deluxe Mathapu 1 Box </v>
      </c>
      <c r="K129" s="31">
        <v>118</v>
      </c>
      <c r="L129" s="2">
        <f>VLOOKUP(K129,'[1]Price List(f)'!$B:$G,5,0)</f>
        <v>60</v>
      </c>
      <c r="M129" s="5">
        <f t="shared" si="6"/>
        <v>0</v>
      </c>
    </row>
    <row r="130" spans="1:13" s="33" customFormat="1">
      <c r="A130" s="31">
        <v>3</v>
      </c>
      <c r="B130" s="31" t="s">
        <v>171</v>
      </c>
      <c r="C130" s="31" t="s">
        <v>146</v>
      </c>
      <c r="D130" s="31"/>
      <c r="E130" s="32">
        <v>65</v>
      </c>
      <c r="F130" s="31" t="s">
        <v>183</v>
      </c>
      <c r="G130" s="31">
        <v>119</v>
      </c>
      <c r="H130" s="31">
        <v>13</v>
      </c>
      <c r="I130" s="33" t="str">
        <f t="shared" si="5"/>
        <v>insert into product(id,active,name,price,available,category,seq) values(119,'Y','Deluxe star Mathapu,1 Box,',65,'Y','Specials',13);</v>
      </c>
      <c r="J130" s="33" t="str">
        <f t="shared" ref="J130:J137" si="8">CONCATENATE(B130," ",C130," ",D130)</f>
        <v xml:space="preserve">Deluxe star Mathapu 1 Box </v>
      </c>
      <c r="K130" s="31">
        <v>119</v>
      </c>
      <c r="L130" s="2">
        <f>VLOOKUP(K130,'[1]Price List(f)'!$B:$G,5,0)</f>
        <v>65</v>
      </c>
      <c r="M130" s="5">
        <f t="shared" si="6"/>
        <v>0</v>
      </c>
    </row>
    <row r="131" spans="1:13" s="33" customFormat="1">
      <c r="A131" s="31">
        <v>4</v>
      </c>
      <c r="B131" s="31" t="s">
        <v>172</v>
      </c>
      <c r="C131" s="31" t="s">
        <v>146</v>
      </c>
      <c r="D131" s="31"/>
      <c r="E131" s="32">
        <v>50</v>
      </c>
      <c r="F131" s="31" t="s">
        <v>183</v>
      </c>
      <c r="G131" s="31">
        <v>120</v>
      </c>
      <c r="H131" s="31">
        <v>13</v>
      </c>
      <c r="I131" s="33" t="str">
        <f t="shared" ref="I131:I137" si="9">CONCATENATE("insert into product(id,active,name,price,available,category,seq) values(",G131,",'Y','",B131,",",C131,",",D131,"',",E131,",'Y','",F131,"',",H131,");")</f>
        <v>insert into product(id,active,name,price,available,category,seq) values(120,'Y','Ordinary Mathapu,1 Box,',50,'Y','Specials',13);</v>
      </c>
      <c r="J131" s="33" t="str">
        <f t="shared" si="8"/>
        <v xml:space="preserve">Ordinary Mathapu 1 Box </v>
      </c>
      <c r="K131" s="31">
        <v>120</v>
      </c>
      <c r="L131" s="2">
        <f>VLOOKUP(K131,'[1]Price List(f)'!$B:$G,5,0)</f>
        <v>50</v>
      </c>
      <c r="M131" s="5">
        <f t="shared" ref="M131:M137" si="10">E131-L131</f>
        <v>0</v>
      </c>
    </row>
    <row r="132" spans="1:13" s="33" customFormat="1">
      <c r="A132" s="31">
        <v>5</v>
      </c>
      <c r="B132" s="31" t="s">
        <v>173</v>
      </c>
      <c r="C132" s="31" t="s">
        <v>146</v>
      </c>
      <c r="D132" s="31"/>
      <c r="E132" s="32">
        <v>75</v>
      </c>
      <c r="F132" s="31" t="s">
        <v>183</v>
      </c>
      <c r="G132" s="31">
        <v>121</v>
      </c>
      <c r="H132" s="31">
        <v>13</v>
      </c>
      <c r="I132" s="33" t="str">
        <f t="shared" si="9"/>
        <v>insert into product(id,active,name,price,available,category,seq) values(121,'Y','Flower Mathapu,1 Box,',75,'Y','Specials',13);</v>
      </c>
      <c r="J132" s="33" t="str">
        <f t="shared" si="8"/>
        <v xml:space="preserve">Flower Mathapu 1 Box </v>
      </c>
      <c r="K132" s="31">
        <v>121</v>
      </c>
      <c r="L132" s="2">
        <f>VLOOKUP(K132,'[1]Price List(f)'!$B:$G,5,0)</f>
        <v>75</v>
      </c>
      <c r="M132" s="5">
        <f t="shared" si="10"/>
        <v>0</v>
      </c>
    </row>
    <row r="133" spans="1:13" s="33" customFormat="1">
      <c r="A133" s="31">
        <v>7</v>
      </c>
      <c r="B133" s="31" t="s">
        <v>174</v>
      </c>
      <c r="C133" s="31" t="s">
        <v>175</v>
      </c>
      <c r="D133" s="31"/>
      <c r="E133" s="32">
        <v>60</v>
      </c>
      <c r="F133" s="31" t="s">
        <v>183</v>
      </c>
      <c r="G133" s="31">
        <v>122</v>
      </c>
      <c r="H133" s="31">
        <v>13</v>
      </c>
      <c r="I133" s="33" t="str">
        <f t="shared" si="9"/>
        <v>insert into product(id,active,name,price,available,category,seq) values(122,'Y','Diamond Matches,10 Box,',60,'Y','Specials',13);</v>
      </c>
      <c r="J133" s="33" t="str">
        <f t="shared" si="8"/>
        <v xml:space="preserve">Diamond Matches 10 Box </v>
      </c>
      <c r="K133" s="31">
        <v>122</v>
      </c>
      <c r="L133" s="2">
        <f>VLOOKUP(K133,'[1]Price List(f)'!$B:$G,5,0)</f>
        <v>60</v>
      </c>
      <c r="M133" s="5">
        <f t="shared" si="10"/>
        <v>0</v>
      </c>
    </row>
    <row r="134" spans="1:13" s="33" customFormat="1">
      <c r="A134" s="31">
        <v>8</v>
      </c>
      <c r="B134" s="31" t="s">
        <v>190</v>
      </c>
      <c r="C134" s="31" t="s">
        <v>175</v>
      </c>
      <c r="D134" s="31"/>
      <c r="E134" s="32">
        <v>110</v>
      </c>
      <c r="F134" s="31" t="s">
        <v>183</v>
      </c>
      <c r="G134" s="31">
        <v>123</v>
      </c>
      <c r="H134" s="31">
        <v>13</v>
      </c>
      <c r="I134" s="33" t="str">
        <f t="shared" si="9"/>
        <v>insert into product(id,active,name,price,available,category,seq) values(123,'Y','Durgas 2000,10 Box,',110,'Y','Specials',13);</v>
      </c>
      <c r="J134" s="33" t="str">
        <f t="shared" si="8"/>
        <v xml:space="preserve">Durgas 2000 10 Box </v>
      </c>
      <c r="K134" s="31">
        <v>123</v>
      </c>
      <c r="L134" s="2">
        <f>VLOOKUP(K134,'[1]Price List(f)'!$B:$G,5,0)</f>
        <v>110</v>
      </c>
      <c r="M134" s="5">
        <f t="shared" si="10"/>
        <v>0</v>
      </c>
    </row>
    <row r="135" spans="1:13" s="33" customFormat="1">
      <c r="A135" s="31">
        <v>9</v>
      </c>
      <c r="B135" s="31" t="s">
        <v>176</v>
      </c>
      <c r="C135" s="31" t="s">
        <v>175</v>
      </c>
      <c r="D135" s="31"/>
      <c r="E135" s="32">
        <v>120</v>
      </c>
      <c r="F135" s="31" t="s">
        <v>183</v>
      </c>
      <c r="G135" s="31">
        <v>124</v>
      </c>
      <c r="H135" s="31">
        <v>13</v>
      </c>
      <c r="I135" s="33" t="str">
        <f t="shared" si="9"/>
        <v>insert into product(id,active,name,price,available,category,seq) values(124,'Y','Torch (3 in 1) Big,10 Box,',120,'Y','Specials',13);</v>
      </c>
      <c r="J135" s="33" t="str">
        <f t="shared" si="8"/>
        <v xml:space="preserve">Torch (3 in 1) Big 10 Box </v>
      </c>
      <c r="K135" s="31">
        <v>124</v>
      </c>
      <c r="L135" s="2">
        <f>VLOOKUP(K135,'[1]Price List(f)'!$B:$G,5,0)</f>
        <v>120</v>
      </c>
      <c r="M135" s="5">
        <f t="shared" si="10"/>
        <v>0</v>
      </c>
    </row>
    <row r="136" spans="1:13" s="33" customFormat="1">
      <c r="A136" s="31">
        <v>10</v>
      </c>
      <c r="B136" s="31" t="s">
        <v>177</v>
      </c>
      <c r="C136" s="31" t="s">
        <v>175</v>
      </c>
      <c r="D136" s="31"/>
      <c r="E136" s="32">
        <v>170</v>
      </c>
      <c r="F136" s="31" t="s">
        <v>183</v>
      </c>
      <c r="G136" s="31">
        <v>125</v>
      </c>
      <c r="H136" s="31">
        <v>13</v>
      </c>
      <c r="I136" s="33" t="str">
        <f t="shared" si="9"/>
        <v>insert into product(id,active,name,price,available,category,seq) values(125,'Y','Joythi (3 in 1) Titanic,10 Box,',170,'Y','Specials',13);</v>
      </c>
      <c r="J136" s="33" t="str">
        <f t="shared" si="8"/>
        <v xml:space="preserve">Joythi (3 in 1) Titanic 10 Box </v>
      </c>
      <c r="K136" s="31">
        <v>125</v>
      </c>
      <c r="L136" s="2">
        <f>VLOOKUP(K136,'[1]Price List(f)'!$B:$G,5,0)</f>
        <v>170</v>
      </c>
      <c r="M136" s="5">
        <f t="shared" si="10"/>
        <v>0</v>
      </c>
    </row>
    <row r="137" spans="1:13" s="33" customFormat="1">
      <c r="A137" s="31">
        <v>11</v>
      </c>
      <c r="B137" s="31" t="s">
        <v>178</v>
      </c>
      <c r="C137" s="31" t="s">
        <v>175</v>
      </c>
      <c r="D137" s="31"/>
      <c r="E137" s="32">
        <v>150</v>
      </c>
      <c r="F137" s="31" t="s">
        <v>183</v>
      </c>
      <c r="G137" s="31">
        <v>126</v>
      </c>
      <c r="H137" s="31">
        <v>13</v>
      </c>
      <c r="I137" s="33" t="str">
        <f t="shared" si="9"/>
        <v>insert into product(id,active,name,price,available,category,seq) values(126,'Y','Dhasara,10 Box,',150,'Y','Specials',13);</v>
      </c>
      <c r="J137" s="33" t="str">
        <f t="shared" si="8"/>
        <v xml:space="preserve">Dhasara 10 Box </v>
      </c>
      <c r="K137" s="31">
        <v>126</v>
      </c>
      <c r="L137" s="2">
        <f>VLOOKUP(K137,'[1]Price List(f)'!$B:$G,5,0)</f>
        <v>150</v>
      </c>
      <c r="M137" s="5">
        <f t="shared" si="10"/>
        <v>0</v>
      </c>
    </row>
    <row r="142" spans="1:13">
      <c r="B142" s="35" t="s">
        <v>410</v>
      </c>
    </row>
    <row r="143" spans="1:13">
      <c r="A143" s="1">
        <v>1</v>
      </c>
      <c r="B143" s="1" t="s">
        <v>407</v>
      </c>
      <c r="C143" s="1" t="s">
        <v>27</v>
      </c>
      <c r="D143" s="1"/>
      <c r="E143" s="4">
        <v>259</v>
      </c>
      <c r="F143" s="1" t="s">
        <v>183</v>
      </c>
      <c r="G143" s="34"/>
      <c r="H143" s="1"/>
      <c r="K143" s="1"/>
    </row>
    <row r="144" spans="1:13">
      <c r="A144" s="1">
        <v>2</v>
      </c>
      <c r="B144" s="1" t="s">
        <v>408</v>
      </c>
      <c r="C144" s="1" t="s">
        <v>113</v>
      </c>
      <c r="D144" s="1"/>
      <c r="E144" s="4">
        <v>201</v>
      </c>
      <c r="F144" s="1" t="s">
        <v>183</v>
      </c>
    </row>
    <row r="145" spans="1:6">
      <c r="A145" s="1">
        <v>3</v>
      </c>
      <c r="B145" s="1" t="s">
        <v>409</v>
      </c>
      <c r="C145" s="1" t="s">
        <v>21</v>
      </c>
      <c r="D145" s="1"/>
      <c r="E145" s="4">
        <v>187</v>
      </c>
      <c r="F145" s="1" t="s">
        <v>183</v>
      </c>
    </row>
    <row r="149" spans="1:6">
      <c r="B149" s="22" t="s">
        <v>411</v>
      </c>
    </row>
    <row r="150" spans="1:6">
      <c r="B150" s="28" t="s">
        <v>412</v>
      </c>
    </row>
    <row r="151" spans="1:6">
      <c r="B151" s="31" t="s">
        <v>413</v>
      </c>
    </row>
  </sheetData>
  <sortState ref="A2:J149">
    <sortCondition ref="H2:H149"/>
    <sortCondition ref="G2:G149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G137"/>
  <sheetViews>
    <sheetView workbookViewId="0">
      <selection activeCell="C12" sqref="C12"/>
    </sheetView>
  </sheetViews>
  <sheetFormatPr defaultRowHeight="15"/>
  <cols>
    <col min="1" max="1" width="41.28515625" style="2" bestFit="1" customWidth="1"/>
    <col min="2" max="2" width="11" style="2" customWidth="1"/>
    <col min="3" max="3" width="10.85546875" style="14" customWidth="1"/>
    <col min="4" max="4" width="11" style="14" customWidth="1"/>
    <col min="5" max="5" width="15.42578125" style="14" customWidth="1"/>
    <col min="6" max="6" width="13.42578125" style="2" customWidth="1"/>
    <col min="7" max="257" width="9.140625" style="2"/>
    <col min="258" max="258" width="41.28515625" style="2" bestFit="1" customWidth="1"/>
    <col min="259" max="260" width="9.140625" style="2"/>
    <col min="261" max="261" width="13.85546875" style="2" bestFit="1" customWidth="1"/>
    <col min="262" max="262" width="11" style="2" customWidth="1"/>
    <col min="263" max="513" width="9.140625" style="2"/>
    <col min="514" max="514" width="41.28515625" style="2" bestFit="1" customWidth="1"/>
    <col min="515" max="516" width="9.140625" style="2"/>
    <col min="517" max="517" width="13.85546875" style="2" bestFit="1" customWidth="1"/>
    <col min="518" max="518" width="11" style="2" customWidth="1"/>
    <col min="519" max="769" width="9.140625" style="2"/>
    <col min="770" max="770" width="41.28515625" style="2" bestFit="1" customWidth="1"/>
    <col min="771" max="772" width="9.140625" style="2"/>
    <col min="773" max="773" width="13.85546875" style="2" bestFit="1" customWidth="1"/>
    <col min="774" max="774" width="11" style="2" customWidth="1"/>
    <col min="775" max="1025" width="9.140625" style="2"/>
    <col min="1026" max="1026" width="41.28515625" style="2" bestFit="1" customWidth="1"/>
    <col min="1027" max="1028" width="9.140625" style="2"/>
    <col min="1029" max="1029" width="13.85546875" style="2" bestFit="1" customWidth="1"/>
    <col min="1030" max="1030" width="11" style="2" customWidth="1"/>
    <col min="1031" max="1281" width="9.140625" style="2"/>
    <col min="1282" max="1282" width="41.28515625" style="2" bestFit="1" customWidth="1"/>
    <col min="1283" max="1284" width="9.140625" style="2"/>
    <col min="1285" max="1285" width="13.85546875" style="2" bestFit="1" customWidth="1"/>
    <col min="1286" max="1286" width="11" style="2" customWidth="1"/>
    <col min="1287" max="1537" width="9.140625" style="2"/>
    <col min="1538" max="1538" width="41.28515625" style="2" bestFit="1" customWidth="1"/>
    <col min="1539" max="1540" width="9.140625" style="2"/>
    <col min="1541" max="1541" width="13.85546875" style="2" bestFit="1" customWidth="1"/>
    <col min="1542" max="1542" width="11" style="2" customWidth="1"/>
    <col min="1543" max="1793" width="9.140625" style="2"/>
    <col min="1794" max="1794" width="41.28515625" style="2" bestFit="1" customWidth="1"/>
    <col min="1795" max="1796" width="9.140625" style="2"/>
    <col min="1797" max="1797" width="13.85546875" style="2" bestFit="1" customWidth="1"/>
    <col min="1798" max="1798" width="11" style="2" customWidth="1"/>
    <col min="1799" max="2049" width="9.140625" style="2"/>
    <col min="2050" max="2050" width="41.28515625" style="2" bestFit="1" customWidth="1"/>
    <col min="2051" max="2052" width="9.140625" style="2"/>
    <col min="2053" max="2053" width="13.85546875" style="2" bestFit="1" customWidth="1"/>
    <col min="2054" max="2054" width="11" style="2" customWidth="1"/>
    <col min="2055" max="2305" width="9.140625" style="2"/>
    <col min="2306" max="2306" width="41.28515625" style="2" bestFit="1" customWidth="1"/>
    <col min="2307" max="2308" width="9.140625" style="2"/>
    <col min="2309" max="2309" width="13.85546875" style="2" bestFit="1" customWidth="1"/>
    <col min="2310" max="2310" width="11" style="2" customWidth="1"/>
    <col min="2311" max="2561" width="9.140625" style="2"/>
    <col min="2562" max="2562" width="41.28515625" style="2" bestFit="1" customWidth="1"/>
    <col min="2563" max="2564" width="9.140625" style="2"/>
    <col min="2565" max="2565" width="13.85546875" style="2" bestFit="1" customWidth="1"/>
    <col min="2566" max="2566" width="11" style="2" customWidth="1"/>
    <col min="2567" max="2817" width="9.140625" style="2"/>
    <col min="2818" max="2818" width="41.28515625" style="2" bestFit="1" customWidth="1"/>
    <col min="2819" max="2820" width="9.140625" style="2"/>
    <col min="2821" max="2821" width="13.85546875" style="2" bestFit="1" customWidth="1"/>
    <col min="2822" max="2822" width="11" style="2" customWidth="1"/>
    <col min="2823" max="3073" width="9.140625" style="2"/>
    <col min="3074" max="3074" width="41.28515625" style="2" bestFit="1" customWidth="1"/>
    <col min="3075" max="3076" width="9.140625" style="2"/>
    <col min="3077" max="3077" width="13.85546875" style="2" bestFit="1" customWidth="1"/>
    <col min="3078" max="3078" width="11" style="2" customWidth="1"/>
    <col min="3079" max="3329" width="9.140625" style="2"/>
    <col min="3330" max="3330" width="41.28515625" style="2" bestFit="1" customWidth="1"/>
    <col min="3331" max="3332" width="9.140625" style="2"/>
    <col min="3333" max="3333" width="13.85546875" style="2" bestFit="1" customWidth="1"/>
    <col min="3334" max="3334" width="11" style="2" customWidth="1"/>
    <col min="3335" max="3585" width="9.140625" style="2"/>
    <col min="3586" max="3586" width="41.28515625" style="2" bestFit="1" customWidth="1"/>
    <col min="3587" max="3588" width="9.140625" style="2"/>
    <col min="3589" max="3589" width="13.85546875" style="2" bestFit="1" customWidth="1"/>
    <col min="3590" max="3590" width="11" style="2" customWidth="1"/>
    <col min="3591" max="3841" width="9.140625" style="2"/>
    <col min="3842" max="3842" width="41.28515625" style="2" bestFit="1" customWidth="1"/>
    <col min="3843" max="3844" width="9.140625" style="2"/>
    <col min="3845" max="3845" width="13.85546875" style="2" bestFit="1" customWidth="1"/>
    <col min="3846" max="3846" width="11" style="2" customWidth="1"/>
    <col min="3847" max="4097" width="9.140625" style="2"/>
    <col min="4098" max="4098" width="41.28515625" style="2" bestFit="1" customWidth="1"/>
    <col min="4099" max="4100" width="9.140625" style="2"/>
    <col min="4101" max="4101" width="13.85546875" style="2" bestFit="1" customWidth="1"/>
    <col min="4102" max="4102" width="11" style="2" customWidth="1"/>
    <col min="4103" max="4353" width="9.140625" style="2"/>
    <col min="4354" max="4354" width="41.28515625" style="2" bestFit="1" customWidth="1"/>
    <col min="4355" max="4356" width="9.140625" style="2"/>
    <col min="4357" max="4357" width="13.85546875" style="2" bestFit="1" customWidth="1"/>
    <col min="4358" max="4358" width="11" style="2" customWidth="1"/>
    <col min="4359" max="4609" width="9.140625" style="2"/>
    <col min="4610" max="4610" width="41.28515625" style="2" bestFit="1" customWidth="1"/>
    <col min="4611" max="4612" width="9.140625" style="2"/>
    <col min="4613" max="4613" width="13.85546875" style="2" bestFit="1" customWidth="1"/>
    <col min="4614" max="4614" width="11" style="2" customWidth="1"/>
    <col min="4615" max="4865" width="9.140625" style="2"/>
    <col min="4866" max="4866" width="41.28515625" style="2" bestFit="1" customWidth="1"/>
    <col min="4867" max="4868" width="9.140625" style="2"/>
    <col min="4869" max="4869" width="13.85546875" style="2" bestFit="1" customWidth="1"/>
    <col min="4870" max="4870" width="11" style="2" customWidth="1"/>
    <col min="4871" max="5121" width="9.140625" style="2"/>
    <col min="5122" max="5122" width="41.28515625" style="2" bestFit="1" customWidth="1"/>
    <col min="5123" max="5124" width="9.140625" style="2"/>
    <col min="5125" max="5125" width="13.85546875" style="2" bestFit="1" customWidth="1"/>
    <col min="5126" max="5126" width="11" style="2" customWidth="1"/>
    <col min="5127" max="5377" width="9.140625" style="2"/>
    <col min="5378" max="5378" width="41.28515625" style="2" bestFit="1" customWidth="1"/>
    <col min="5379" max="5380" width="9.140625" style="2"/>
    <col min="5381" max="5381" width="13.85546875" style="2" bestFit="1" customWidth="1"/>
    <col min="5382" max="5382" width="11" style="2" customWidth="1"/>
    <col min="5383" max="5633" width="9.140625" style="2"/>
    <col min="5634" max="5634" width="41.28515625" style="2" bestFit="1" customWidth="1"/>
    <col min="5635" max="5636" width="9.140625" style="2"/>
    <col min="5637" max="5637" width="13.85546875" style="2" bestFit="1" customWidth="1"/>
    <col min="5638" max="5638" width="11" style="2" customWidth="1"/>
    <col min="5639" max="5889" width="9.140625" style="2"/>
    <col min="5890" max="5890" width="41.28515625" style="2" bestFit="1" customWidth="1"/>
    <col min="5891" max="5892" width="9.140625" style="2"/>
    <col min="5893" max="5893" width="13.85546875" style="2" bestFit="1" customWidth="1"/>
    <col min="5894" max="5894" width="11" style="2" customWidth="1"/>
    <col min="5895" max="6145" width="9.140625" style="2"/>
    <col min="6146" max="6146" width="41.28515625" style="2" bestFit="1" customWidth="1"/>
    <col min="6147" max="6148" width="9.140625" style="2"/>
    <col min="6149" max="6149" width="13.85546875" style="2" bestFit="1" customWidth="1"/>
    <col min="6150" max="6150" width="11" style="2" customWidth="1"/>
    <col min="6151" max="6401" width="9.140625" style="2"/>
    <col min="6402" max="6402" width="41.28515625" style="2" bestFit="1" customWidth="1"/>
    <col min="6403" max="6404" width="9.140625" style="2"/>
    <col min="6405" max="6405" width="13.85546875" style="2" bestFit="1" customWidth="1"/>
    <col min="6406" max="6406" width="11" style="2" customWidth="1"/>
    <col min="6407" max="6657" width="9.140625" style="2"/>
    <col min="6658" max="6658" width="41.28515625" style="2" bestFit="1" customWidth="1"/>
    <col min="6659" max="6660" width="9.140625" style="2"/>
    <col min="6661" max="6661" width="13.85546875" style="2" bestFit="1" customWidth="1"/>
    <col min="6662" max="6662" width="11" style="2" customWidth="1"/>
    <col min="6663" max="6913" width="9.140625" style="2"/>
    <col min="6914" max="6914" width="41.28515625" style="2" bestFit="1" customWidth="1"/>
    <col min="6915" max="6916" width="9.140625" style="2"/>
    <col min="6917" max="6917" width="13.85546875" style="2" bestFit="1" customWidth="1"/>
    <col min="6918" max="6918" width="11" style="2" customWidth="1"/>
    <col min="6919" max="7169" width="9.140625" style="2"/>
    <col min="7170" max="7170" width="41.28515625" style="2" bestFit="1" customWidth="1"/>
    <col min="7171" max="7172" width="9.140625" style="2"/>
    <col min="7173" max="7173" width="13.85546875" style="2" bestFit="1" customWidth="1"/>
    <col min="7174" max="7174" width="11" style="2" customWidth="1"/>
    <col min="7175" max="7425" width="9.140625" style="2"/>
    <col min="7426" max="7426" width="41.28515625" style="2" bestFit="1" customWidth="1"/>
    <col min="7427" max="7428" width="9.140625" style="2"/>
    <col min="7429" max="7429" width="13.85546875" style="2" bestFit="1" customWidth="1"/>
    <col min="7430" max="7430" width="11" style="2" customWidth="1"/>
    <col min="7431" max="7681" width="9.140625" style="2"/>
    <col min="7682" max="7682" width="41.28515625" style="2" bestFit="1" customWidth="1"/>
    <col min="7683" max="7684" width="9.140625" style="2"/>
    <col min="7685" max="7685" width="13.85546875" style="2" bestFit="1" customWidth="1"/>
    <col min="7686" max="7686" width="11" style="2" customWidth="1"/>
    <col min="7687" max="7937" width="9.140625" style="2"/>
    <col min="7938" max="7938" width="41.28515625" style="2" bestFit="1" customWidth="1"/>
    <col min="7939" max="7940" width="9.140625" style="2"/>
    <col min="7941" max="7941" width="13.85546875" style="2" bestFit="1" customWidth="1"/>
    <col min="7942" max="7942" width="11" style="2" customWidth="1"/>
    <col min="7943" max="8193" width="9.140625" style="2"/>
    <col min="8194" max="8194" width="41.28515625" style="2" bestFit="1" customWidth="1"/>
    <col min="8195" max="8196" width="9.140625" style="2"/>
    <col min="8197" max="8197" width="13.85546875" style="2" bestFit="1" customWidth="1"/>
    <col min="8198" max="8198" width="11" style="2" customWidth="1"/>
    <col min="8199" max="8449" width="9.140625" style="2"/>
    <col min="8450" max="8450" width="41.28515625" style="2" bestFit="1" customWidth="1"/>
    <col min="8451" max="8452" width="9.140625" style="2"/>
    <col min="8453" max="8453" width="13.85546875" style="2" bestFit="1" customWidth="1"/>
    <col min="8454" max="8454" width="11" style="2" customWidth="1"/>
    <col min="8455" max="8705" width="9.140625" style="2"/>
    <col min="8706" max="8706" width="41.28515625" style="2" bestFit="1" customWidth="1"/>
    <col min="8707" max="8708" width="9.140625" style="2"/>
    <col min="8709" max="8709" width="13.85546875" style="2" bestFit="1" customWidth="1"/>
    <col min="8710" max="8710" width="11" style="2" customWidth="1"/>
    <col min="8711" max="8961" width="9.140625" style="2"/>
    <col min="8962" max="8962" width="41.28515625" style="2" bestFit="1" customWidth="1"/>
    <col min="8963" max="8964" width="9.140625" style="2"/>
    <col min="8965" max="8965" width="13.85546875" style="2" bestFit="1" customWidth="1"/>
    <col min="8966" max="8966" width="11" style="2" customWidth="1"/>
    <col min="8967" max="9217" width="9.140625" style="2"/>
    <col min="9218" max="9218" width="41.28515625" style="2" bestFit="1" customWidth="1"/>
    <col min="9219" max="9220" width="9.140625" style="2"/>
    <col min="9221" max="9221" width="13.85546875" style="2" bestFit="1" customWidth="1"/>
    <col min="9222" max="9222" width="11" style="2" customWidth="1"/>
    <col min="9223" max="9473" width="9.140625" style="2"/>
    <col min="9474" max="9474" width="41.28515625" style="2" bestFit="1" customWidth="1"/>
    <col min="9475" max="9476" width="9.140625" style="2"/>
    <col min="9477" max="9477" width="13.85546875" style="2" bestFit="1" customWidth="1"/>
    <col min="9478" max="9478" width="11" style="2" customWidth="1"/>
    <col min="9479" max="9729" width="9.140625" style="2"/>
    <col min="9730" max="9730" width="41.28515625" style="2" bestFit="1" customWidth="1"/>
    <col min="9731" max="9732" width="9.140625" style="2"/>
    <col min="9733" max="9733" width="13.85546875" style="2" bestFit="1" customWidth="1"/>
    <col min="9734" max="9734" width="11" style="2" customWidth="1"/>
    <col min="9735" max="9985" width="9.140625" style="2"/>
    <col min="9986" max="9986" width="41.28515625" style="2" bestFit="1" customWidth="1"/>
    <col min="9987" max="9988" width="9.140625" style="2"/>
    <col min="9989" max="9989" width="13.85546875" style="2" bestFit="1" customWidth="1"/>
    <col min="9990" max="9990" width="11" style="2" customWidth="1"/>
    <col min="9991" max="10241" width="9.140625" style="2"/>
    <col min="10242" max="10242" width="41.28515625" style="2" bestFit="1" customWidth="1"/>
    <col min="10243" max="10244" width="9.140625" style="2"/>
    <col min="10245" max="10245" width="13.85546875" style="2" bestFit="1" customWidth="1"/>
    <col min="10246" max="10246" width="11" style="2" customWidth="1"/>
    <col min="10247" max="10497" width="9.140625" style="2"/>
    <col min="10498" max="10498" width="41.28515625" style="2" bestFit="1" customWidth="1"/>
    <col min="10499" max="10500" width="9.140625" style="2"/>
    <col min="10501" max="10501" width="13.85546875" style="2" bestFit="1" customWidth="1"/>
    <col min="10502" max="10502" width="11" style="2" customWidth="1"/>
    <col min="10503" max="10753" width="9.140625" style="2"/>
    <col min="10754" max="10754" width="41.28515625" style="2" bestFit="1" customWidth="1"/>
    <col min="10755" max="10756" width="9.140625" style="2"/>
    <col min="10757" max="10757" width="13.85546875" style="2" bestFit="1" customWidth="1"/>
    <col min="10758" max="10758" width="11" style="2" customWidth="1"/>
    <col min="10759" max="11009" width="9.140625" style="2"/>
    <col min="11010" max="11010" width="41.28515625" style="2" bestFit="1" customWidth="1"/>
    <col min="11011" max="11012" width="9.140625" style="2"/>
    <col min="11013" max="11013" width="13.85546875" style="2" bestFit="1" customWidth="1"/>
    <col min="11014" max="11014" width="11" style="2" customWidth="1"/>
    <col min="11015" max="11265" width="9.140625" style="2"/>
    <col min="11266" max="11266" width="41.28515625" style="2" bestFit="1" customWidth="1"/>
    <col min="11267" max="11268" width="9.140625" style="2"/>
    <col min="11269" max="11269" width="13.85546875" style="2" bestFit="1" customWidth="1"/>
    <col min="11270" max="11270" width="11" style="2" customWidth="1"/>
    <col min="11271" max="11521" width="9.140625" style="2"/>
    <col min="11522" max="11522" width="41.28515625" style="2" bestFit="1" customWidth="1"/>
    <col min="11523" max="11524" width="9.140625" style="2"/>
    <col min="11525" max="11525" width="13.85546875" style="2" bestFit="1" customWidth="1"/>
    <col min="11526" max="11526" width="11" style="2" customWidth="1"/>
    <col min="11527" max="11777" width="9.140625" style="2"/>
    <col min="11778" max="11778" width="41.28515625" style="2" bestFit="1" customWidth="1"/>
    <col min="11779" max="11780" width="9.140625" style="2"/>
    <col min="11781" max="11781" width="13.85546875" style="2" bestFit="1" customWidth="1"/>
    <col min="11782" max="11782" width="11" style="2" customWidth="1"/>
    <col min="11783" max="12033" width="9.140625" style="2"/>
    <col min="12034" max="12034" width="41.28515625" style="2" bestFit="1" customWidth="1"/>
    <col min="12035" max="12036" width="9.140625" style="2"/>
    <col min="12037" max="12037" width="13.85546875" style="2" bestFit="1" customWidth="1"/>
    <col min="12038" max="12038" width="11" style="2" customWidth="1"/>
    <col min="12039" max="12289" width="9.140625" style="2"/>
    <col min="12290" max="12290" width="41.28515625" style="2" bestFit="1" customWidth="1"/>
    <col min="12291" max="12292" width="9.140625" style="2"/>
    <col min="12293" max="12293" width="13.85546875" style="2" bestFit="1" customWidth="1"/>
    <col min="12294" max="12294" width="11" style="2" customWidth="1"/>
    <col min="12295" max="12545" width="9.140625" style="2"/>
    <col min="12546" max="12546" width="41.28515625" style="2" bestFit="1" customWidth="1"/>
    <col min="12547" max="12548" width="9.140625" style="2"/>
    <col min="12549" max="12549" width="13.85546875" style="2" bestFit="1" customWidth="1"/>
    <col min="12550" max="12550" width="11" style="2" customWidth="1"/>
    <col min="12551" max="12801" width="9.140625" style="2"/>
    <col min="12802" max="12802" width="41.28515625" style="2" bestFit="1" customWidth="1"/>
    <col min="12803" max="12804" width="9.140625" style="2"/>
    <col min="12805" max="12805" width="13.85546875" style="2" bestFit="1" customWidth="1"/>
    <col min="12806" max="12806" width="11" style="2" customWidth="1"/>
    <col min="12807" max="13057" width="9.140625" style="2"/>
    <col min="13058" max="13058" width="41.28515625" style="2" bestFit="1" customWidth="1"/>
    <col min="13059" max="13060" width="9.140625" style="2"/>
    <col min="13061" max="13061" width="13.85546875" style="2" bestFit="1" customWidth="1"/>
    <col min="13062" max="13062" width="11" style="2" customWidth="1"/>
    <col min="13063" max="13313" width="9.140625" style="2"/>
    <col min="13314" max="13314" width="41.28515625" style="2" bestFit="1" customWidth="1"/>
    <col min="13315" max="13316" width="9.140625" style="2"/>
    <col min="13317" max="13317" width="13.85546875" style="2" bestFit="1" customWidth="1"/>
    <col min="13318" max="13318" width="11" style="2" customWidth="1"/>
    <col min="13319" max="13569" width="9.140625" style="2"/>
    <col min="13570" max="13570" width="41.28515625" style="2" bestFit="1" customWidth="1"/>
    <col min="13571" max="13572" width="9.140625" style="2"/>
    <col min="13573" max="13573" width="13.85546875" style="2" bestFit="1" customWidth="1"/>
    <col min="13574" max="13574" width="11" style="2" customWidth="1"/>
    <col min="13575" max="13825" width="9.140625" style="2"/>
    <col min="13826" max="13826" width="41.28515625" style="2" bestFit="1" customWidth="1"/>
    <col min="13827" max="13828" width="9.140625" style="2"/>
    <col min="13829" max="13829" width="13.85546875" style="2" bestFit="1" customWidth="1"/>
    <col min="13830" max="13830" width="11" style="2" customWidth="1"/>
    <col min="13831" max="14081" width="9.140625" style="2"/>
    <col min="14082" max="14082" width="41.28515625" style="2" bestFit="1" customWidth="1"/>
    <col min="14083" max="14084" width="9.140625" style="2"/>
    <col min="14085" max="14085" width="13.85546875" style="2" bestFit="1" customWidth="1"/>
    <col min="14086" max="14086" width="11" style="2" customWidth="1"/>
    <col min="14087" max="14337" width="9.140625" style="2"/>
    <col min="14338" max="14338" width="41.28515625" style="2" bestFit="1" customWidth="1"/>
    <col min="14339" max="14340" width="9.140625" style="2"/>
    <col min="14341" max="14341" width="13.85546875" style="2" bestFit="1" customWidth="1"/>
    <col min="14342" max="14342" width="11" style="2" customWidth="1"/>
    <col min="14343" max="14593" width="9.140625" style="2"/>
    <col min="14594" max="14594" width="41.28515625" style="2" bestFit="1" customWidth="1"/>
    <col min="14595" max="14596" width="9.140625" style="2"/>
    <col min="14597" max="14597" width="13.85546875" style="2" bestFit="1" customWidth="1"/>
    <col min="14598" max="14598" width="11" style="2" customWidth="1"/>
    <col min="14599" max="14849" width="9.140625" style="2"/>
    <col min="14850" max="14850" width="41.28515625" style="2" bestFit="1" customWidth="1"/>
    <col min="14851" max="14852" width="9.140625" style="2"/>
    <col min="14853" max="14853" width="13.85546875" style="2" bestFit="1" customWidth="1"/>
    <col min="14854" max="14854" width="11" style="2" customWidth="1"/>
    <col min="14855" max="15105" width="9.140625" style="2"/>
    <col min="15106" max="15106" width="41.28515625" style="2" bestFit="1" customWidth="1"/>
    <col min="15107" max="15108" width="9.140625" style="2"/>
    <col min="15109" max="15109" width="13.85546875" style="2" bestFit="1" customWidth="1"/>
    <col min="15110" max="15110" width="11" style="2" customWidth="1"/>
    <col min="15111" max="15361" width="9.140625" style="2"/>
    <col min="15362" max="15362" width="41.28515625" style="2" bestFit="1" customWidth="1"/>
    <col min="15363" max="15364" width="9.140625" style="2"/>
    <col min="15365" max="15365" width="13.85546875" style="2" bestFit="1" customWidth="1"/>
    <col min="15366" max="15366" width="11" style="2" customWidth="1"/>
    <col min="15367" max="15617" width="9.140625" style="2"/>
    <col min="15618" max="15618" width="41.28515625" style="2" bestFit="1" customWidth="1"/>
    <col min="15619" max="15620" width="9.140625" style="2"/>
    <col min="15621" max="15621" width="13.85546875" style="2" bestFit="1" customWidth="1"/>
    <col min="15622" max="15622" width="11" style="2" customWidth="1"/>
    <col min="15623" max="15873" width="9.140625" style="2"/>
    <col min="15874" max="15874" width="41.28515625" style="2" bestFit="1" customWidth="1"/>
    <col min="15875" max="15876" width="9.140625" style="2"/>
    <col min="15877" max="15877" width="13.85546875" style="2" bestFit="1" customWidth="1"/>
    <col min="15878" max="15878" width="11" style="2" customWidth="1"/>
    <col min="15879" max="16129" width="9.140625" style="2"/>
    <col min="16130" max="16130" width="41.28515625" style="2" bestFit="1" customWidth="1"/>
    <col min="16131" max="16132" width="9.140625" style="2"/>
    <col min="16133" max="16133" width="13.85546875" style="2" bestFit="1" customWidth="1"/>
    <col min="16134" max="16134" width="11" style="2" customWidth="1"/>
    <col min="16135" max="16384" width="9.140625" style="2"/>
  </cols>
  <sheetData>
    <row r="1" spans="1:7" s="14" customFormat="1" ht="18" customHeight="1" thickBot="1">
      <c r="A1" s="8" t="s">
        <v>154</v>
      </c>
      <c r="B1" s="9" t="s">
        <v>153</v>
      </c>
      <c r="C1" s="15" t="s">
        <v>192</v>
      </c>
      <c r="D1" s="8" t="s">
        <v>193</v>
      </c>
      <c r="E1" s="15" t="s">
        <v>194</v>
      </c>
      <c r="F1" s="8" t="s">
        <v>195</v>
      </c>
      <c r="G1" s="8" t="s">
        <v>196</v>
      </c>
    </row>
    <row r="2" spans="1:7" ht="15.75" thickTop="1">
      <c r="A2" s="2" t="str">
        <f>'Price List(f)'!J2</f>
        <v xml:space="preserve">Magizhchi  </v>
      </c>
      <c r="B2" s="1">
        <f>VLOOKUP('Net Stock'!A2,'Price List(f)'!J:K,2,0)</f>
        <v>127</v>
      </c>
      <c r="G2" s="14"/>
    </row>
    <row r="3" spans="1:7">
      <c r="A3" s="2" t="str">
        <f>'Price List(f)'!J3</f>
        <v xml:space="preserve">Family Gold  </v>
      </c>
      <c r="B3" s="1">
        <f>VLOOKUP('Net Stock'!A3,'Price List(f)'!J:K,2,0)</f>
        <v>128</v>
      </c>
      <c r="G3" s="14"/>
    </row>
    <row r="4" spans="1:7">
      <c r="A4" s="2" t="str">
        <f>'Price List(f)'!J4</f>
        <v xml:space="preserve">Corporate Gift  </v>
      </c>
      <c r="B4" s="1">
        <f>VLOOKUP('Net Stock'!A4,'Price List(f)'!J:K,2,0)</f>
        <v>129</v>
      </c>
      <c r="G4" s="14"/>
    </row>
    <row r="5" spans="1:7">
      <c r="A5" s="2" t="str">
        <f>'Price List(f)'!J5</f>
        <v xml:space="preserve">Mom &amp; Me  </v>
      </c>
      <c r="B5" s="1">
        <f>VLOOKUP('Net Stock'!A5,'Price List(f)'!J:K,2,0)</f>
        <v>130</v>
      </c>
      <c r="G5" s="14"/>
    </row>
    <row r="6" spans="1:7">
      <c r="A6" s="2" t="str">
        <f>'Price List(f)'!J6</f>
        <v xml:space="preserve">Bigil  </v>
      </c>
      <c r="B6" s="1">
        <f>VLOOKUP('Net Stock'!A6,'Price List(f)'!J:K,2,0)</f>
        <v>131</v>
      </c>
      <c r="G6" s="14"/>
    </row>
    <row r="7" spans="1:7">
      <c r="A7" s="2" t="str">
        <f>'Price List(f)'!J7</f>
        <v xml:space="preserve">Family Platinum  </v>
      </c>
      <c r="B7" s="1">
        <f>VLOOKUP('Net Stock'!A7,'Price List(f)'!J:K,2,0)</f>
        <v>132</v>
      </c>
      <c r="G7" s="14"/>
    </row>
    <row r="8" spans="1:7">
      <c r="A8" s="2" t="str">
        <f>'Price List(f)'!J8</f>
        <v xml:space="preserve">Titan  </v>
      </c>
      <c r="B8" s="1">
        <f>VLOOKUP('Net Stock'!A8,'Price List(f)'!J:K,2,0)</f>
        <v>133</v>
      </c>
      <c r="G8" s="14"/>
    </row>
    <row r="9" spans="1:7">
      <c r="A9" s="2" t="str">
        <f>'Price List(f)'!J9</f>
        <v xml:space="preserve">Amarkalam  </v>
      </c>
      <c r="B9" s="1">
        <f>VLOOKUP('Net Stock'!A9,'Price List(f)'!J:K,2,0)</f>
        <v>134</v>
      </c>
      <c r="G9" s="14"/>
    </row>
    <row r="10" spans="1:7">
      <c r="A10" s="2" t="str">
        <f>'Price List(f)'!J10</f>
        <v xml:space="preserve">Happy Diwali  </v>
      </c>
      <c r="B10" s="1">
        <f>VLOOKUP('Net Stock'!A10,'Price List(f)'!J:K,2,0)</f>
        <v>135</v>
      </c>
      <c r="G10" s="14"/>
    </row>
    <row r="11" spans="1:7">
      <c r="A11" s="2" t="str">
        <f>'Price List(f)'!J11</f>
        <v xml:space="preserve">Family Jumbo  </v>
      </c>
      <c r="B11" s="1">
        <f>VLOOKUP('Net Stock'!A11,'Price List(f)'!J:K,2,0)</f>
        <v>136</v>
      </c>
      <c r="G11" s="14"/>
    </row>
    <row r="12" spans="1:7">
      <c r="A12" s="2" t="str">
        <f>'Price List(f)'!J12</f>
        <v>Standard Sparklers Gold 9 cm</v>
      </c>
      <c r="B12" s="1">
        <f>VLOOKUP('Net Stock'!A12,'Price List(f)'!J:K,2,0)</f>
        <v>1</v>
      </c>
      <c r="C12" s="14">
        <f>SUMIF(Inward!C$1:C$65536,Table1[[#This Row],[productId]],Inward!D$1:D$65536)</f>
        <v>14</v>
      </c>
      <c r="D12" s="14">
        <f>SUMIF(Outward!A$1:A$65536,'Net Stock'!B12,Outward!C$1:C$65536)</f>
        <v>39</v>
      </c>
      <c r="E12" s="14">
        <f t="shared" ref="E12:E66" si="0">C12-D12</f>
        <v>-25</v>
      </c>
      <c r="F12" s="2" t="str">
        <f t="shared" ref="F12:F66" si="1">IF(D12&gt;C12,"Place Order","")</f>
        <v>Place Order</v>
      </c>
      <c r="G12" s="14">
        <f t="shared" ref="G12:G65" si="2">IF(D12&gt;0,D12-C12,0)</f>
        <v>25</v>
      </c>
    </row>
    <row r="13" spans="1:7">
      <c r="A13" s="2" t="str">
        <f>'Price List(f)'!J13</f>
        <v>Standard Sparklers Crackling 9 cm</v>
      </c>
      <c r="B13" s="1">
        <f>VLOOKUP('Net Stock'!A13,'Price List(f)'!J:K,2,0)</f>
        <v>2</v>
      </c>
      <c r="C13" s="14">
        <f>SUMIF(Inward!C$1:C$65536,Table1[[#This Row],[productId]],Inward!D$1:D$65536)</f>
        <v>0</v>
      </c>
      <c r="D13" s="14">
        <f>SUMIF(Outward!A$1:A$65536,'Net Stock'!B13,Outward!C$1:C$65536)</f>
        <v>0</v>
      </c>
      <c r="E13" s="14">
        <f t="shared" si="0"/>
        <v>0</v>
      </c>
      <c r="F13" s="2" t="str">
        <f t="shared" si="1"/>
        <v/>
      </c>
      <c r="G13" s="14">
        <f t="shared" si="2"/>
        <v>0</v>
      </c>
    </row>
    <row r="14" spans="1:7">
      <c r="A14" s="2" t="str">
        <f>'Price List(f)'!J14</f>
        <v>Jimmy Sparklers Gold 12 cm</v>
      </c>
      <c r="B14" s="1">
        <f>VLOOKUP('Net Stock'!A14,'Price List(f)'!J:K,2,0)</f>
        <v>3</v>
      </c>
      <c r="C14" s="14">
        <f>SUMIF(Inward!C$1:C$65536,Table1[[#This Row],[productId]],Inward!D$1:D$65536)</f>
        <v>0</v>
      </c>
      <c r="D14" s="14">
        <f>SUMIF(Outward!A$1:A$65536,'Net Stock'!B14,Outward!C$1:C$65536)</f>
        <v>15</v>
      </c>
      <c r="E14" s="14">
        <f t="shared" si="0"/>
        <v>-15</v>
      </c>
      <c r="F14" s="2" t="str">
        <f t="shared" si="1"/>
        <v>Place Order</v>
      </c>
      <c r="G14" s="14">
        <f t="shared" si="2"/>
        <v>15</v>
      </c>
    </row>
    <row r="15" spans="1:7">
      <c r="A15" s="2" t="str">
        <f>'Price List(f)'!J15</f>
        <v>Jimmy Sparklers Crackling 12 cm</v>
      </c>
      <c r="B15" s="1">
        <f>VLOOKUP('Net Stock'!A15,'Price List(f)'!J:K,2,0)</f>
        <v>4</v>
      </c>
      <c r="C15" s="14">
        <f>SUMIF(Inward!C$1:C$65536,Table1[[#This Row],[productId]],Inward!D$1:D$65536)</f>
        <v>2</v>
      </c>
      <c r="D15" s="14">
        <f>SUMIF(Outward!A$1:A$65536,'Net Stock'!B15,Outward!C$1:C$65536)</f>
        <v>2</v>
      </c>
      <c r="E15" s="14">
        <f t="shared" si="0"/>
        <v>0</v>
      </c>
      <c r="F15" s="2" t="str">
        <f t="shared" si="1"/>
        <v/>
      </c>
      <c r="G15" s="14">
        <f t="shared" si="2"/>
        <v>0</v>
      </c>
    </row>
    <row r="16" spans="1:7">
      <c r="A16" s="2" t="str">
        <f>'Price List(f)'!J16</f>
        <v>Standard Sparklers Gold 15 cm</v>
      </c>
      <c r="B16" s="1">
        <f>VLOOKUP('Net Stock'!A16,'Price List(f)'!J:K,2,0)</f>
        <v>5</v>
      </c>
      <c r="C16" s="14">
        <f>SUMIF(Inward!C$1:C$65536,Table1[[#This Row],[productId]],Inward!D$1:D$65536)</f>
        <v>0</v>
      </c>
      <c r="D16" s="14">
        <f>SUMIF(Outward!A$1:A$65536,'Net Stock'!B16,Outward!C$1:C$65536)</f>
        <v>6</v>
      </c>
      <c r="E16" s="14">
        <f t="shared" si="0"/>
        <v>-6</v>
      </c>
      <c r="F16" s="2" t="str">
        <f t="shared" si="1"/>
        <v>Place Order</v>
      </c>
      <c r="G16" s="14">
        <f t="shared" si="2"/>
        <v>6</v>
      </c>
    </row>
    <row r="17" spans="1:7">
      <c r="A17" s="2" t="str">
        <f>'Price List(f)'!J17</f>
        <v>Standard Sparklers Crackling 15 cm</v>
      </c>
      <c r="B17" s="1">
        <f>VLOOKUP('Net Stock'!A17,'Price List(f)'!J:K,2,0)</f>
        <v>6</v>
      </c>
      <c r="C17" s="14">
        <f>SUMIF(Inward!C$1:C$65536,Table1[[#This Row],[productId]],Inward!D$1:D$65536)</f>
        <v>20</v>
      </c>
      <c r="D17" s="14">
        <f>SUMIF(Outward!A$1:A$65536,'Net Stock'!B17,Outward!C$1:C$65536)</f>
        <v>16</v>
      </c>
      <c r="E17" s="14">
        <f t="shared" si="0"/>
        <v>4</v>
      </c>
      <c r="F17" s="2" t="str">
        <f t="shared" si="1"/>
        <v/>
      </c>
      <c r="G17" s="14">
        <f t="shared" si="2"/>
        <v>-4</v>
      </c>
    </row>
    <row r="18" spans="1:7">
      <c r="A18" s="2" t="str">
        <f>'Price List(f)'!J18</f>
        <v>Standard Sparklers Gold 30 cm</v>
      </c>
      <c r="B18" s="1">
        <f>VLOOKUP('Net Stock'!A18,'Price List(f)'!J:K,2,0)</f>
        <v>7</v>
      </c>
      <c r="C18" s="14">
        <f>SUMIF(Inward!C$1:C$65536,Table1[[#This Row],[productId]],Inward!D$1:D$65536)</f>
        <v>0</v>
      </c>
      <c r="D18" s="14">
        <f>SUMIF(Outward!A$1:A$65536,'Net Stock'!B18,Outward!C$1:C$65536)</f>
        <v>0</v>
      </c>
      <c r="E18" s="14">
        <f t="shared" si="0"/>
        <v>0</v>
      </c>
      <c r="F18" s="2" t="str">
        <f t="shared" si="1"/>
        <v/>
      </c>
      <c r="G18" s="14">
        <f t="shared" si="2"/>
        <v>0</v>
      </c>
    </row>
    <row r="19" spans="1:7">
      <c r="A19" s="2" t="str">
        <f>'Price List(f)'!J19</f>
        <v>Standard Sparklers Crackling 30 cm</v>
      </c>
      <c r="B19" s="1">
        <f>VLOOKUP('Net Stock'!A19,'Price List(f)'!J:K,2,0)</f>
        <v>8</v>
      </c>
      <c r="C19" s="14">
        <f>SUMIF(Inward!C$1:C$65536,Table1[[#This Row],[productId]],Inward!D$1:D$65536)</f>
        <v>0</v>
      </c>
      <c r="D19" s="14">
        <f>SUMIF(Outward!A$1:A$65536,'Net Stock'!B19,Outward!C$1:C$65536)</f>
        <v>4</v>
      </c>
      <c r="E19" s="14">
        <f t="shared" si="0"/>
        <v>-4</v>
      </c>
      <c r="F19" s="2" t="str">
        <f t="shared" si="1"/>
        <v>Place Order</v>
      </c>
      <c r="G19" s="14">
        <f t="shared" si="2"/>
        <v>4</v>
      </c>
    </row>
    <row r="20" spans="1:7">
      <c r="A20" s="2" t="str">
        <f>'Price List(f)'!J20</f>
        <v>Color Sparkles Green 12 cm</v>
      </c>
      <c r="B20" s="1">
        <f>VLOOKUP('Net Stock'!A20,'Price List(f)'!J:K,2,0)</f>
        <v>9</v>
      </c>
      <c r="C20" s="14">
        <f>SUMIF(Inward!C$1:C$65536,Table1[[#This Row],[productId]],Inward!D$1:D$65536)</f>
        <v>0</v>
      </c>
      <c r="D20" s="14">
        <f>SUMIF(Outward!A$1:A$65536,'Net Stock'!B20,Outward!C$1:C$65536)</f>
        <v>0</v>
      </c>
      <c r="E20" s="14">
        <f t="shared" si="0"/>
        <v>0</v>
      </c>
      <c r="F20" s="2" t="str">
        <f t="shared" si="1"/>
        <v/>
      </c>
      <c r="G20" s="14">
        <f t="shared" si="2"/>
        <v>0</v>
      </c>
    </row>
    <row r="21" spans="1:7">
      <c r="A21" s="2" t="str">
        <f>'Price List(f)'!J21</f>
        <v>Color Sparkles Red 12 cm</v>
      </c>
      <c r="B21" s="1">
        <f>VLOOKUP('Net Stock'!A21,'Price List(f)'!J:K,2,0)</f>
        <v>10</v>
      </c>
      <c r="C21" s="14">
        <f>SUMIF(Inward!C$1:C$65536,Table1[[#This Row],[productId]],Inward!D$1:D$65536)</f>
        <v>0</v>
      </c>
      <c r="D21" s="14">
        <f>SUMIF(Outward!A$1:A$65536,'Net Stock'!B21,Outward!C$1:C$65536)</f>
        <v>0</v>
      </c>
      <c r="E21" s="14">
        <f t="shared" si="0"/>
        <v>0</v>
      </c>
      <c r="F21" s="2" t="str">
        <f t="shared" si="1"/>
        <v/>
      </c>
      <c r="G21" s="14">
        <f t="shared" si="2"/>
        <v>0</v>
      </c>
    </row>
    <row r="22" spans="1:7">
      <c r="A22" s="2" t="str">
        <f>'Price List(f)'!J22</f>
        <v>Standard Sparklers (5 pc Box) Gold 50 cm</v>
      </c>
      <c r="B22" s="1">
        <f>VLOOKUP('Net Stock'!A22,'Price List(f)'!J:K,2,0)</f>
        <v>11</v>
      </c>
      <c r="C22" s="14">
        <f>SUMIF(Inward!C$1:C$65536,Table1[[#This Row],[productId]],Inward!D$1:D$65536)</f>
        <v>0</v>
      </c>
      <c r="D22" s="14">
        <f>SUMIF(Outward!A$1:A$65536,'Net Stock'!B22,Outward!C$1:C$65536)</f>
        <v>2</v>
      </c>
      <c r="E22" s="14">
        <f t="shared" si="0"/>
        <v>-2</v>
      </c>
      <c r="F22" s="2" t="str">
        <f t="shared" si="1"/>
        <v>Place Order</v>
      </c>
      <c r="G22" s="14">
        <f t="shared" si="2"/>
        <v>2</v>
      </c>
    </row>
    <row r="23" spans="1:7">
      <c r="A23" s="2" t="str">
        <f>'Price List(f)'!J23</f>
        <v>Standard Sparklers (5 pc Box) Crackling 50 cm</v>
      </c>
      <c r="B23" s="1">
        <f>VLOOKUP('Net Stock'!A23,'Price List(f)'!J:K,2,0)</f>
        <v>12</v>
      </c>
      <c r="C23" s="14">
        <f>SUMIF(Inward!C$1:C$65536,Table1[[#This Row],[productId]],Inward!D$1:D$65536)</f>
        <v>0</v>
      </c>
      <c r="D23" s="14">
        <f>SUMIF(Outward!A$1:A$65536,'Net Stock'!B23,Outward!C$1:C$65536)</f>
        <v>0</v>
      </c>
      <c r="E23" s="14">
        <f t="shared" si="0"/>
        <v>0</v>
      </c>
      <c r="F23" s="2" t="str">
        <f t="shared" si="1"/>
        <v/>
      </c>
      <c r="G23" s="14">
        <f t="shared" si="2"/>
        <v>0</v>
      </c>
    </row>
    <row r="24" spans="1:7">
      <c r="A24" s="2" t="str">
        <f>'Price List(f)'!J24</f>
        <v>4 Color Sparklers Mixed 12 cm</v>
      </c>
      <c r="B24" s="1">
        <f>VLOOKUP('Net Stock'!A24,'Price List(f)'!J:K,2,0)</f>
        <v>13</v>
      </c>
      <c r="C24" s="14">
        <f>SUMIF(Inward!C$1:C$65536,Table1[[#This Row],[productId]],Inward!D$1:D$65536)</f>
        <v>0</v>
      </c>
      <c r="D24" s="14">
        <f>SUMIF(Outward!A$1:A$65536,'Net Stock'!B24,Outward!C$1:C$65536)</f>
        <v>10</v>
      </c>
      <c r="E24" s="14">
        <f t="shared" si="0"/>
        <v>-10</v>
      </c>
      <c r="F24" s="2" t="str">
        <f t="shared" si="1"/>
        <v>Place Order</v>
      </c>
      <c r="G24" s="14">
        <f t="shared" si="2"/>
        <v>10</v>
      </c>
    </row>
    <row r="25" spans="1:7">
      <c r="A25" s="2" t="str">
        <f>'Price List(f)'!J25</f>
        <v>5 Color Sparklers Mixed 60 cm</v>
      </c>
      <c r="B25" s="1">
        <f>VLOOKUP('Net Stock'!A25,'Price List(f)'!J:K,2,0)</f>
        <v>14</v>
      </c>
      <c r="C25" s="14">
        <f>SUMIF(Inward!C$1:C$65536,Table1[[#This Row],[productId]],Inward!D$1:D$65536)</f>
        <v>0</v>
      </c>
      <c r="D25" s="14">
        <f>SUMIF(Outward!A$1:A$65536,'Net Stock'!B25,Outward!C$1:C$65536)</f>
        <v>2</v>
      </c>
      <c r="E25" s="14">
        <f t="shared" si="0"/>
        <v>-2</v>
      </c>
      <c r="F25" s="2" t="str">
        <f t="shared" si="1"/>
        <v>Place Order</v>
      </c>
      <c r="G25" s="14">
        <f t="shared" si="2"/>
        <v>2</v>
      </c>
    </row>
    <row r="26" spans="1:7">
      <c r="A26" s="2" t="str">
        <f>'Price List(f)'!J26</f>
        <v>Flower Pots 10 pcs Box Small</v>
      </c>
      <c r="B26" s="1">
        <f>VLOOKUP('Net Stock'!A26,'Price List(f)'!J:K,2,0)</f>
        <v>15</v>
      </c>
      <c r="C26" s="14">
        <f>SUMIF(Inward!C$1:C$65536,Table1[[#This Row],[productId]],Inward!D$1:D$65536)</f>
        <v>0</v>
      </c>
      <c r="D26" s="14">
        <f>SUMIF(Outward!A$1:A$65536,'Net Stock'!B26,Outward!C$1:C$65536)</f>
        <v>2</v>
      </c>
      <c r="E26" s="14">
        <f t="shared" si="0"/>
        <v>-2</v>
      </c>
      <c r="F26" s="2" t="str">
        <f t="shared" si="1"/>
        <v>Place Order</v>
      </c>
      <c r="G26" s="14">
        <f t="shared" si="2"/>
        <v>2</v>
      </c>
    </row>
    <row r="27" spans="1:7">
      <c r="A27" s="2" t="str">
        <f>'Price List(f)'!J27</f>
        <v>Flower Pots Big 10 pcs Box Big</v>
      </c>
      <c r="B27" s="1">
        <f>VLOOKUP('Net Stock'!A27,'Price List(f)'!J:K,2,0)</f>
        <v>16</v>
      </c>
      <c r="C27" s="14">
        <f>SUMIF(Inward!C$1:C$65536,Table1[[#This Row],[productId]],Inward!D$1:D$65536)</f>
        <v>0</v>
      </c>
      <c r="D27" s="14">
        <f>SUMIF(Outward!A$1:A$65536,'Net Stock'!B27,Outward!C$1:C$65536)</f>
        <v>11</v>
      </c>
      <c r="E27" s="14">
        <f t="shared" si="0"/>
        <v>-11</v>
      </c>
      <c r="F27" s="2" t="str">
        <f t="shared" si="1"/>
        <v>Place Order</v>
      </c>
      <c r="G27" s="14">
        <f t="shared" si="2"/>
        <v>11</v>
      </c>
    </row>
    <row r="28" spans="1:7">
      <c r="A28" s="2" t="str">
        <f>'Price List(f)'!J28</f>
        <v xml:space="preserve">Flower Pots Special 10 pcs Box </v>
      </c>
      <c r="B28" s="1">
        <f>VLOOKUP('Net Stock'!A28,'Price List(f)'!J:K,2,0)</f>
        <v>17</v>
      </c>
      <c r="C28" s="14">
        <f>SUMIF(Inward!C$1:C$65536,Table1[[#This Row],[productId]],Inward!D$1:D$65536)</f>
        <v>0</v>
      </c>
      <c r="D28" s="14">
        <f>SUMIF(Outward!A$1:A$65536,'Net Stock'!B28,Outward!C$1:C$65536)</f>
        <v>4</v>
      </c>
      <c r="E28" s="14">
        <f t="shared" si="0"/>
        <v>-4</v>
      </c>
      <c r="F28" s="2" t="str">
        <f t="shared" si="1"/>
        <v>Place Order</v>
      </c>
      <c r="G28" s="14">
        <f t="shared" si="2"/>
        <v>4</v>
      </c>
    </row>
    <row r="29" spans="1:7">
      <c r="A29" s="2" t="str">
        <f>'Price List(f)'!J29</f>
        <v xml:space="preserve">Flower Pots Giant 10 pcs Box </v>
      </c>
      <c r="B29" s="1">
        <f>VLOOKUP('Net Stock'!A29,'Price List(f)'!J:K,2,0)</f>
        <v>18</v>
      </c>
      <c r="C29" s="14">
        <f>SUMIF(Inward!C$1:C$65536,Table1[[#This Row],[productId]],Inward!D$1:D$65536)</f>
        <v>0</v>
      </c>
      <c r="D29" s="14">
        <f>SUMIF(Outward!A$1:A$65536,'Net Stock'!B29,Outward!C$1:C$65536)</f>
        <v>10</v>
      </c>
      <c r="E29" s="14">
        <f t="shared" si="0"/>
        <v>-10</v>
      </c>
      <c r="F29" s="2" t="str">
        <f t="shared" si="1"/>
        <v>Place Order</v>
      </c>
      <c r="G29" s="14">
        <f t="shared" si="2"/>
        <v>10</v>
      </c>
    </row>
    <row r="30" spans="1:7">
      <c r="A30" s="2" t="str">
        <f>'Price List(f)'!J30</f>
        <v xml:space="preserve">Flower Pots Deluxe 5 pcs Box </v>
      </c>
      <c r="B30" s="1">
        <f>VLOOKUP('Net Stock'!A30,'Price List(f)'!J:K,2,0)</f>
        <v>19</v>
      </c>
      <c r="C30" s="14">
        <f>SUMIF(Inward!C$1:C$65536,Table1[[#This Row],[productId]],Inward!D$1:D$65536)</f>
        <v>0</v>
      </c>
      <c r="D30" s="14">
        <f>SUMIF(Outward!A$1:A$65536,'Net Stock'!B30,Outward!C$1:C$65536)</f>
        <v>3</v>
      </c>
      <c r="E30" s="14">
        <f t="shared" si="0"/>
        <v>-3</v>
      </c>
      <c r="F30" s="2" t="str">
        <f t="shared" si="1"/>
        <v>Place Order</v>
      </c>
      <c r="G30" s="14">
        <f t="shared" si="2"/>
        <v>3</v>
      </c>
    </row>
    <row r="31" spans="1:7">
      <c r="A31" s="2" t="str">
        <f>'Price List(f)'!J31</f>
        <v xml:space="preserve">Tri Color Flower Pots 5 pcs Box </v>
      </c>
      <c r="B31" s="1">
        <f>VLOOKUP('Net Stock'!A31,'Price List(f)'!J:K,2,0)</f>
        <v>20</v>
      </c>
      <c r="C31" s="14">
        <f>SUMIF(Inward!C$1:C$65536,Table1[[#This Row],[productId]],Inward!D$1:D$65536)</f>
        <v>0</v>
      </c>
      <c r="D31" s="14">
        <f>SUMIF(Outward!A$1:A$65536,'Net Stock'!B31,Outward!C$1:C$65536)</f>
        <v>2</v>
      </c>
      <c r="E31" s="14">
        <f t="shared" si="0"/>
        <v>-2</v>
      </c>
      <c r="F31" s="2" t="str">
        <f t="shared" si="1"/>
        <v>Place Order</v>
      </c>
      <c r="G31" s="14">
        <f t="shared" si="2"/>
        <v>2</v>
      </c>
    </row>
    <row r="32" spans="1:7">
      <c r="A32" s="2" t="str">
        <f>'Price List(f)'!J32</f>
        <v xml:space="preserve">Tri Color Fountains Millennium 5 pcs Box </v>
      </c>
      <c r="B32" s="1">
        <f>VLOOKUP('Net Stock'!A32,'Price List(f)'!J:K,2,0)</f>
        <v>21</v>
      </c>
      <c r="C32" s="14">
        <f>SUMIF(Inward!C$1:C$65536,Table1[[#This Row],[productId]],Inward!D$1:D$65536)</f>
        <v>0</v>
      </c>
      <c r="D32" s="14">
        <f>SUMIF(Outward!A$1:A$65536,'Net Stock'!B32,Outward!C$1:C$65536)</f>
        <v>1</v>
      </c>
      <c r="E32" s="14">
        <f t="shared" si="0"/>
        <v>-1</v>
      </c>
      <c r="F32" s="2" t="str">
        <f t="shared" si="1"/>
        <v>Place Order</v>
      </c>
      <c r="G32" s="14">
        <f t="shared" si="2"/>
        <v>1</v>
      </c>
    </row>
    <row r="33" spans="1:7">
      <c r="A33" s="2" t="str">
        <f>'Price List(f)'!J33</f>
        <v>Zamin Chakra 10 pcs Box Big</v>
      </c>
      <c r="B33" s="1">
        <f>VLOOKUP('Net Stock'!A33,'Price List(f)'!J:K,2,0)</f>
        <v>22</v>
      </c>
      <c r="C33" s="14">
        <f>SUMIF(Inward!C$1:C$65536,Table1[[#This Row],[productId]],Inward!D$1:D$65536)</f>
        <v>0</v>
      </c>
      <c r="D33" s="14">
        <f>SUMIF(Outward!A$1:A$65536,'Net Stock'!B33,Outward!C$1:C$65536)</f>
        <v>8</v>
      </c>
      <c r="E33" s="14">
        <f t="shared" si="0"/>
        <v>-8</v>
      </c>
      <c r="F33" s="2" t="str">
        <f t="shared" si="1"/>
        <v>Place Order</v>
      </c>
      <c r="G33" s="14">
        <f t="shared" si="2"/>
        <v>8</v>
      </c>
    </row>
    <row r="34" spans="1:7">
      <c r="A34" s="2" t="str">
        <f>'Price List(f)'!J34</f>
        <v>Zamin Chakra 25 pcs Box Big</v>
      </c>
      <c r="B34" s="1">
        <f>VLOOKUP('Net Stock'!A34,'Price List(f)'!J:K,2,0)</f>
        <v>23</v>
      </c>
      <c r="C34" s="14">
        <f>SUMIF(Inward!C$1:C$65536,Table1[[#This Row],[productId]],Inward!D$1:D$65536)</f>
        <v>0</v>
      </c>
      <c r="D34" s="14">
        <f>SUMIF(Outward!A$1:A$65536,'Net Stock'!B34,Outward!C$1:C$65536)</f>
        <v>7</v>
      </c>
      <c r="E34" s="14">
        <f t="shared" si="0"/>
        <v>-7</v>
      </c>
      <c r="F34" s="2" t="str">
        <f t="shared" si="1"/>
        <v>Place Order</v>
      </c>
      <c r="G34" s="14">
        <f t="shared" si="2"/>
        <v>7</v>
      </c>
    </row>
    <row r="35" spans="1:7">
      <c r="A35" s="2" t="str">
        <f>'Price List(f)'!J35</f>
        <v xml:space="preserve">Zamin Chakra Asoka 10 pcs Box </v>
      </c>
      <c r="B35" s="1">
        <f>VLOOKUP('Net Stock'!A35,'Price List(f)'!J:K,2,0)</f>
        <v>24</v>
      </c>
      <c r="C35" s="14">
        <f>SUMIF(Inward!C$1:C$65536,Table1[[#This Row],[productId]],Inward!D$1:D$65536)</f>
        <v>0</v>
      </c>
      <c r="D35" s="14">
        <f>SUMIF(Outward!A$1:A$65536,'Net Stock'!B35,Outward!C$1:C$65536)</f>
        <v>1</v>
      </c>
      <c r="E35" s="14">
        <f t="shared" si="0"/>
        <v>-1</v>
      </c>
      <c r="F35" s="2" t="str">
        <f t="shared" si="1"/>
        <v>Place Order</v>
      </c>
      <c r="G35" s="14">
        <f t="shared" si="2"/>
        <v>1</v>
      </c>
    </row>
    <row r="36" spans="1:7">
      <c r="A36" s="2" t="str">
        <f>'Price List(f)'!J36</f>
        <v xml:space="preserve">Zamin Chakra Deluxe 10 pcs Box </v>
      </c>
      <c r="B36" s="1">
        <f>VLOOKUP('Net Stock'!A36,'Price List(f)'!J:K,2,0)</f>
        <v>25</v>
      </c>
      <c r="C36" s="14">
        <f>SUMIF(Inward!C$1:C$65536,Table1[[#This Row],[productId]],Inward!D$1:D$65536)</f>
        <v>0</v>
      </c>
      <c r="D36" s="14">
        <f>SUMIF(Outward!A$1:A$65536,'Net Stock'!B36,Outward!C$1:C$65536)</f>
        <v>4</v>
      </c>
      <c r="E36" s="14">
        <f t="shared" si="0"/>
        <v>-4</v>
      </c>
      <c r="F36" s="2" t="str">
        <f t="shared" si="1"/>
        <v>Place Order</v>
      </c>
      <c r="G36" s="14">
        <f t="shared" si="2"/>
        <v>4</v>
      </c>
    </row>
    <row r="37" spans="1:7">
      <c r="A37" s="2" t="str">
        <f>'Price List(f)'!J37</f>
        <v xml:space="preserve">Red Bijili Crackers 100 pcs pkt </v>
      </c>
      <c r="B37" s="1">
        <f>VLOOKUP('Net Stock'!A37,'Price List(f)'!J:K,2,0)</f>
        <v>33</v>
      </c>
      <c r="C37" s="14">
        <f>SUMIF(Inward!C$1:C$65536,Table1[[#This Row],[productId]],Inward!D$1:D$65536)</f>
        <v>0</v>
      </c>
      <c r="D37" s="14">
        <f>SUMIF(Outward!A$1:A$65536,'Net Stock'!B37,Outward!C$1:C$65536)</f>
        <v>9</v>
      </c>
      <c r="E37" s="14">
        <f t="shared" si="0"/>
        <v>-9</v>
      </c>
      <c r="F37" s="2" t="str">
        <f t="shared" si="1"/>
        <v>Place Order</v>
      </c>
      <c r="G37" s="14">
        <f t="shared" si="2"/>
        <v>9</v>
      </c>
    </row>
    <row r="38" spans="1:7">
      <c r="A38" s="2" t="str">
        <f>'Price List(f)'!J38</f>
        <v>Krishna Crackers 5 nos pack 4 inch</v>
      </c>
      <c r="B38" s="1">
        <f>VLOOKUP('Net Stock'!A38,'Price List(f)'!J:K,2,0)</f>
        <v>34</v>
      </c>
      <c r="C38" s="14">
        <f>SUMIF(Inward!C$1:C$65536,Table1[[#This Row],[productId]],Inward!D$1:D$65536)</f>
        <v>0</v>
      </c>
      <c r="D38" s="14">
        <f>SUMIF(Outward!A$1:A$65536,'Net Stock'!B38,Outward!C$1:C$65536)</f>
        <v>23</v>
      </c>
      <c r="E38" s="14">
        <f t="shared" si="0"/>
        <v>-23</v>
      </c>
      <c r="F38" s="2" t="str">
        <f t="shared" si="1"/>
        <v>Place Order</v>
      </c>
      <c r="G38" s="14">
        <f t="shared" si="2"/>
        <v>23</v>
      </c>
    </row>
    <row r="39" spans="1:7">
      <c r="A39" s="2" t="str">
        <f>'Price List(f)'!J39</f>
        <v>Lakshmi Crackers 5 nos pack 3.5 inch</v>
      </c>
      <c r="B39" s="1">
        <f>VLOOKUP('Net Stock'!A39,'Price List(f)'!J:K,2,0)</f>
        <v>35</v>
      </c>
      <c r="C39" s="14">
        <f>SUMIF(Inward!C$1:C$65536,Table1[[#This Row],[productId]],Inward!D$1:D$65536)</f>
        <v>0</v>
      </c>
      <c r="D39" s="14">
        <f>SUMIF(Outward!A$1:A$65536,'Net Stock'!B39,Outward!C$1:C$65536)</f>
        <v>16</v>
      </c>
      <c r="E39" s="14">
        <f t="shared" si="0"/>
        <v>-16</v>
      </c>
      <c r="F39" s="2" t="str">
        <f t="shared" si="1"/>
        <v>Place Order</v>
      </c>
      <c r="G39" s="14">
        <f t="shared" si="2"/>
        <v>16</v>
      </c>
    </row>
    <row r="40" spans="1:7">
      <c r="A40" s="2" t="str">
        <f>'Price List(f)'!J40</f>
        <v>Sparrow Crackers 5 nos pack 2.5 inch</v>
      </c>
      <c r="B40" s="1">
        <f>VLOOKUP('Net Stock'!A40,'Price List(f)'!J:K,2,0)</f>
        <v>36</v>
      </c>
      <c r="C40" s="14">
        <f>SUMIF(Inward!C$1:C$65536,Table1[[#This Row],[productId]],Inward!D$1:D$65536)</f>
        <v>0</v>
      </c>
      <c r="D40" s="14">
        <f>SUMIF(Outward!A$1:A$65536,'Net Stock'!B40,Outward!C$1:C$65536)</f>
        <v>8</v>
      </c>
      <c r="E40" s="14">
        <f t="shared" si="0"/>
        <v>-8</v>
      </c>
      <c r="F40" s="2" t="str">
        <f t="shared" si="1"/>
        <v>Place Order</v>
      </c>
      <c r="G40" s="14">
        <f t="shared" si="2"/>
        <v>8</v>
      </c>
    </row>
    <row r="41" spans="1:7">
      <c r="A41" s="2" t="str">
        <f>'Price List(f)'!J41</f>
        <v>Lakshmi Crackers Spl 5 nos pack 4 inch</v>
      </c>
      <c r="B41" s="1">
        <f>VLOOKUP('Net Stock'!A41,'Price List(f)'!J:K,2,0)</f>
        <v>37</v>
      </c>
      <c r="C41" s="14">
        <f>SUMIF(Inward!C$1:C$65536,Table1[[#This Row],[productId]],Inward!D$1:D$65536)</f>
        <v>0</v>
      </c>
      <c r="D41" s="14">
        <f>SUMIF(Outward!A$1:A$65536,'Net Stock'!B41,Outward!C$1:C$65536)</f>
        <v>5</v>
      </c>
      <c r="E41" s="14">
        <f t="shared" si="0"/>
        <v>-5</v>
      </c>
      <c r="F41" s="2" t="str">
        <f t="shared" si="1"/>
        <v>Place Order</v>
      </c>
      <c r="G41" s="14">
        <f t="shared" si="2"/>
        <v>5</v>
      </c>
    </row>
    <row r="42" spans="1:7">
      <c r="A42" s="2" t="str">
        <f>'Price List(f)'!J42</f>
        <v>Hercules  Deluxe Crackers 5 nos pack 4 inch</v>
      </c>
      <c r="B42" s="1">
        <f>VLOOKUP('Net Stock'!A42,'Price List(f)'!J:K,2,0)</f>
        <v>38</v>
      </c>
      <c r="C42" s="14">
        <f>SUMIF(Inward!C$1:C$65536,Table1[[#This Row],[productId]],Inward!D$1:D$65536)</f>
        <v>0</v>
      </c>
      <c r="D42" s="14">
        <f>SUMIF(Outward!A$1:A$65536,'Net Stock'!B42,Outward!C$1:C$65536)</f>
        <v>2</v>
      </c>
      <c r="E42" s="14">
        <f t="shared" si="0"/>
        <v>-2</v>
      </c>
      <c r="F42" s="2" t="str">
        <f t="shared" si="1"/>
        <v>Place Order</v>
      </c>
      <c r="G42" s="14">
        <f t="shared" si="2"/>
        <v>2</v>
      </c>
    </row>
    <row r="43" spans="1:7">
      <c r="A43" s="2" t="str">
        <f>'Price List(f)'!J43</f>
        <v>Double Shot Crackers 5 nos pack 3.5 inch</v>
      </c>
      <c r="B43" s="1">
        <f>VLOOKUP('Net Stock'!A43,'Price List(f)'!J:K,2,0)</f>
        <v>39</v>
      </c>
      <c r="C43" s="14">
        <f>SUMIF(Inward!C$1:C$65536,Table1[[#This Row],[productId]],Inward!D$1:D$65536)</f>
        <v>0</v>
      </c>
      <c r="D43" s="14">
        <f>SUMIF(Outward!A$1:A$65536,'Net Stock'!B43,Outward!C$1:C$65536)</f>
        <v>23</v>
      </c>
      <c r="E43" s="14">
        <f t="shared" si="0"/>
        <v>-23</v>
      </c>
      <c r="F43" s="2" t="str">
        <f t="shared" si="1"/>
        <v>Place Order</v>
      </c>
      <c r="G43" s="14">
        <f t="shared" si="2"/>
        <v>23</v>
      </c>
    </row>
    <row r="44" spans="1:7">
      <c r="A44" s="2" t="str">
        <f>'Price List(f)'!J44</f>
        <v xml:space="preserve">7 Shots 5 pcs Box </v>
      </c>
      <c r="B44" s="1">
        <f>VLOOKUP('Net Stock'!A44,'Price List(f)'!J:K,2,0)</f>
        <v>43</v>
      </c>
      <c r="C44" s="14">
        <f>SUMIF(Inward!C$1:C$65536,Table1[[#This Row],[productId]],Inward!D$1:D$65536)</f>
        <v>0</v>
      </c>
      <c r="D44" s="14">
        <f>SUMIF(Outward!A$1:A$65536,'Net Stock'!B44,Outward!C$1:C$65536)</f>
        <v>12</v>
      </c>
      <c r="E44" s="14">
        <f t="shared" si="0"/>
        <v>-12</v>
      </c>
      <c r="F44" s="2" t="str">
        <f t="shared" si="1"/>
        <v>Place Order</v>
      </c>
      <c r="G44" s="14">
        <f t="shared" si="2"/>
        <v>12</v>
      </c>
    </row>
    <row r="45" spans="1:7">
      <c r="A45" s="2" t="str">
        <f>'Price List(f)'!J45</f>
        <v xml:space="preserve">12 Shots 1 pc Box </v>
      </c>
      <c r="B45" s="1">
        <f>VLOOKUP('Net Stock'!A45,'Price List(f)'!J:K,2,0)</f>
        <v>44</v>
      </c>
      <c r="C45" s="14">
        <f>SUMIF(Inward!C$1:C$65536,Table1[[#This Row],[productId]],Inward!D$1:D$65536)</f>
        <v>0</v>
      </c>
      <c r="D45" s="14">
        <f>SUMIF(Outward!A$1:A$65536,'Net Stock'!B45,Outward!C$1:C$65536)</f>
        <v>0</v>
      </c>
      <c r="E45" s="14">
        <f t="shared" si="0"/>
        <v>0</v>
      </c>
      <c r="F45" s="2" t="str">
        <f t="shared" si="1"/>
        <v/>
      </c>
      <c r="G45" s="14">
        <f t="shared" si="2"/>
        <v>0</v>
      </c>
    </row>
    <row r="46" spans="1:7">
      <c r="A46" s="2" t="str">
        <f>'Price List(f)'!J46</f>
        <v xml:space="preserve">25 Shots 1 pc Box </v>
      </c>
      <c r="B46" s="1">
        <f>VLOOKUP('Net Stock'!A46,'Price List(f)'!J:K,2,0)</f>
        <v>45</v>
      </c>
      <c r="C46" s="14">
        <f>SUMIF(Inward!C$1:C$65536,Table1[[#This Row],[productId]],Inward!D$1:D$65536)</f>
        <v>0</v>
      </c>
      <c r="D46" s="14">
        <f>SUMIF(Outward!A$1:A$65536,'Net Stock'!B46,Outward!C$1:C$65536)</f>
        <v>1</v>
      </c>
      <c r="E46" s="14">
        <f t="shared" si="0"/>
        <v>-1</v>
      </c>
      <c r="F46" s="2" t="str">
        <f t="shared" si="1"/>
        <v>Place Order</v>
      </c>
      <c r="G46" s="14">
        <f t="shared" si="2"/>
        <v>1</v>
      </c>
    </row>
    <row r="47" spans="1:7">
      <c r="A47" s="2" t="str">
        <f>'Price List(f)'!J47</f>
        <v xml:space="preserve">56 Shots 1 pc Box </v>
      </c>
      <c r="B47" s="1">
        <f>VLOOKUP('Net Stock'!A47,'Price List(f)'!J:K,2,0)</f>
        <v>46</v>
      </c>
      <c r="C47" s="14">
        <f>SUMIF(Inward!C$1:C$65536,Table1[[#This Row],[productId]],Inward!D$1:D$65536)</f>
        <v>0</v>
      </c>
      <c r="D47" s="14">
        <f>SUMIF(Outward!A$1:A$65536,'Net Stock'!B47,Outward!C$1:C$65536)</f>
        <v>1</v>
      </c>
      <c r="E47" s="14">
        <f t="shared" si="0"/>
        <v>-1</v>
      </c>
      <c r="F47" s="2" t="str">
        <f t="shared" si="1"/>
        <v>Place Order</v>
      </c>
      <c r="G47" s="14">
        <f t="shared" si="2"/>
        <v>1</v>
      </c>
    </row>
    <row r="48" spans="1:7">
      <c r="A48" s="2" t="str">
        <f>'Price List(f)'!J48</f>
        <v xml:space="preserve">100 Shots 1 pc Box </v>
      </c>
      <c r="B48" s="1">
        <f>VLOOKUP('Net Stock'!A48,'Price List(f)'!J:K,2,0)</f>
        <v>47</v>
      </c>
      <c r="C48" s="14">
        <f>SUMIF(Inward!C$1:C$65536,Table1[[#This Row],[productId]],Inward!D$1:D$65536)</f>
        <v>0</v>
      </c>
      <c r="D48" s="14">
        <f>SUMIF(Outward!A$1:A$65536,'Net Stock'!B48,Outward!C$1:C$65536)</f>
        <v>0</v>
      </c>
      <c r="E48" s="14">
        <f t="shared" si="0"/>
        <v>0</v>
      </c>
      <c r="F48" s="2" t="str">
        <f t="shared" si="1"/>
        <v/>
      </c>
      <c r="G48" s="14">
        <f t="shared" si="2"/>
        <v>0</v>
      </c>
    </row>
    <row r="49" spans="1:7">
      <c r="A49" s="2" t="str">
        <f>'Price List(f)'!J49</f>
        <v xml:space="preserve">125 Shots 1 pc Box </v>
      </c>
      <c r="B49" s="1">
        <f>VLOOKUP('Net Stock'!A49,'Price List(f)'!J:K,2,0)</f>
        <v>48</v>
      </c>
      <c r="C49" s="14">
        <f>SUMIF(Inward!C$1:C$65536,Table1[[#This Row],[productId]],Inward!D$1:D$65536)</f>
        <v>0</v>
      </c>
      <c r="D49" s="14">
        <f>SUMIF(Outward!A$1:A$65536,'Net Stock'!B49,Outward!C$1:C$65536)</f>
        <v>0</v>
      </c>
      <c r="E49" s="14">
        <f t="shared" si="0"/>
        <v>0</v>
      </c>
      <c r="F49" s="2" t="str">
        <f t="shared" si="1"/>
        <v/>
      </c>
      <c r="G49" s="14">
        <f t="shared" si="2"/>
        <v>0</v>
      </c>
    </row>
    <row r="50" spans="1:7">
      <c r="A50" s="2" t="str">
        <f>'Price List(f)'!J50</f>
        <v xml:space="preserve">24 Asoka shells 1 no </v>
      </c>
      <c r="B50" s="1">
        <f>VLOOKUP('Net Stock'!A50,'Price List(f)'!J:K,2,0)</f>
        <v>49</v>
      </c>
      <c r="C50" s="14">
        <f>SUMIF(Inward!C$1:C$65536,Table1[[#This Row],[productId]],Inward!D$1:D$65536)</f>
        <v>0</v>
      </c>
      <c r="D50" s="14">
        <f>SUMIF(Outward!A$1:A$65536,'Net Stock'!B50,Outward!C$1:C$65536)</f>
        <v>1</v>
      </c>
      <c r="E50" s="14">
        <f t="shared" si="0"/>
        <v>-1</v>
      </c>
      <c r="F50" s="2" t="str">
        <f t="shared" si="1"/>
        <v>Place Order</v>
      </c>
      <c r="G50" s="14">
        <f t="shared" si="2"/>
        <v>1</v>
      </c>
    </row>
    <row r="51" spans="1:7">
      <c r="A51" s="2" t="str">
        <f>'Price List(f)'!J51</f>
        <v xml:space="preserve">24 Deluxe Shells 1 no </v>
      </c>
      <c r="B51" s="1">
        <f>VLOOKUP('Net Stock'!A51,'Price List(f)'!J:K,2,0)</f>
        <v>50</v>
      </c>
      <c r="C51" s="14">
        <f>SUMIF(Inward!C$1:C$65536,Table1[[#This Row],[productId]],Inward!D$1:D$65536)</f>
        <v>0</v>
      </c>
      <c r="D51" s="14">
        <f>SUMIF(Outward!A$1:A$65536,'Net Stock'!B51,Outward!C$1:C$65536)</f>
        <v>0</v>
      </c>
      <c r="E51" s="14">
        <f t="shared" si="0"/>
        <v>0</v>
      </c>
      <c r="F51" s="2" t="str">
        <f t="shared" si="1"/>
        <v/>
      </c>
      <c r="G51" s="14">
        <f t="shared" si="2"/>
        <v>0</v>
      </c>
    </row>
    <row r="52" spans="1:7">
      <c r="A52" s="2" t="str">
        <f>'Price List(f)'!J52</f>
        <v xml:space="preserve">28 Medium Shells 1 no </v>
      </c>
      <c r="B52" s="1">
        <f>VLOOKUP('Net Stock'!A52,'Price List(f)'!J:K,2,0)</f>
        <v>51</v>
      </c>
      <c r="C52" s="14">
        <f>SUMIF(Inward!C$1:C$65536,Table1[[#This Row],[productId]],Inward!D$1:D$65536)</f>
        <v>0</v>
      </c>
      <c r="D52" s="14">
        <f>SUMIF(Outward!A$1:A$65536,'Net Stock'!B52,Outward!C$1:C$65536)</f>
        <v>5</v>
      </c>
      <c r="E52" s="14">
        <f t="shared" si="0"/>
        <v>-5</v>
      </c>
      <c r="F52" s="2" t="str">
        <f t="shared" si="1"/>
        <v>Place Order</v>
      </c>
      <c r="G52" s="14">
        <f t="shared" si="2"/>
        <v>5</v>
      </c>
    </row>
    <row r="53" spans="1:7">
      <c r="A53" s="2" t="str">
        <f>'Price List(f)'!J53</f>
        <v xml:space="preserve">28 Giant Shells 1 no </v>
      </c>
      <c r="B53" s="1">
        <f>VLOOKUP('Net Stock'!A53,'Price List(f)'!J:K,2,0)</f>
        <v>52</v>
      </c>
      <c r="C53" s="14">
        <f>SUMIF(Inward!C$1:C$65536,Table1[[#This Row],[productId]],Inward!D$1:D$65536)</f>
        <v>0</v>
      </c>
      <c r="D53" s="14">
        <f>SUMIF(Outward!A$1:A$65536,'Net Stock'!B53,Outward!C$1:C$65536)</f>
        <v>0</v>
      </c>
      <c r="E53" s="14">
        <f t="shared" si="0"/>
        <v>0</v>
      </c>
      <c r="F53" s="2" t="str">
        <f t="shared" si="1"/>
        <v/>
      </c>
      <c r="G53" s="14">
        <f t="shared" si="2"/>
        <v>0</v>
      </c>
    </row>
    <row r="54" spans="1:7">
      <c r="A54" s="2" t="str">
        <f>'Price List(f)'!J54</f>
        <v xml:space="preserve">48 Asoka Shells 1 no </v>
      </c>
      <c r="B54" s="1">
        <f>VLOOKUP('Net Stock'!A54,'Price List(f)'!J:K,2,0)</f>
        <v>53</v>
      </c>
      <c r="C54" s="14">
        <f>SUMIF(Inward!C$1:C$65536,Table1[[#This Row],[productId]],Inward!D$1:D$65536)</f>
        <v>0</v>
      </c>
      <c r="D54" s="14">
        <f>SUMIF(Outward!A$1:A$65536,'Net Stock'!B54,Outward!C$1:C$65536)</f>
        <v>0</v>
      </c>
      <c r="E54" s="14">
        <f t="shared" si="0"/>
        <v>0</v>
      </c>
      <c r="F54" s="2" t="str">
        <f t="shared" si="1"/>
        <v/>
      </c>
      <c r="G54" s="14">
        <f t="shared" si="2"/>
        <v>0</v>
      </c>
    </row>
    <row r="55" spans="1:7">
      <c r="A55" s="2" t="str">
        <f>'Price List(f)'!J55</f>
        <v xml:space="preserve">48 Deluxe Shells 1 no </v>
      </c>
      <c r="B55" s="1">
        <f>VLOOKUP('Net Stock'!A55,'Price List(f)'!J:K,2,0)</f>
        <v>54</v>
      </c>
      <c r="C55" s="14">
        <f>SUMIF(Inward!C$1:C$65536,Table1[[#This Row],[productId]],Inward!D$1:D$65536)</f>
        <v>0</v>
      </c>
      <c r="D55" s="14">
        <f>SUMIF(Outward!A$1:A$65536,'Net Stock'!B55,Outward!C$1:C$65536)</f>
        <v>0</v>
      </c>
      <c r="E55" s="14">
        <f t="shared" si="0"/>
        <v>0</v>
      </c>
      <c r="F55" s="2" t="str">
        <f t="shared" si="1"/>
        <v/>
      </c>
      <c r="G55" s="14">
        <f t="shared" si="2"/>
        <v>0</v>
      </c>
    </row>
    <row r="56" spans="1:7">
      <c r="A56" s="2" t="str">
        <f>'Price List(f)'!J56</f>
        <v xml:space="preserve">50 Asoka Shells 1 no </v>
      </c>
      <c r="B56" s="1">
        <f>VLOOKUP('Net Stock'!A56,'Price List(f)'!J:K,2,0)</f>
        <v>55</v>
      </c>
      <c r="C56" s="14">
        <f>SUMIF(Inward!C$1:C$65536,Table1[[#This Row],[productId]],Inward!D$1:D$65536)</f>
        <v>0</v>
      </c>
      <c r="D56" s="14">
        <f>SUMIF(Outward!A$1:A$65536,'Net Stock'!B56,Outward!C$1:C$65536)</f>
        <v>1</v>
      </c>
      <c r="E56" s="14">
        <f t="shared" si="0"/>
        <v>-1</v>
      </c>
      <c r="F56" s="2" t="str">
        <f t="shared" si="1"/>
        <v>Place Order</v>
      </c>
      <c r="G56" s="14">
        <f t="shared" si="2"/>
        <v>1</v>
      </c>
    </row>
    <row r="57" spans="1:7">
      <c r="A57" s="2" t="str">
        <f>'Price List(f)'!J57</f>
        <v xml:space="preserve">50 Deluxe Shells 1 no </v>
      </c>
      <c r="B57" s="1">
        <f>VLOOKUP('Net Stock'!A57,'Price List(f)'!J:K,2,0)</f>
        <v>56</v>
      </c>
      <c r="C57" s="14">
        <f>SUMIF(Inward!C$1:C$65536,Table1[[#This Row],[productId]],Inward!D$1:D$65536)</f>
        <v>0</v>
      </c>
      <c r="D57" s="14">
        <f>SUMIF(Outward!A$1:A$65536,'Net Stock'!B57,Outward!C$1:C$65536)</f>
        <v>0</v>
      </c>
      <c r="E57" s="14">
        <f t="shared" si="0"/>
        <v>0</v>
      </c>
      <c r="F57" s="2" t="str">
        <f t="shared" si="1"/>
        <v/>
      </c>
      <c r="G57" s="14">
        <f t="shared" si="2"/>
        <v>0</v>
      </c>
    </row>
    <row r="58" spans="1:7">
      <c r="A58" s="2" t="str">
        <f>'Price List(f)'!J58</f>
        <v xml:space="preserve">56 Medium Shells 1 no </v>
      </c>
      <c r="B58" s="1">
        <f>VLOOKUP('Net Stock'!A58,'Price List(f)'!J:K,2,0)</f>
        <v>57</v>
      </c>
      <c r="C58" s="14">
        <f>SUMIF(Inward!C$1:C$65536,Table1[[#This Row],[productId]],Inward!D$1:D$65536)</f>
        <v>0</v>
      </c>
      <c r="D58" s="14">
        <f>SUMIF(Outward!A$1:A$65536,'Net Stock'!B58,Outward!C$1:C$65536)</f>
        <v>11</v>
      </c>
      <c r="E58" s="14">
        <f t="shared" si="0"/>
        <v>-11</v>
      </c>
      <c r="F58" s="2" t="str">
        <f t="shared" si="1"/>
        <v>Place Order</v>
      </c>
      <c r="G58" s="14">
        <f t="shared" si="2"/>
        <v>11</v>
      </c>
    </row>
    <row r="59" spans="1:7">
      <c r="A59" s="2" t="str">
        <f>'Price List(f)'!J59</f>
        <v xml:space="preserve">56 Giant Shells 1 no </v>
      </c>
      <c r="B59" s="1">
        <f>VLOOKUP('Net Stock'!A59,'Price List(f)'!J:K,2,0)</f>
        <v>58</v>
      </c>
      <c r="C59" s="14">
        <f>SUMIF(Inward!C$1:C$65536,Table1[[#This Row],[productId]],Inward!D$1:D$65536)</f>
        <v>0</v>
      </c>
      <c r="D59" s="14">
        <f>SUMIF(Outward!A$1:A$65536,'Net Stock'!B59,Outward!C$1:C$65536)</f>
        <v>5</v>
      </c>
      <c r="E59" s="14">
        <f t="shared" si="0"/>
        <v>-5</v>
      </c>
      <c r="F59" s="2" t="str">
        <f t="shared" si="1"/>
        <v>Place Order</v>
      </c>
      <c r="G59" s="14">
        <f t="shared" si="2"/>
        <v>5</v>
      </c>
    </row>
    <row r="60" spans="1:7">
      <c r="A60" s="2" t="str">
        <f>'Price List(f)'!J60</f>
        <v xml:space="preserve">100 Lar Crackers 1 no </v>
      </c>
      <c r="B60" s="1">
        <f>VLOOKUP('Net Stock'!A60,'Price List(f)'!J:K,2,0)</f>
        <v>59</v>
      </c>
      <c r="C60" s="14">
        <f>SUMIF(Inward!C$1:C$65536,Table1[[#This Row],[productId]],Inward!D$1:D$65536)</f>
        <v>0</v>
      </c>
      <c r="D60" s="14">
        <f>SUMIF(Outward!A$1:A$65536,'Net Stock'!B60,Outward!C$1:C$65536)</f>
        <v>4</v>
      </c>
      <c r="E60" s="14">
        <f t="shared" si="0"/>
        <v>-4</v>
      </c>
      <c r="F60" s="2" t="str">
        <f t="shared" si="1"/>
        <v>Place Order</v>
      </c>
      <c r="G60" s="14">
        <f t="shared" si="2"/>
        <v>4</v>
      </c>
    </row>
    <row r="61" spans="1:7">
      <c r="A61" s="2" t="str">
        <f>'Price List(f)'!J61</f>
        <v xml:space="preserve">200 Lar Crackers 1 no </v>
      </c>
      <c r="B61" s="1">
        <f>VLOOKUP('Net Stock'!A61,'Price List(f)'!J:K,2,0)</f>
        <v>60</v>
      </c>
      <c r="C61" s="14">
        <f>SUMIF(Inward!C$1:C$65536,Table1[[#This Row],[productId]],Inward!D$1:D$65536)</f>
        <v>0</v>
      </c>
      <c r="D61" s="14">
        <f>SUMIF(Outward!A$1:A$65536,'Net Stock'!B61,Outward!C$1:C$65536)</f>
        <v>8</v>
      </c>
      <c r="E61" s="14">
        <f t="shared" si="0"/>
        <v>-8</v>
      </c>
      <c r="F61" s="2" t="str">
        <f t="shared" si="1"/>
        <v>Place Order</v>
      </c>
      <c r="G61" s="14">
        <f t="shared" si="2"/>
        <v>8</v>
      </c>
    </row>
    <row r="62" spans="1:7">
      <c r="A62" s="2" t="str">
        <f>'Price List(f)'!J62</f>
        <v xml:space="preserve">300 Lar Crackers 1 no </v>
      </c>
      <c r="B62" s="1">
        <f>VLOOKUP('Net Stock'!A62,'Price List(f)'!J:K,2,0)</f>
        <v>61</v>
      </c>
      <c r="C62" s="14">
        <f>SUMIF(Inward!C$1:C$65536,Table1[[#This Row],[productId]],Inward!D$1:D$65536)</f>
        <v>0</v>
      </c>
      <c r="D62" s="14">
        <f>SUMIF(Outward!A$1:A$65536,'Net Stock'!B62,Outward!C$1:C$65536)</f>
        <v>3</v>
      </c>
      <c r="E62" s="14">
        <f t="shared" si="0"/>
        <v>-3</v>
      </c>
      <c r="F62" s="2" t="str">
        <f t="shared" si="1"/>
        <v>Place Order</v>
      </c>
      <c r="G62" s="14">
        <f t="shared" si="2"/>
        <v>3</v>
      </c>
    </row>
    <row r="63" spans="1:7">
      <c r="A63" s="2" t="str">
        <f>'Price List(f)'!J63</f>
        <v xml:space="preserve">600 Lar Crackers 1 no </v>
      </c>
      <c r="B63" s="1">
        <f>VLOOKUP('Net Stock'!A63,'Price List(f)'!J:K,2,0)</f>
        <v>62</v>
      </c>
      <c r="C63" s="14">
        <f>SUMIF(Inward!C$1:C$65536,Table1[[#This Row],[productId]],Inward!D$1:D$65536)</f>
        <v>0</v>
      </c>
      <c r="D63" s="14">
        <f>SUMIF(Outward!A$1:A$65536,'Net Stock'!B63,Outward!C$1:C$65536)</f>
        <v>1</v>
      </c>
      <c r="E63" s="14">
        <f t="shared" si="0"/>
        <v>-1</v>
      </c>
      <c r="F63" s="2" t="str">
        <f t="shared" si="1"/>
        <v>Place Order</v>
      </c>
      <c r="G63" s="14">
        <f t="shared" si="2"/>
        <v>1</v>
      </c>
    </row>
    <row r="64" spans="1:7">
      <c r="A64" s="2" t="str">
        <f>'Price List(f)'!J64</f>
        <v xml:space="preserve">1000 Lar Crackers 1 no </v>
      </c>
      <c r="B64" s="1">
        <f>VLOOKUP('Net Stock'!A64,'Price List(f)'!J:K,2,0)</f>
        <v>63</v>
      </c>
      <c r="C64" s="14">
        <f>SUMIF(Inward!C$1:C$65536,Table1[[#This Row],[productId]],Inward!D$1:D$65536)</f>
        <v>0</v>
      </c>
      <c r="D64" s="14">
        <f>SUMIF(Outward!A$1:A$65536,'Net Stock'!B64,Outward!C$1:C$65536)</f>
        <v>0</v>
      </c>
      <c r="E64" s="14">
        <f t="shared" si="0"/>
        <v>0</v>
      </c>
      <c r="F64" s="2" t="str">
        <f t="shared" si="1"/>
        <v/>
      </c>
      <c r="G64" s="14">
        <f t="shared" si="2"/>
        <v>0</v>
      </c>
    </row>
    <row r="65" spans="1:7">
      <c r="A65" s="2" t="str">
        <f>'Price List(f)'!J65</f>
        <v xml:space="preserve">2000 Lar Crackers 1 no </v>
      </c>
      <c r="B65" s="1">
        <f>VLOOKUP('Net Stock'!A65,'Price List(f)'!J:K,2,0)</f>
        <v>64</v>
      </c>
      <c r="C65" s="14">
        <f>SUMIF(Inward!C$1:C$65536,Table1[[#This Row],[productId]],Inward!D$1:D$65536)</f>
        <v>0</v>
      </c>
      <c r="D65" s="14">
        <f>SUMIF(Outward!A$1:A$65536,'Net Stock'!B65,Outward!C$1:C$65536)</f>
        <v>0</v>
      </c>
      <c r="E65" s="14">
        <f t="shared" si="0"/>
        <v>0</v>
      </c>
      <c r="F65" s="2" t="str">
        <f t="shared" si="1"/>
        <v/>
      </c>
      <c r="G65" s="14">
        <f t="shared" si="2"/>
        <v>0</v>
      </c>
    </row>
    <row r="66" spans="1:7">
      <c r="A66" s="2" t="str">
        <f>'Price List(f)'!J66</f>
        <v xml:space="preserve">3000 Lar Crackers 1 no </v>
      </c>
      <c r="B66" s="1">
        <f>VLOOKUP('Net Stock'!A66,'Price List(f)'!J:K,2,0)</f>
        <v>65</v>
      </c>
      <c r="C66" s="14">
        <f>SUMIF(Inward!C$1:C$65536,Table1[[#This Row],[productId]],Inward!D$1:D$65536)</f>
        <v>0</v>
      </c>
      <c r="D66" s="14">
        <f>SUMIF(Outward!A$1:A$65536,'Net Stock'!B66,Outward!C$1:C$65536)</f>
        <v>1</v>
      </c>
      <c r="E66" s="14">
        <f t="shared" si="0"/>
        <v>-1</v>
      </c>
      <c r="F66" s="2" t="str">
        <f t="shared" si="1"/>
        <v>Place Order</v>
      </c>
      <c r="G66" s="14">
        <f t="shared" ref="G66:G127" si="3">IF(D66&gt;0,D66-C66,0)</f>
        <v>1</v>
      </c>
    </row>
    <row r="67" spans="1:7">
      <c r="A67" s="2" t="str">
        <f>'Price List(f)'!J67</f>
        <v xml:space="preserve">5000 Lar Crackers 1 no </v>
      </c>
      <c r="B67" s="1">
        <f>VLOOKUP('Net Stock'!A67,'Price List(f)'!J:K,2,0)</f>
        <v>66</v>
      </c>
      <c r="C67" s="14">
        <f>SUMIF(Inward!C$1:C$65536,Table1[[#This Row],[productId]],Inward!D$1:D$65536)</f>
        <v>0</v>
      </c>
      <c r="D67" s="14">
        <f>SUMIF(Outward!A$1:A$65536,'Net Stock'!B67,Outward!C$1:C$65536)</f>
        <v>0</v>
      </c>
      <c r="E67" s="14">
        <f t="shared" ref="E67:E127" si="4">C67-D67</f>
        <v>0</v>
      </c>
      <c r="F67" s="2" t="str">
        <f t="shared" ref="F67:F127" si="5">IF(D67&gt;C67,"Place Order","")</f>
        <v/>
      </c>
      <c r="G67" s="14">
        <f t="shared" si="3"/>
        <v>0</v>
      </c>
    </row>
    <row r="68" spans="1:7">
      <c r="A68" s="2" t="str">
        <f>'Price List(f)'!J68</f>
        <v xml:space="preserve">10000 Lar Crackers 1 no </v>
      </c>
      <c r="B68" s="1">
        <f>VLOOKUP('Net Stock'!A68,'Price List(f)'!J:K,2,0)</f>
        <v>67</v>
      </c>
      <c r="C68" s="14">
        <f>SUMIF(Inward!C$1:C$65536,Table1[[#This Row],[productId]],Inward!D$1:D$65536)</f>
        <v>0</v>
      </c>
      <c r="D68" s="14">
        <f>SUMIF(Outward!A$1:A$65536,'Net Stock'!B68,Outward!C$1:C$65536)</f>
        <v>0</v>
      </c>
      <c r="E68" s="14">
        <f t="shared" si="4"/>
        <v>0</v>
      </c>
      <c r="F68" s="2" t="str">
        <f t="shared" si="5"/>
        <v/>
      </c>
      <c r="G68" s="14">
        <f t="shared" si="3"/>
        <v>0</v>
      </c>
    </row>
    <row r="69" spans="1:7">
      <c r="A69" s="2" t="str">
        <f>'Price List(f)'!J69</f>
        <v xml:space="preserve">Atom Bomb (ALU coated) 10 nos box </v>
      </c>
      <c r="B69" s="1">
        <f>VLOOKUP('Net Stock'!A69,'Price List(f)'!J:K,2,0)</f>
        <v>40</v>
      </c>
      <c r="C69" s="14">
        <f>SUMIF(Inward!C$1:C$65536,Table1[[#This Row],[productId]],Inward!D$1:D$65536)</f>
        <v>0</v>
      </c>
      <c r="D69" s="14">
        <f>SUMIF(Outward!A$1:A$65536,'Net Stock'!B69,Outward!C$1:C$65536)</f>
        <v>0</v>
      </c>
      <c r="E69" s="14">
        <f t="shared" si="4"/>
        <v>0</v>
      </c>
      <c r="F69" s="2" t="str">
        <f t="shared" si="5"/>
        <v/>
      </c>
      <c r="G69" s="14">
        <f t="shared" si="3"/>
        <v>0</v>
      </c>
    </row>
    <row r="70" spans="1:7">
      <c r="A70" s="2" t="str">
        <f>'Price List(f)'!J70</f>
        <v xml:space="preserve">Hydrogen Bomb (Green) 10 nos box </v>
      </c>
      <c r="B70" s="1">
        <f>VLOOKUP('Net Stock'!A70,'Price List(f)'!J:K,2,0)</f>
        <v>41</v>
      </c>
      <c r="C70" s="14">
        <f>SUMIF(Inward!C$1:C$65536,Table1[[#This Row],[productId]],Inward!D$1:D$65536)</f>
        <v>0</v>
      </c>
      <c r="D70" s="14">
        <f>SUMIF(Outward!A$1:A$65536,'Net Stock'!B70,Outward!C$1:C$65536)</f>
        <v>6</v>
      </c>
      <c r="E70" s="14">
        <f t="shared" si="4"/>
        <v>-6</v>
      </c>
      <c r="F70" s="2" t="str">
        <f t="shared" si="5"/>
        <v>Place Order</v>
      </c>
      <c r="G70" s="14">
        <f t="shared" si="3"/>
        <v>6</v>
      </c>
    </row>
    <row r="71" spans="1:7">
      <c r="A71" s="2" t="str">
        <f>'Price List(f)'!J71</f>
        <v xml:space="preserve">Thunder Bomb 10 nos box </v>
      </c>
      <c r="B71" s="1">
        <f>VLOOKUP('Net Stock'!A71,'Price List(f)'!J:K,2,0)</f>
        <v>42</v>
      </c>
      <c r="C71" s="14">
        <f>SUMIF(Inward!C$1:C$65536,Table1[[#This Row],[productId]],Inward!D$1:D$65536)</f>
        <v>0</v>
      </c>
      <c r="D71" s="14">
        <f>SUMIF(Outward!A$1:A$65536,'Net Stock'!B71,Outward!C$1:C$65536)</f>
        <v>1</v>
      </c>
      <c r="E71" s="14">
        <f t="shared" si="4"/>
        <v>-1</v>
      </c>
      <c r="F71" s="2" t="str">
        <f t="shared" si="5"/>
        <v>Place Order</v>
      </c>
      <c r="G71" s="14">
        <f t="shared" si="3"/>
        <v>1</v>
      </c>
    </row>
    <row r="72" spans="1:7">
      <c r="A72" s="2" t="str">
        <f>'Price List(f)'!J72</f>
        <v>Silver Twinkling 10 pcs Box 1.5 feet</v>
      </c>
      <c r="B72" s="1">
        <f>VLOOKUP('Net Stock'!A72,'Price List(f)'!J:K,2,0)</f>
        <v>26</v>
      </c>
      <c r="C72" s="14">
        <f>SUMIF(Inward!C$1:C$65536,Table1[[#This Row],[productId]],Inward!D$1:D$65536)</f>
        <v>0</v>
      </c>
      <c r="D72" s="14">
        <f>SUMIF(Outward!A$1:A$65536,'Net Stock'!B72,Outward!C$1:C$65536)</f>
        <v>0</v>
      </c>
      <c r="E72" s="14">
        <f t="shared" si="4"/>
        <v>0</v>
      </c>
      <c r="F72" s="2" t="str">
        <f t="shared" si="5"/>
        <v/>
      </c>
      <c r="G72" s="14">
        <f t="shared" si="3"/>
        <v>0</v>
      </c>
    </row>
    <row r="73" spans="1:7">
      <c r="A73" s="2" t="str">
        <f>'Price List(f)'!J73</f>
        <v>Silver Twinkling 10 pcs Box 2 feet</v>
      </c>
      <c r="B73" s="1">
        <f>VLOOKUP('Net Stock'!A73,'Price List(f)'!J:K,2,0)</f>
        <v>27</v>
      </c>
      <c r="C73" s="14">
        <f>SUMIF(Inward!C$1:C$65536,Table1[[#This Row],[productId]],Inward!D$1:D$65536)</f>
        <v>0</v>
      </c>
      <c r="D73" s="14">
        <f>SUMIF(Outward!A$1:A$65536,'Net Stock'!B73,Outward!C$1:C$65536)</f>
        <v>12</v>
      </c>
      <c r="E73" s="14">
        <f t="shared" si="4"/>
        <v>-12</v>
      </c>
      <c r="F73" s="2" t="str">
        <f t="shared" si="5"/>
        <v>Place Order</v>
      </c>
      <c r="G73" s="14">
        <f t="shared" si="3"/>
        <v>12</v>
      </c>
    </row>
    <row r="74" spans="1:7">
      <c r="A74" s="2" t="str">
        <f>'Price List(f)'!J74</f>
        <v>Silver Twinkling Deluxe 10 pcs Box 4 feet</v>
      </c>
      <c r="B74" s="1">
        <f>VLOOKUP('Net Stock'!A74,'Price List(f)'!J:K,2,0)</f>
        <v>28</v>
      </c>
      <c r="C74" s="14">
        <f>SUMIF(Inward!C$1:C$65536,Table1[[#This Row],[productId]],Inward!D$1:D$65536)</f>
        <v>0</v>
      </c>
      <c r="D74" s="14">
        <f>SUMIF(Outward!A$1:A$65536,'Net Stock'!B74,Outward!C$1:C$65536)</f>
        <v>0</v>
      </c>
      <c r="E74" s="14">
        <f t="shared" si="4"/>
        <v>0</v>
      </c>
      <c r="F74" s="2" t="str">
        <f t="shared" si="5"/>
        <v/>
      </c>
      <c r="G74" s="14">
        <f t="shared" si="3"/>
        <v>0</v>
      </c>
    </row>
    <row r="75" spans="1:7">
      <c r="A75" s="2" t="str">
        <f>'Price List(f)'!J75</f>
        <v xml:space="preserve">Fire Pencil 10 pcs Box </v>
      </c>
      <c r="B75" s="1">
        <f>VLOOKUP('Net Stock'!A75,'Price List(f)'!J:K,2,0)</f>
        <v>29</v>
      </c>
      <c r="C75" s="14">
        <f>SUMIF(Inward!C$1:C$65536,Table1[[#This Row],[productId]],Inward!D$1:D$65536)</f>
        <v>0</v>
      </c>
      <c r="D75" s="14">
        <f>SUMIF(Outward!A$1:A$65536,'Net Stock'!B75,Outward!C$1:C$65536)</f>
        <v>9</v>
      </c>
      <c r="E75" s="14">
        <f t="shared" si="4"/>
        <v>-9</v>
      </c>
      <c r="F75" s="2" t="str">
        <f t="shared" si="5"/>
        <v>Place Order</v>
      </c>
      <c r="G75" s="14">
        <f t="shared" si="3"/>
        <v>9</v>
      </c>
    </row>
    <row r="76" spans="1:7">
      <c r="A76" s="2" t="str">
        <f>'Price List(f)'!J76</f>
        <v xml:space="preserve">Magnetic Torches 10 pcs Box </v>
      </c>
      <c r="B76" s="1">
        <f>VLOOKUP('Net Stock'!A76,'Price List(f)'!J:K,2,0)</f>
        <v>30</v>
      </c>
      <c r="C76" s="14">
        <f>SUMIF(Inward!C$1:C$65536,Table1[[#This Row],[productId]],Inward!D$1:D$65536)</f>
        <v>0</v>
      </c>
      <c r="D76" s="14">
        <f>SUMIF(Outward!A$1:A$65536,'Net Stock'!B76,Outward!C$1:C$65536)</f>
        <v>2</v>
      </c>
      <c r="E76" s="14">
        <f t="shared" si="4"/>
        <v>-2</v>
      </c>
      <c r="F76" s="2" t="str">
        <f t="shared" si="5"/>
        <v>Place Order</v>
      </c>
      <c r="G76" s="14">
        <f t="shared" si="3"/>
        <v>2</v>
      </c>
    </row>
    <row r="77" spans="1:7">
      <c r="A77" s="2" t="str">
        <f>'Price List(f)'!J77</f>
        <v xml:space="preserve">Multi Color Candles 10 pcs Box </v>
      </c>
      <c r="B77" s="1">
        <f>VLOOKUP('Net Stock'!A77,'Price List(f)'!J:K,2,0)</f>
        <v>31</v>
      </c>
      <c r="C77" s="14">
        <f>SUMIF(Inward!C$1:C$65536,Table1[[#This Row],[productId]],Inward!D$1:D$65536)</f>
        <v>0</v>
      </c>
      <c r="D77" s="14">
        <f>SUMIF(Outward!A$1:A$65536,'Net Stock'!B77,Outward!C$1:C$65536)</f>
        <v>1</v>
      </c>
      <c r="E77" s="14">
        <f t="shared" si="4"/>
        <v>-1</v>
      </c>
      <c r="F77" s="2" t="str">
        <f t="shared" si="5"/>
        <v>Place Order</v>
      </c>
      <c r="G77" s="14">
        <f t="shared" si="3"/>
        <v>1</v>
      </c>
    </row>
    <row r="78" spans="1:7">
      <c r="A78" s="2" t="str">
        <f>'Price List(f)'!J78</f>
        <v xml:space="preserve">Electric Stones 25 pcs Box </v>
      </c>
      <c r="B78" s="1">
        <f>VLOOKUP('Net Stock'!A78,'Price List(f)'!J:K,2,0)</f>
        <v>32</v>
      </c>
      <c r="C78" s="14">
        <f>SUMIF(Inward!C$1:C$65536,Table1[[#This Row],[productId]],Inward!D$1:D$65536)</f>
        <v>0</v>
      </c>
      <c r="D78" s="14">
        <f>SUMIF(Outward!A$1:A$65536,'Net Stock'!B78,Outward!C$1:C$65536)</f>
        <v>7</v>
      </c>
      <c r="E78" s="14">
        <f t="shared" si="4"/>
        <v>-7</v>
      </c>
      <c r="F78" s="2" t="str">
        <f t="shared" si="5"/>
        <v>Place Order</v>
      </c>
      <c r="G78" s="14">
        <f t="shared" si="3"/>
        <v>7</v>
      </c>
    </row>
    <row r="79" spans="1:7">
      <c r="A79" s="2" t="str">
        <f>'Price List(f)'!J79</f>
        <v>Super Star Comets 1 pc Box 1 inch</v>
      </c>
      <c r="B79" s="1">
        <f>VLOOKUP('Net Stock'!A79,'Price List(f)'!J:K,2,0)</f>
        <v>68</v>
      </c>
      <c r="C79" s="14">
        <f>SUMIF(Inward!C$1:C$65536,Table1[[#This Row],[productId]],Inward!D$1:D$65536)</f>
        <v>0</v>
      </c>
      <c r="D79" s="14">
        <f>SUMIF(Outward!A$1:A$65536,'Net Stock'!B79,Outward!C$1:C$65536)</f>
        <v>4</v>
      </c>
      <c r="E79" s="14">
        <f t="shared" si="4"/>
        <v>-4</v>
      </c>
      <c r="F79" s="2" t="str">
        <f t="shared" si="5"/>
        <v>Place Order</v>
      </c>
      <c r="G79" s="14">
        <f t="shared" si="3"/>
        <v>4</v>
      </c>
    </row>
    <row r="80" spans="1:7">
      <c r="A80" s="2" t="str">
        <f>'Price List(f)'!J80</f>
        <v>Star Fire Comets 1 pc Box 1.25 inch</v>
      </c>
      <c r="B80" s="1">
        <f>VLOOKUP('Net Stock'!A80,'Price List(f)'!J:K,2,0)</f>
        <v>69</v>
      </c>
      <c r="C80" s="14">
        <f>SUMIF(Inward!C$1:C$65536,Table1[[#This Row],[productId]],Inward!D$1:D$65536)</f>
        <v>0</v>
      </c>
      <c r="D80" s="14">
        <f>SUMIF(Outward!A$1:A$65536,'Net Stock'!B80,Outward!C$1:C$65536)</f>
        <v>7</v>
      </c>
      <c r="E80" s="14">
        <f t="shared" si="4"/>
        <v>-7</v>
      </c>
      <c r="F80" s="2" t="str">
        <f t="shared" si="5"/>
        <v>Place Order</v>
      </c>
      <c r="G80" s="14">
        <f t="shared" si="3"/>
        <v>7</v>
      </c>
    </row>
    <row r="81" spans="1:7">
      <c r="A81" s="2" t="str">
        <f>'Price List(f)'!J81</f>
        <v>2 inch Comet 1 pc Box 2 inch</v>
      </c>
      <c r="B81" s="1">
        <f>VLOOKUP('Net Stock'!A81,'Price List(f)'!J:K,2,0)</f>
        <v>70</v>
      </c>
      <c r="C81" s="14">
        <f>SUMIF(Inward!C$1:C$65536,Table1[[#This Row],[productId]],Inward!D$1:D$65536)</f>
        <v>0</v>
      </c>
      <c r="D81" s="14">
        <f>SUMIF(Outward!A$1:A$65536,'Net Stock'!B81,Outward!C$1:C$65536)</f>
        <v>3</v>
      </c>
      <c r="E81" s="14">
        <f t="shared" si="4"/>
        <v>-3</v>
      </c>
      <c r="F81" s="2" t="str">
        <f t="shared" si="5"/>
        <v>Place Order</v>
      </c>
      <c r="G81" s="14">
        <f t="shared" si="3"/>
        <v>3</v>
      </c>
    </row>
    <row r="82" spans="1:7">
      <c r="A82" s="2" t="str">
        <f>'Price List(f)'!J82</f>
        <v>3 inch Comet 1 pc Box 3 inch</v>
      </c>
      <c r="B82" s="1">
        <f>VLOOKUP('Net Stock'!A82,'Price List(f)'!J:K,2,0)</f>
        <v>71</v>
      </c>
      <c r="C82" s="14">
        <f>SUMIF(Inward!C$1:C$65536,Table1[[#This Row],[productId]],Inward!D$1:D$65536)</f>
        <v>0</v>
      </c>
      <c r="D82" s="14">
        <f>SUMIF(Outward!A$1:A$65536,'Net Stock'!B82,Outward!C$1:C$65536)</f>
        <v>5</v>
      </c>
      <c r="E82" s="14">
        <f t="shared" si="4"/>
        <v>-5</v>
      </c>
      <c r="F82" s="2" t="str">
        <f t="shared" si="5"/>
        <v>Place Order</v>
      </c>
      <c r="G82" s="14">
        <f t="shared" si="3"/>
        <v>5</v>
      </c>
    </row>
    <row r="83" spans="1:7">
      <c r="A83" s="2" t="str">
        <f>'Price List(f)'!J83</f>
        <v xml:space="preserve">Seven Shots 5 pcs Box </v>
      </c>
      <c r="B83" s="1">
        <f>VLOOKUP('Net Stock'!A83,'Price List(f)'!J:K,2,0)</f>
        <v>78</v>
      </c>
      <c r="C83" s="14">
        <f>SUMIF(Inward!C$1:C$65536,Table1[[#This Row],[productId]],Inward!D$1:D$65536)</f>
        <v>0</v>
      </c>
      <c r="D83" s="14">
        <f>SUMIF(Outward!A$1:A$65536,'Net Stock'!B83,Outward!C$1:C$65536)</f>
        <v>1</v>
      </c>
      <c r="E83" s="14">
        <f t="shared" si="4"/>
        <v>-1</v>
      </c>
      <c r="F83" s="2" t="str">
        <f t="shared" si="5"/>
        <v>Place Order</v>
      </c>
      <c r="G83" s="14">
        <f t="shared" si="3"/>
        <v>1</v>
      </c>
    </row>
    <row r="84" spans="1:7">
      <c r="A84" s="2" t="str">
        <f>'Price List(f)'!J84</f>
        <v xml:space="preserve">Signal Lights 10 pcs Box </v>
      </c>
      <c r="B84" s="1">
        <f>VLOOKUP('Net Stock'!A84,'Price List(f)'!J:K,2,0)</f>
        <v>79</v>
      </c>
      <c r="C84" s="14">
        <f>SUMIF(Inward!C$1:C$65536,Table1[[#This Row],[productId]],Inward!D$1:D$65536)</f>
        <v>0</v>
      </c>
      <c r="D84" s="14">
        <f>SUMIF(Outward!A$1:A$65536,'Net Stock'!B84,Outward!C$1:C$65536)</f>
        <v>2</v>
      </c>
      <c r="E84" s="14">
        <f t="shared" si="4"/>
        <v>-2</v>
      </c>
      <c r="F84" s="2" t="str">
        <f t="shared" si="5"/>
        <v>Place Order</v>
      </c>
      <c r="G84" s="14">
        <f t="shared" si="3"/>
        <v>2</v>
      </c>
    </row>
    <row r="85" spans="1:7">
      <c r="A85" s="2" t="str">
        <f>'Price List(f)'!J85</f>
        <v xml:space="preserve">Mine of Crackers 5 pcs Box </v>
      </c>
      <c r="B85" s="1">
        <f>VLOOKUP('Net Stock'!A85,'Price List(f)'!J:K,2,0)</f>
        <v>80</v>
      </c>
      <c r="C85" s="14">
        <f>SUMIF(Inward!C$1:C$65536,Table1[[#This Row],[productId]],Inward!D$1:D$65536)</f>
        <v>0</v>
      </c>
      <c r="D85" s="14">
        <f>SUMIF(Outward!A$1:A$65536,'Net Stock'!B85,Outward!C$1:C$65536)</f>
        <v>0</v>
      </c>
      <c r="E85" s="14">
        <f t="shared" si="4"/>
        <v>0</v>
      </c>
      <c r="F85" s="2" t="str">
        <f t="shared" si="5"/>
        <v/>
      </c>
      <c r="G85" s="14">
        <f t="shared" si="3"/>
        <v>0</v>
      </c>
    </row>
    <row r="86" spans="1:7">
      <c r="A86" s="2" t="str">
        <f>'Price List(f)'!J86</f>
        <v xml:space="preserve">Mine of Serpents 10 pcs Box </v>
      </c>
      <c r="B86" s="1">
        <f>VLOOKUP('Net Stock'!A86,'Price List(f)'!J:K,2,0)</f>
        <v>81</v>
      </c>
      <c r="C86" s="14">
        <f>SUMIF(Inward!C$1:C$65536,Table1[[#This Row],[productId]],Inward!D$1:D$65536)</f>
        <v>0</v>
      </c>
      <c r="D86" s="14">
        <f>SUMIF(Outward!A$1:A$65536,'Net Stock'!B86,Outward!C$1:C$65536)</f>
        <v>0</v>
      </c>
      <c r="E86" s="14">
        <f t="shared" si="4"/>
        <v>0</v>
      </c>
      <c r="F86" s="2" t="str">
        <f t="shared" si="5"/>
        <v/>
      </c>
      <c r="G86" s="14">
        <f t="shared" si="3"/>
        <v>0</v>
      </c>
    </row>
    <row r="87" spans="1:7">
      <c r="A87" s="2" t="str">
        <f>'Price List(f)'!J87</f>
        <v xml:space="preserve">Color Changing Butterfly 10 pcs Box </v>
      </c>
      <c r="B87" s="1">
        <f>VLOOKUP('Net Stock'!A87,'Price List(f)'!J:K,2,0)</f>
        <v>82</v>
      </c>
      <c r="C87" s="14">
        <f>SUMIF(Inward!C$1:C$65536,Table1[[#This Row],[productId]],Inward!D$1:D$65536)</f>
        <v>0</v>
      </c>
      <c r="D87" s="14">
        <f>SUMIF(Outward!A$1:A$65536,'Net Stock'!B87,Outward!C$1:C$65536)</f>
        <v>0</v>
      </c>
      <c r="E87" s="14">
        <f t="shared" si="4"/>
        <v>0</v>
      </c>
      <c r="F87" s="2" t="str">
        <f t="shared" si="5"/>
        <v/>
      </c>
      <c r="G87" s="14">
        <f t="shared" si="3"/>
        <v>0</v>
      </c>
    </row>
    <row r="88" spans="1:7">
      <c r="A88" s="2" t="str">
        <f>'Price List(f)'!J88</f>
        <v xml:space="preserve">Swastik Wheels 5 pcs Box </v>
      </c>
      <c r="B88" s="1">
        <f>VLOOKUP('Net Stock'!A88,'Price List(f)'!J:K,2,0)</f>
        <v>83</v>
      </c>
      <c r="C88" s="14">
        <f>SUMIF(Inward!C$1:C$65536,Table1[[#This Row],[productId]],Inward!D$1:D$65536)</f>
        <v>0</v>
      </c>
      <c r="D88" s="14">
        <f>SUMIF(Outward!A$1:A$65536,'Net Stock'!B88,Outward!C$1:C$65536)</f>
        <v>0</v>
      </c>
      <c r="E88" s="14">
        <f t="shared" si="4"/>
        <v>0</v>
      </c>
      <c r="F88" s="2" t="str">
        <f t="shared" si="5"/>
        <v/>
      </c>
      <c r="G88" s="14">
        <f t="shared" si="3"/>
        <v>0</v>
      </c>
    </row>
    <row r="89" spans="1:7">
      <c r="A89" s="2" t="str">
        <f>'Price List(f)'!J89</f>
        <v xml:space="preserve">Color Thunder Bolt (Ord) 3 pcs Box </v>
      </c>
      <c r="B89" s="1">
        <f>VLOOKUP('Net Stock'!A89,'Price List(f)'!J:K,2,0)</f>
        <v>84</v>
      </c>
      <c r="C89" s="14">
        <f>SUMIF(Inward!C$1:C$65536,Table1[[#This Row],[productId]],Inward!D$1:D$65536)</f>
        <v>0</v>
      </c>
      <c r="D89" s="14">
        <f>SUMIF(Outward!A$1:A$65536,'Net Stock'!B89,Outward!C$1:C$65536)</f>
        <v>0</v>
      </c>
      <c r="E89" s="14">
        <f t="shared" si="4"/>
        <v>0</v>
      </c>
      <c r="F89" s="2" t="str">
        <f t="shared" si="5"/>
        <v/>
      </c>
      <c r="G89" s="14">
        <f t="shared" si="3"/>
        <v>0</v>
      </c>
    </row>
    <row r="90" spans="1:7">
      <c r="A90" s="2" t="str">
        <f>'Price List(f)'!J90</f>
        <v xml:space="preserve">Color Thunder Bolt (Gold) 3 pcs Box </v>
      </c>
      <c r="B90" s="1">
        <f>VLOOKUP('Net Stock'!A90,'Price List(f)'!J:K,2,0)</f>
        <v>85</v>
      </c>
      <c r="C90" s="14">
        <f>SUMIF(Inward!C$1:C$65536,Table1[[#This Row],[productId]],Inward!D$1:D$65536)</f>
        <v>0</v>
      </c>
      <c r="D90" s="14">
        <f>SUMIF(Outward!A$1:A$65536,'Net Stock'!B90,Outward!C$1:C$65536)</f>
        <v>0</v>
      </c>
      <c r="E90" s="14">
        <f t="shared" si="4"/>
        <v>0</v>
      </c>
      <c r="F90" s="2" t="str">
        <f t="shared" si="5"/>
        <v/>
      </c>
      <c r="G90" s="14">
        <f t="shared" si="3"/>
        <v>0</v>
      </c>
    </row>
    <row r="91" spans="1:7">
      <c r="A91" s="2" t="str">
        <f>'Price List(f)'!J91</f>
        <v xml:space="preserve">Aerial Outs 5 pcs Box </v>
      </c>
      <c r="B91" s="1">
        <f>VLOOKUP('Net Stock'!A91,'Price List(f)'!J:K,2,0)</f>
        <v>86</v>
      </c>
      <c r="C91" s="14">
        <f>SUMIF(Inward!C$1:C$65536,Table1[[#This Row],[productId]],Inward!D$1:D$65536)</f>
        <v>0</v>
      </c>
      <c r="D91" s="14">
        <f>SUMIF(Outward!A$1:A$65536,'Net Stock'!B91,Outward!C$1:C$65536)</f>
        <v>1</v>
      </c>
      <c r="E91" s="14">
        <f t="shared" si="4"/>
        <v>-1</v>
      </c>
      <c r="F91" s="2" t="str">
        <f t="shared" si="5"/>
        <v>Place Order</v>
      </c>
      <c r="G91" s="14">
        <f t="shared" si="3"/>
        <v>1</v>
      </c>
    </row>
    <row r="92" spans="1:7">
      <c r="A92" s="2" t="str">
        <f>'Price List(f)'!J92</f>
        <v xml:space="preserve">Golden Drops 5 pcs Box </v>
      </c>
      <c r="B92" s="1">
        <f>VLOOKUP('Net Stock'!A92,'Price List(f)'!J:K,2,0)</f>
        <v>87</v>
      </c>
      <c r="C92" s="14">
        <f>SUMIF(Inward!C$1:C$65536,Table1[[#This Row],[productId]],Inward!D$1:D$65536)</f>
        <v>0</v>
      </c>
      <c r="D92" s="14">
        <f>SUMIF(Outward!A$1:A$65536,'Net Stock'!B92,Outward!C$1:C$65536)</f>
        <v>1</v>
      </c>
      <c r="E92" s="14">
        <f t="shared" si="4"/>
        <v>-1</v>
      </c>
      <c r="F92" s="2" t="str">
        <f t="shared" si="5"/>
        <v>Place Order</v>
      </c>
      <c r="G92" s="14">
        <f t="shared" si="3"/>
        <v>1</v>
      </c>
    </row>
    <row r="93" spans="1:7">
      <c r="A93" s="2" t="str">
        <f>'Price List(f)'!J93</f>
        <v xml:space="preserve">Bomb Rockets 10 pcs Box </v>
      </c>
      <c r="B93" s="1">
        <f>VLOOKUP('Net Stock'!A93,'Price List(f)'!J:K,2,0)</f>
        <v>72</v>
      </c>
      <c r="C93" s="14">
        <f>SUMIF(Inward!C$1:C$65536,Table1[[#This Row],[productId]],Inward!D$1:D$65536)</f>
        <v>0</v>
      </c>
      <c r="D93" s="14">
        <f>SUMIF(Outward!A$1:A$65536,'Net Stock'!B93,Outward!C$1:C$65536)</f>
        <v>0</v>
      </c>
      <c r="E93" s="14">
        <f t="shared" si="4"/>
        <v>0</v>
      </c>
      <c r="F93" s="2" t="str">
        <f t="shared" si="5"/>
        <v/>
      </c>
      <c r="G93" s="14">
        <f t="shared" si="3"/>
        <v>0</v>
      </c>
    </row>
    <row r="94" spans="1:7">
      <c r="A94" s="2" t="str">
        <f>'Price List(f)'!J94</f>
        <v xml:space="preserve">Rainbow Rockets 10 pcs Box </v>
      </c>
      <c r="B94" s="1">
        <f>VLOOKUP('Net Stock'!A94,'Price List(f)'!J:K,2,0)</f>
        <v>73</v>
      </c>
      <c r="C94" s="14">
        <f>SUMIF(Inward!C$1:C$65536,Table1[[#This Row],[productId]],Inward!D$1:D$65536)</f>
        <v>0</v>
      </c>
      <c r="D94" s="14">
        <f>SUMIF(Outward!A$1:A$65536,'Net Stock'!B94,Outward!C$1:C$65536)</f>
        <v>1</v>
      </c>
      <c r="E94" s="14">
        <f t="shared" si="4"/>
        <v>-1</v>
      </c>
      <c r="F94" s="2" t="str">
        <f t="shared" si="5"/>
        <v>Place Order</v>
      </c>
      <c r="G94" s="14">
        <f t="shared" si="3"/>
        <v>1</v>
      </c>
    </row>
    <row r="95" spans="1:7">
      <c r="A95" s="2" t="str">
        <f>'Price List(f)'!J95</f>
        <v xml:space="preserve">Rohini Rockets 10 pcs Box </v>
      </c>
      <c r="B95" s="1">
        <f>VLOOKUP('Net Stock'!A95,'Price List(f)'!J:K,2,0)</f>
        <v>74</v>
      </c>
      <c r="C95" s="14">
        <f>SUMIF(Inward!C$1:C$65536,Table1[[#This Row],[productId]],Inward!D$1:D$65536)</f>
        <v>0</v>
      </c>
      <c r="D95" s="14">
        <f>SUMIF(Outward!A$1:A$65536,'Net Stock'!B95,Outward!C$1:C$65536)</f>
        <v>1</v>
      </c>
      <c r="E95" s="14">
        <f t="shared" si="4"/>
        <v>-1</v>
      </c>
      <c r="F95" s="2" t="str">
        <f t="shared" si="5"/>
        <v>Place Order</v>
      </c>
      <c r="G95" s="14">
        <f t="shared" si="3"/>
        <v>1</v>
      </c>
    </row>
    <row r="96" spans="1:7">
      <c r="A96" s="2" t="str">
        <f>'Price List(f)'!J96</f>
        <v xml:space="preserve">Parachute Rockets 5 pcs Box </v>
      </c>
      <c r="B96" s="1">
        <f>VLOOKUP('Net Stock'!A96,'Price List(f)'!J:K,2,0)</f>
        <v>75</v>
      </c>
      <c r="C96" s="14">
        <f>SUMIF(Inward!C$1:C$65536,Table1[[#This Row],[productId]],Inward!D$1:D$65536)</f>
        <v>0</v>
      </c>
      <c r="D96" s="14">
        <f>SUMIF(Outward!A$1:A$65536,'Net Stock'!B96,Outward!C$1:C$65536)</f>
        <v>3</v>
      </c>
      <c r="E96" s="14">
        <f t="shared" si="4"/>
        <v>-3</v>
      </c>
      <c r="F96" s="2" t="str">
        <f t="shared" si="5"/>
        <v>Place Order</v>
      </c>
      <c r="G96" s="14">
        <f t="shared" si="3"/>
        <v>3</v>
      </c>
    </row>
    <row r="97" spans="1:7">
      <c r="A97" s="2" t="str">
        <f>'Price List(f)'!J97</f>
        <v xml:space="preserve">Missiles, Silver Ghost 2 pcs Box </v>
      </c>
      <c r="B97" s="1">
        <f>VLOOKUP('Net Stock'!A97,'Price List(f)'!J:K,2,0)</f>
        <v>76</v>
      </c>
      <c r="C97" s="14">
        <f>SUMIF(Inward!C$1:C$65536,Table1[[#This Row],[productId]],Inward!D$1:D$65536)</f>
        <v>0</v>
      </c>
      <c r="D97" s="14">
        <f>SUMIF(Outward!A$1:A$65536,'Net Stock'!B97,Outward!C$1:C$65536)</f>
        <v>4</v>
      </c>
      <c r="E97" s="14">
        <f t="shared" si="4"/>
        <v>-4</v>
      </c>
      <c r="F97" s="2" t="str">
        <f t="shared" si="5"/>
        <v>Place Order</v>
      </c>
      <c r="G97" s="14">
        <f t="shared" si="3"/>
        <v>4</v>
      </c>
    </row>
    <row r="98" spans="1:7">
      <c r="A98" s="2" t="str">
        <f>'Price List(f)'!J98</f>
        <v xml:space="preserve">Rotor, Delta, Echo, Stiletto, Proton 5 pcs Box </v>
      </c>
      <c r="B98" s="1">
        <f>VLOOKUP('Net Stock'!A98,'Price List(f)'!J:K,2,0)</f>
        <v>77</v>
      </c>
      <c r="C98" s="14">
        <f>SUMIF(Inward!C$1:C$65536,Table1[[#This Row],[productId]],Inward!D$1:D$65536)</f>
        <v>0</v>
      </c>
      <c r="D98" s="14">
        <f>SUMIF(Outward!A$1:A$65536,'Net Stock'!B98,Outward!C$1:C$65536)</f>
        <v>1</v>
      </c>
      <c r="E98" s="14">
        <f t="shared" si="4"/>
        <v>-1</v>
      </c>
      <c r="F98" s="2" t="str">
        <f t="shared" si="5"/>
        <v>Place Order</v>
      </c>
      <c r="G98" s="14">
        <f t="shared" si="3"/>
        <v>1</v>
      </c>
    </row>
    <row r="99" spans="1:7">
      <c r="A99" s="2" t="str">
        <f>'Price List(f)'!J99</f>
        <v xml:space="preserve">Golden Spider 3 pcs Box </v>
      </c>
      <c r="B99" s="1">
        <f>VLOOKUP('Net Stock'!A99,'Price List(f)'!J:K,2,0)</f>
        <v>88</v>
      </c>
      <c r="C99" s="14">
        <f>SUMIF(Inward!C$1:C$65536,Table1[[#This Row],[productId]],Inward!D$1:D$65536)</f>
        <v>0</v>
      </c>
      <c r="D99" s="14">
        <f>SUMIF(Outward!A$1:A$65536,'Net Stock'!B99,Outward!C$1:C$65536)</f>
        <v>1</v>
      </c>
      <c r="E99" s="14">
        <f t="shared" si="4"/>
        <v>-1</v>
      </c>
      <c r="F99" s="2" t="str">
        <f t="shared" si="5"/>
        <v>Place Order</v>
      </c>
      <c r="G99" s="14">
        <f t="shared" si="3"/>
        <v>1</v>
      </c>
    </row>
    <row r="100" spans="1:7">
      <c r="A100" s="2" t="str">
        <f>'Price List(f)'!J100</f>
        <v xml:space="preserve">Happiness 5 pcs Box </v>
      </c>
      <c r="B100" s="1">
        <f>VLOOKUP('Net Stock'!A100,'Price List(f)'!J:K,2,0)</f>
        <v>89</v>
      </c>
      <c r="C100" s="14">
        <f>SUMIF(Inward!C$1:C$65536,Table1[[#This Row],[productId]],Inward!D$1:D$65536)</f>
        <v>0</v>
      </c>
      <c r="D100" s="14">
        <f>SUMIF(Outward!A$1:A$65536,'Net Stock'!B100,Outward!C$1:C$65536)</f>
        <v>1</v>
      </c>
      <c r="E100" s="14">
        <f t="shared" si="4"/>
        <v>-1</v>
      </c>
      <c r="F100" s="2" t="str">
        <f t="shared" si="5"/>
        <v>Place Order</v>
      </c>
      <c r="G100" s="14">
        <f t="shared" si="3"/>
        <v>1</v>
      </c>
    </row>
    <row r="101" spans="1:7">
      <c r="A101" s="2" t="str">
        <f>'Price List(f)'!J101</f>
        <v xml:space="preserve">Green Grass 5 pcs Box </v>
      </c>
      <c r="B101" s="1">
        <f>VLOOKUP('Net Stock'!A101,'Price List(f)'!J:K,2,0)</f>
        <v>90</v>
      </c>
      <c r="C101" s="14">
        <f>SUMIF(Inward!C$1:C$65536,Table1[[#This Row],[productId]],Inward!D$1:D$65536)</f>
        <v>0</v>
      </c>
      <c r="D101" s="14">
        <f>SUMIF(Outward!A$1:A$65536,'Net Stock'!B101,Outward!C$1:C$65536)</f>
        <v>1</v>
      </c>
      <c r="E101" s="14">
        <f t="shared" si="4"/>
        <v>-1</v>
      </c>
      <c r="F101" s="2" t="str">
        <f t="shared" si="5"/>
        <v>Place Order</v>
      </c>
      <c r="G101" s="14">
        <f t="shared" si="3"/>
        <v>1</v>
      </c>
    </row>
    <row r="102" spans="1:7">
      <c r="A102" s="2" t="str">
        <f>'Price List(f)'!J102</f>
        <v xml:space="preserve">Red Cindrella 5 pcs Box </v>
      </c>
      <c r="B102" s="1">
        <f>VLOOKUP('Net Stock'!A102,'Price List(f)'!J:K,2,0)</f>
        <v>91</v>
      </c>
      <c r="C102" s="14">
        <f>SUMIF(Inward!C$1:C$65536,Table1[[#This Row],[productId]],Inward!D$1:D$65536)</f>
        <v>0</v>
      </c>
      <c r="D102" s="14">
        <f>SUMIF(Outward!A$1:A$65536,'Net Stock'!B102,Outward!C$1:C$65536)</f>
        <v>0</v>
      </c>
      <c r="E102" s="14">
        <f t="shared" si="4"/>
        <v>0</v>
      </c>
      <c r="F102" s="2" t="str">
        <f t="shared" si="5"/>
        <v/>
      </c>
      <c r="G102" s="14">
        <f t="shared" si="3"/>
        <v>0</v>
      </c>
    </row>
    <row r="103" spans="1:7">
      <c r="A103" s="2" t="str">
        <f>'Price List(f)'!J103</f>
        <v xml:space="preserve">Gold Rush 5 pcs Box </v>
      </c>
      <c r="B103" s="1">
        <f>VLOOKUP('Net Stock'!A103,'Price List(f)'!J:K,2,0)</f>
        <v>92</v>
      </c>
      <c r="C103" s="14">
        <f>SUMIF(Inward!C$1:C$65536,Table1[[#This Row],[productId]],Inward!D$1:D$65536)</f>
        <v>0</v>
      </c>
      <c r="D103" s="14">
        <f>SUMIF(Outward!A$1:A$65536,'Net Stock'!B103,Outward!C$1:C$65536)</f>
        <v>0</v>
      </c>
      <c r="E103" s="14">
        <f t="shared" si="4"/>
        <v>0</v>
      </c>
      <c r="F103" s="2" t="str">
        <f t="shared" si="5"/>
        <v/>
      </c>
      <c r="G103" s="14">
        <f t="shared" si="3"/>
        <v>0</v>
      </c>
    </row>
    <row r="104" spans="1:7">
      <c r="A104" s="2" t="str">
        <f>'Price List(f)'!J104</f>
        <v xml:space="preserve">3 Stage Satellite 10 pcs Box </v>
      </c>
      <c r="B104" s="1">
        <f>VLOOKUP('Net Stock'!A104,'Price List(f)'!J:K,2,0)</f>
        <v>93</v>
      </c>
      <c r="C104" s="14">
        <f>SUMIF(Inward!C$1:C$65536,Table1[[#This Row],[productId]],Inward!D$1:D$65536)</f>
        <v>0</v>
      </c>
      <c r="D104" s="14">
        <f>SUMIF(Outward!A$1:A$65536,'Net Stock'!B104,Outward!C$1:C$65536)</f>
        <v>0</v>
      </c>
      <c r="E104" s="14">
        <f t="shared" si="4"/>
        <v>0</v>
      </c>
      <c r="F104" s="2" t="str">
        <f t="shared" si="5"/>
        <v/>
      </c>
      <c r="G104" s="14">
        <f t="shared" si="3"/>
        <v>0</v>
      </c>
    </row>
    <row r="105" spans="1:7">
      <c r="A105" s="2" t="str">
        <f>'Price List(f)'!J105</f>
        <v xml:space="preserve">T.V. Tower 1 pc Box </v>
      </c>
      <c r="B105" s="1">
        <f>VLOOKUP('Net Stock'!A105,'Price List(f)'!J:K,2,0)</f>
        <v>94</v>
      </c>
      <c r="C105" s="14">
        <f>SUMIF(Inward!C$1:C$65536,Table1[[#This Row],[productId]],Inward!D$1:D$65536)</f>
        <v>0</v>
      </c>
      <c r="D105" s="14">
        <f>SUMIF(Outward!A$1:A$65536,'Net Stock'!B105,Outward!C$1:C$65536)</f>
        <v>0</v>
      </c>
      <c r="E105" s="14">
        <f t="shared" si="4"/>
        <v>0</v>
      </c>
      <c r="F105" s="2" t="str">
        <f t="shared" si="5"/>
        <v/>
      </c>
      <c r="G105" s="14">
        <f t="shared" si="3"/>
        <v>0</v>
      </c>
    </row>
    <row r="106" spans="1:7">
      <c r="A106" s="2" t="str">
        <f>'Price List(f)'!J106</f>
        <v xml:space="preserve">Meteor 5 pcs Box </v>
      </c>
      <c r="B106" s="1">
        <f>VLOOKUP('Net Stock'!A106,'Price List(f)'!J:K,2,0)</f>
        <v>95</v>
      </c>
      <c r="C106" s="14">
        <f>SUMIF(Inward!C$1:C$65536,Table1[[#This Row],[productId]],Inward!D$1:D$65536)</f>
        <v>0</v>
      </c>
      <c r="D106" s="14">
        <f>SUMIF(Outward!A$1:A$65536,'Net Stock'!B106,Outward!C$1:C$65536)</f>
        <v>0</v>
      </c>
      <c r="E106" s="14">
        <f t="shared" si="4"/>
        <v>0</v>
      </c>
      <c r="F106" s="2" t="str">
        <f t="shared" si="5"/>
        <v/>
      </c>
      <c r="G106" s="14">
        <f t="shared" si="3"/>
        <v>0</v>
      </c>
    </row>
    <row r="107" spans="1:7">
      <c r="A107" s="2" t="str">
        <f>'Price List(f)'!J107</f>
        <v xml:space="preserve">Rainbow Fog 2 pcs Box </v>
      </c>
      <c r="B107" s="1">
        <f>VLOOKUP('Net Stock'!A107,'Price List(f)'!J:K,2,0)</f>
        <v>96</v>
      </c>
      <c r="C107" s="14">
        <f>SUMIF(Inward!C$1:C$65536,Table1[[#This Row],[productId]],Inward!D$1:D$65536)</f>
        <v>0</v>
      </c>
      <c r="D107" s="14">
        <f>SUMIF(Outward!A$1:A$65536,'Net Stock'!B107,Outward!C$1:C$65536)</f>
        <v>0</v>
      </c>
      <c r="E107" s="14">
        <f t="shared" si="4"/>
        <v>0</v>
      </c>
      <c r="F107" s="2" t="str">
        <f t="shared" si="5"/>
        <v/>
      </c>
      <c r="G107" s="14">
        <f t="shared" si="3"/>
        <v>0</v>
      </c>
    </row>
    <row r="108" spans="1:7">
      <c r="A108" s="2" t="str">
        <f>'Price List(f)'!J108</f>
        <v xml:space="preserve">Color Smoke Fountain 5 pcs Box </v>
      </c>
      <c r="B108" s="1">
        <f>VLOOKUP('Net Stock'!A108,'Price List(f)'!J:K,2,0)</f>
        <v>97</v>
      </c>
      <c r="C108" s="14">
        <f>SUMIF(Inward!C$1:C$65536,Table1[[#This Row],[productId]],Inward!D$1:D$65536)</f>
        <v>0</v>
      </c>
      <c r="D108" s="14">
        <f>SUMIF(Outward!A$1:A$65536,'Net Stock'!B108,Outward!C$1:C$65536)</f>
        <v>0</v>
      </c>
      <c r="E108" s="14">
        <f t="shared" si="4"/>
        <v>0</v>
      </c>
      <c r="F108" s="2" t="str">
        <f t="shared" si="5"/>
        <v/>
      </c>
      <c r="G108" s="14">
        <f t="shared" si="3"/>
        <v>0</v>
      </c>
    </row>
    <row r="109" spans="1:7">
      <c r="A109" s="2" t="str">
        <f>'Price List(f)'!J109</f>
        <v xml:space="preserve">Little Flower 1 pc Box </v>
      </c>
      <c r="B109" s="1">
        <f>VLOOKUP('Net Stock'!A109,'Price List(f)'!J:K,2,0)</f>
        <v>98</v>
      </c>
      <c r="C109" s="14">
        <f>SUMIF(Inward!C$1:C$65536,Table1[[#This Row],[productId]],Inward!D$1:D$65536)</f>
        <v>0</v>
      </c>
      <c r="D109" s="14">
        <f>SUMIF(Outward!A$1:A$65536,'Net Stock'!B109,Outward!C$1:C$65536)</f>
        <v>0</v>
      </c>
      <c r="E109" s="14">
        <f t="shared" si="4"/>
        <v>0</v>
      </c>
      <c r="F109" s="2" t="str">
        <f t="shared" si="5"/>
        <v/>
      </c>
      <c r="G109" s="14">
        <f t="shared" si="3"/>
        <v>0</v>
      </c>
    </row>
    <row r="110" spans="1:7">
      <c r="A110" s="2" t="str">
        <f>'Price List(f)'!J110</f>
        <v xml:space="preserve">Cluster Blaster 1 pc Box </v>
      </c>
      <c r="B110" s="1">
        <f>VLOOKUP('Net Stock'!A110,'Price List(f)'!J:K,2,0)</f>
        <v>99</v>
      </c>
      <c r="C110" s="14">
        <f>SUMIF(Inward!C$1:C$65536,Table1[[#This Row],[productId]],Inward!D$1:D$65536)</f>
        <v>0</v>
      </c>
      <c r="D110" s="14">
        <f>SUMIF(Outward!A$1:A$65536,'Net Stock'!B110,Outward!C$1:C$65536)</f>
        <v>0</v>
      </c>
      <c r="E110" s="14">
        <f t="shared" si="4"/>
        <v>0</v>
      </c>
      <c r="F110" s="2" t="str">
        <f t="shared" si="5"/>
        <v/>
      </c>
      <c r="G110" s="14">
        <f t="shared" si="3"/>
        <v>0</v>
      </c>
    </row>
    <row r="111" spans="1:7">
      <c r="A111" s="2" t="str">
        <f>'Price List(f)'!J111</f>
        <v xml:space="preserve">Happy Dreams 1 pc Box </v>
      </c>
      <c r="B111" s="1">
        <f>VLOOKUP('Net Stock'!A111,'Price List(f)'!J:K,2,0)</f>
        <v>100</v>
      </c>
      <c r="C111" s="14">
        <f>SUMIF(Inward!C$1:C$65536,Table1[[#This Row],[productId]],Inward!D$1:D$65536)</f>
        <v>0</v>
      </c>
      <c r="D111" s="14">
        <f>SUMIF(Outward!A$1:A$65536,'Net Stock'!B111,Outward!C$1:C$65536)</f>
        <v>0</v>
      </c>
      <c r="E111" s="14">
        <f t="shared" si="4"/>
        <v>0</v>
      </c>
      <c r="F111" s="2" t="str">
        <f t="shared" si="5"/>
        <v/>
      </c>
      <c r="G111" s="14">
        <f t="shared" si="3"/>
        <v>0</v>
      </c>
    </row>
    <row r="112" spans="1:7">
      <c r="A112" s="2" t="str">
        <f>'Price List(f)'!J112</f>
        <v xml:space="preserve">Chat Chat 10 pcs Box </v>
      </c>
      <c r="B112" s="1">
        <f>VLOOKUP('Net Stock'!A112,'Price List(f)'!J:K,2,0)</f>
        <v>101</v>
      </c>
      <c r="C112" s="14">
        <f>SUMIF(Inward!C$1:C$65536,Table1[[#This Row],[productId]],Inward!D$1:D$65536)</f>
        <v>0</v>
      </c>
      <c r="D112" s="14">
        <f>SUMIF(Outward!A$1:A$65536,'Net Stock'!B112,Outward!C$1:C$65536)</f>
        <v>9</v>
      </c>
      <c r="E112" s="14">
        <f t="shared" si="4"/>
        <v>-9</v>
      </c>
      <c r="F112" s="2" t="str">
        <f t="shared" si="5"/>
        <v>Place Order</v>
      </c>
      <c r="G112" s="14">
        <f t="shared" si="3"/>
        <v>9</v>
      </c>
    </row>
    <row r="113" spans="1:7">
      <c r="A113" s="2" t="str">
        <f>'Price List(f)'!J113</f>
        <v xml:space="preserve">Fat Boy 1 pc Box </v>
      </c>
      <c r="B113" s="1">
        <f>VLOOKUP('Net Stock'!A113,'Price List(f)'!J:K,2,0)</f>
        <v>102</v>
      </c>
      <c r="C113" s="14">
        <f>SUMIF(Inward!C$1:C$65536,Table1[[#This Row],[productId]],Inward!D$1:D$65536)</f>
        <v>0</v>
      </c>
      <c r="D113" s="14">
        <f>SUMIF(Outward!A$1:A$65536,'Net Stock'!B113,Outward!C$1:C$65536)</f>
        <v>1</v>
      </c>
      <c r="E113" s="14">
        <f t="shared" si="4"/>
        <v>-1</v>
      </c>
      <c r="F113" s="2" t="str">
        <f t="shared" si="5"/>
        <v>Place Order</v>
      </c>
      <c r="G113" s="14">
        <f t="shared" si="3"/>
        <v>1</v>
      </c>
    </row>
    <row r="114" spans="1:7">
      <c r="A114" s="2" t="str">
        <f>'Price List(f)'!J114</f>
        <v>Lemon Tree Sparklers 10 pcs Box 15 cm</v>
      </c>
      <c r="B114" s="1">
        <f>VLOOKUP('Net Stock'!A114,'Price List(f)'!J:K,2,0)</f>
        <v>103</v>
      </c>
      <c r="C114" s="14">
        <f>SUMIF(Inward!C$1:C$65536,Table1[[#This Row],[productId]],Inward!D$1:D$65536)</f>
        <v>0</v>
      </c>
      <c r="D114" s="14">
        <f>SUMIF(Outward!A$1:A$65536,'Net Stock'!B114,Outward!C$1:C$65536)</f>
        <v>0</v>
      </c>
      <c r="E114" s="14">
        <f t="shared" si="4"/>
        <v>0</v>
      </c>
      <c r="F114" s="2" t="str">
        <f t="shared" si="5"/>
        <v/>
      </c>
      <c r="G114" s="14">
        <f t="shared" si="3"/>
        <v>0</v>
      </c>
    </row>
    <row r="115" spans="1:7">
      <c r="A115" s="2" t="str">
        <f>'Price List(f)'!J115</f>
        <v xml:space="preserve">Color Burst 10 pcs Box </v>
      </c>
      <c r="B115" s="1">
        <f>VLOOKUP('Net Stock'!A115,'Price List(f)'!J:K,2,0)</f>
        <v>104</v>
      </c>
      <c r="C115" s="14">
        <f>SUMIF(Inward!C$1:C$65536,Table1[[#This Row],[productId]],Inward!D$1:D$65536)</f>
        <v>0</v>
      </c>
      <c r="D115" s="14">
        <f>SUMIF(Outward!A$1:A$65536,'Net Stock'!B115,Outward!C$1:C$65536)</f>
        <v>0</v>
      </c>
      <c r="E115" s="14">
        <f t="shared" si="4"/>
        <v>0</v>
      </c>
      <c r="F115" s="2" t="str">
        <f t="shared" si="5"/>
        <v/>
      </c>
      <c r="G115" s="14">
        <f t="shared" si="3"/>
        <v>0</v>
      </c>
    </row>
    <row r="116" spans="1:7">
      <c r="A116" s="2" t="str">
        <f>'Price List(f)'!J116</f>
        <v>Golden Whistle 5 pcs Box Small</v>
      </c>
      <c r="B116" s="1">
        <f>VLOOKUP('Net Stock'!A116,'Price List(f)'!J:K,2,0)</f>
        <v>105</v>
      </c>
      <c r="C116" s="14">
        <f>SUMIF(Inward!C$1:C$65536,Table1[[#This Row],[productId]],Inward!D$1:D$65536)</f>
        <v>0</v>
      </c>
      <c r="D116" s="14">
        <f>SUMIF(Outward!A$1:A$65536,'Net Stock'!B116,Outward!C$1:C$65536)</f>
        <v>0</v>
      </c>
      <c r="E116" s="14">
        <f t="shared" si="4"/>
        <v>0</v>
      </c>
      <c r="F116" s="2" t="str">
        <f t="shared" si="5"/>
        <v/>
      </c>
      <c r="G116" s="14">
        <f t="shared" si="3"/>
        <v>0</v>
      </c>
    </row>
    <row r="117" spans="1:7">
      <c r="A117" s="2" t="str">
        <f>'Price List(f)'!J117</f>
        <v>Golden Whistle Giant 2 pcs Box Big</v>
      </c>
      <c r="B117" s="1">
        <f>VLOOKUP('Net Stock'!A117,'Price List(f)'!J:K,2,0)</f>
        <v>106</v>
      </c>
      <c r="C117" s="14">
        <f>SUMIF(Inward!C$1:C$65536,Table1[[#This Row],[productId]],Inward!D$1:D$65536)</f>
        <v>0</v>
      </c>
      <c r="D117" s="14">
        <f>SUMIF(Outward!A$1:A$65536,'Net Stock'!B117,Outward!C$1:C$65536)</f>
        <v>0</v>
      </c>
      <c r="E117" s="14">
        <f t="shared" si="4"/>
        <v>0</v>
      </c>
      <c r="F117" s="2" t="str">
        <f t="shared" si="5"/>
        <v/>
      </c>
      <c r="G117" s="14">
        <f t="shared" si="3"/>
        <v>0</v>
      </c>
    </row>
    <row r="118" spans="1:7">
      <c r="A118" s="2" t="str">
        <f>'Price List(f)'!J118</f>
        <v xml:space="preserve">Shooting Stars 5 pcsBox </v>
      </c>
      <c r="B118" s="1">
        <f>VLOOKUP('Net Stock'!A118,'Price List(f)'!J:K,2,0)</f>
        <v>107</v>
      </c>
      <c r="C118" s="14">
        <f>SUMIF(Inward!C$1:C$65536,Table1[[#This Row],[productId]],Inward!D$1:D$65536)</f>
        <v>0</v>
      </c>
      <c r="D118" s="14">
        <f>SUMIF(Outward!A$1:A$65536,'Net Stock'!B118,Outward!C$1:C$65536)</f>
        <v>6</v>
      </c>
      <c r="E118" s="14">
        <f t="shared" si="4"/>
        <v>-6</v>
      </c>
      <c r="F118" s="2" t="str">
        <f t="shared" si="5"/>
        <v>Place Order</v>
      </c>
      <c r="G118" s="14">
        <f t="shared" si="3"/>
        <v>6</v>
      </c>
    </row>
    <row r="119" spans="1:7">
      <c r="A119" s="2" t="str">
        <f>'Price List(f)'!J119</f>
        <v xml:space="preserve">Jasmine Drops 3 pcs Box </v>
      </c>
      <c r="B119" s="1">
        <f>VLOOKUP('Net Stock'!A119,'Price List(f)'!J:K,2,0)</f>
        <v>108</v>
      </c>
      <c r="C119" s="14">
        <f>SUMIF(Inward!C$1:C$65536,Table1[[#This Row],[productId]],Inward!D$1:D$65536)</f>
        <v>0</v>
      </c>
      <c r="D119" s="14">
        <f>SUMIF(Outward!A$1:A$65536,'Net Stock'!B119,Outward!C$1:C$65536)</f>
        <v>0</v>
      </c>
      <c r="E119" s="14">
        <f t="shared" si="4"/>
        <v>0</v>
      </c>
      <c r="F119" s="2" t="str">
        <f t="shared" si="5"/>
        <v/>
      </c>
      <c r="G119" s="14">
        <f t="shared" si="3"/>
        <v>0</v>
      </c>
    </row>
    <row r="120" spans="1:7">
      <c r="A120" s="2" t="str">
        <f>'Price List(f)'!J120</f>
        <v xml:space="preserve">Jumping Frog 6 pcs Box </v>
      </c>
      <c r="B120" s="1">
        <f>VLOOKUP('Net Stock'!A120,'Price List(f)'!J:K,2,0)</f>
        <v>109</v>
      </c>
      <c r="C120" s="14">
        <f>SUMIF(Inward!C$1:C$65536,Table1[[#This Row],[productId]],Inward!D$1:D$65536)</f>
        <v>0</v>
      </c>
      <c r="D120" s="14">
        <f>SUMIF(Outward!A$1:A$65536,'Net Stock'!B120,Outward!C$1:C$65536)</f>
        <v>0</v>
      </c>
      <c r="E120" s="14">
        <f t="shared" si="4"/>
        <v>0</v>
      </c>
      <c r="F120" s="2" t="str">
        <f t="shared" si="5"/>
        <v/>
      </c>
      <c r="G120" s="14">
        <f t="shared" si="3"/>
        <v>0</v>
      </c>
    </row>
    <row r="121" spans="1:7">
      <c r="A121" s="2" t="str">
        <f>'Price List(f)'!J121</f>
        <v xml:space="preserve">Treasure Box 5 pcs Box </v>
      </c>
      <c r="B121" s="1">
        <f>VLOOKUP('Net Stock'!A121,'Price List(f)'!J:K,2,0)</f>
        <v>110</v>
      </c>
      <c r="C121" s="14">
        <f>SUMIF(Inward!C$1:C$65536,Table1[[#This Row],[productId]],Inward!D$1:D$65536)</f>
        <v>0</v>
      </c>
      <c r="D121" s="14">
        <f>SUMIF(Outward!A$1:A$65536,'Net Stock'!B121,Outward!C$1:C$65536)</f>
        <v>1</v>
      </c>
      <c r="E121" s="14">
        <f t="shared" si="4"/>
        <v>-1</v>
      </c>
      <c r="F121" s="2" t="str">
        <f t="shared" si="5"/>
        <v>Place Order</v>
      </c>
      <c r="G121" s="14">
        <f t="shared" si="3"/>
        <v>1</v>
      </c>
    </row>
    <row r="122" spans="1:7">
      <c r="A122" s="2" t="str">
        <f>'Price List(f)'!J122</f>
        <v xml:space="preserve">Color Magic - 16 shots 1 pc Box </v>
      </c>
      <c r="B122" s="1">
        <f>VLOOKUP('Net Stock'!A122,'Price List(f)'!J:K,2,0)</f>
        <v>111</v>
      </c>
      <c r="C122" s="14">
        <f>SUMIF(Inward!C$1:C$65536,Table1[[#This Row],[productId]],Inward!D$1:D$65536)</f>
        <v>0</v>
      </c>
      <c r="D122" s="14">
        <f>SUMIF(Outward!A$1:A$65536,'Net Stock'!B122,Outward!C$1:C$65536)</f>
        <v>0</v>
      </c>
      <c r="E122" s="14">
        <f t="shared" si="4"/>
        <v>0</v>
      </c>
      <c r="F122" s="2" t="str">
        <f t="shared" si="5"/>
        <v/>
      </c>
      <c r="G122" s="14">
        <f t="shared" si="3"/>
        <v>0</v>
      </c>
    </row>
    <row r="123" spans="1:7">
      <c r="A123" s="2" t="str">
        <f>'Price List(f)'!J123</f>
        <v xml:space="preserve">Snow Valley 1 pc Box </v>
      </c>
      <c r="B123" s="1">
        <f>VLOOKUP('Net Stock'!A123,'Price List(f)'!J:K,2,0)</f>
        <v>112</v>
      </c>
      <c r="C123" s="14">
        <f>SUMIF(Inward!C$1:C$65536,Table1[[#This Row],[productId]],Inward!D$1:D$65536)</f>
        <v>0</v>
      </c>
      <c r="D123" s="14">
        <f>SUMIF(Outward!A$1:A$65536,'Net Stock'!B123,Outward!C$1:C$65536)</f>
        <v>4</v>
      </c>
      <c r="E123" s="14">
        <f t="shared" si="4"/>
        <v>-4</v>
      </c>
      <c r="F123" s="2" t="str">
        <f t="shared" si="5"/>
        <v>Place Order</v>
      </c>
      <c r="G123" s="14">
        <f t="shared" si="3"/>
        <v>4</v>
      </c>
    </row>
    <row r="124" spans="1:7">
      <c r="A124" s="2" t="str">
        <f>'Price List(f)'!J124</f>
        <v>Lavender Sparkles 10 pcs Box 15 cm</v>
      </c>
      <c r="B124" s="1">
        <f>VLOOKUP('Net Stock'!A124,'Price List(f)'!J:K,2,0)</f>
        <v>113</v>
      </c>
      <c r="C124" s="14">
        <f>SUMIF(Inward!C$1:C$65536,Table1[[#This Row],[productId]],Inward!D$1:D$65536)</f>
        <v>0</v>
      </c>
      <c r="D124" s="14">
        <f>SUMIF(Outward!A$1:A$65536,'Net Stock'!B124,Outward!C$1:C$65536)</f>
        <v>0</v>
      </c>
      <c r="E124" s="14">
        <f t="shared" si="4"/>
        <v>0</v>
      </c>
      <c r="F124" s="2" t="str">
        <f t="shared" si="5"/>
        <v/>
      </c>
      <c r="G124" s="14">
        <f t="shared" si="3"/>
        <v>0</v>
      </c>
    </row>
    <row r="125" spans="1:7">
      <c r="A125" s="2" t="str">
        <f>'Price List(f)'!J125</f>
        <v xml:space="preserve">Moon Series - Whistling Rocket 5 pc Box </v>
      </c>
      <c r="B125" s="1">
        <f>VLOOKUP('Net Stock'!A125,'Price List(f)'!J:K,2,0)</f>
        <v>114</v>
      </c>
      <c r="C125" s="14">
        <f>SUMIF(Inward!C$1:C$65536,Table1[[#This Row],[productId]],Inward!D$1:D$65536)</f>
        <v>0</v>
      </c>
      <c r="D125" s="14">
        <f>SUMIF(Outward!A$1:A$65536,'Net Stock'!B125,Outward!C$1:C$65536)</f>
        <v>5</v>
      </c>
      <c r="E125" s="14">
        <f t="shared" si="4"/>
        <v>-5</v>
      </c>
      <c r="F125" s="2" t="str">
        <f t="shared" si="5"/>
        <v>Place Order</v>
      </c>
      <c r="G125" s="14">
        <f t="shared" si="3"/>
        <v>5</v>
      </c>
    </row>
    <row r="126" spans="1:7">
      <c r="A126" s="2" t="str">
        <f>'Price List(f)'!J126</f>
        <v xml:space="preserve">Triple Gun 5 pc Box </v>
      </c>
      <c r="B126" s="1">
        <f>VLOOKUP('Net Stock'!A126,'Price List(f)'!J:K,2,0)</f>
        <v>115</v>
      </c>
      <c r="C126" s="14">
        <f>SUMIF(Inward!C$1:C$65536,Table1[[#This Row],[productId]],Inward!D$1:D$65536)</f>
        <v>0</v>
      </c>
      <c r="D126" s="14">
        <f>SUMIF(Outward!A$1:A$65536,'Net Stock'!B126,Outward!C$1:C$65536)</f>
        <v>0</v>
      </c>
      <c r="E126" s="14">
        <f t="shared" si="4"/>
        <v>0</v>
      </c>
      <c r="F126" s="2" t="str">
        <f t="shared" si="5"/>
        <v/>
      </c>
      <c r="G126" s="14">
        <f t="shared" si="3"/>
        <v>0</v>
      </c>
    </row>
    <row r="127" spans="1:7">
      <c r="A127" s="2" t="str">
        <f>'Price List(f)'!J127</f>
        <v xml:space="preserve">Roll Caps 1 Box </v>
      </c>
      <c r="B127" s="1">
        <f>VLOOKUP('Net Stock'!A127,'Price List(f)'!J:K,2,0)</f>
        <v>116</v>
      </c>
      <c r="C127" s="14">
        <f>SUMIF(Inward!C$1:C$65536,Table1[[#This Row],[productId]],Inward!D$1:D$65536)</f>
        <v>0</v>
      </c>
      <c r="D127" s="14">
        <f>SUMIF(Outward!A$1:A$65536,'Net Stock'!B127,Outward!C$1:C$65536)</f>
        <v>7</v>
      </c>
      <c r="E127" s="14">
        <f t="shared" si="4"/>
        <v>-7</v>
      </c>
      <c r="F127" s="2" t="str">
        <f t="shared" si="5"/>
        <v>Place Order</v>
      </c>
      <c r="G127" s="14">
        <f t="shared" si="3"/>
        <v>7</v>
      </c>
    </row>
    <row r="128" spans="1:7">
      <c r="A128" s="2" t="str">
        <f>'Price List(f)'!J128</f>
        <v>Black Serpent Eggs 1 Box Big</v>
      </c>
      <c r="B128" s="1">
        <f>VLOOKUP('Net Stock'!A128,'Price List(f)'!J:K,2,0)</f>
        <v>117</v>
      </c>
      <c r="C128" s="14">
        <f>SUMIF(Inward!C$1:C$65536,Table1[[#This Row],[productId]],Inward!D$1:D$65536)</f>
        <v>0</v>
      </c>
      <c r="D128" s="14">
        <f>SUMIF(Outward!A$1:A$65536,'Net Stock'!B128,Outward!C$1:C$65536)</f>
        <v>0</v>
      </c>
      <c r="E128" s="14">
        <f t="shared" ref="E128:E137" si="6">C128-D128</f>
        <v>0</v>
      </c>
      <c r="F128" s="2" t="str">
        <f t="shared" ref="F128:F137" si="7">IF(D128&gt;C128,"Place Order","")</f>
        <v/>
      </c>
      <c r="G128" s="14">
        <f t="shared" ref="G128:G137" si="8">IF(D128&gt;0,D128-C128,0)</f>
        <v>0</v>
      </c>
    </row>
    <row r="129" spans="1:7">
      <c r="A129" s="2" t="str">
        <f>'Price List(f)'!J129</f>
        <v xml:space="preserve">Deluxe Mathapu 1 Box </v>
      </c>
      <c r="B129" s="1">
        <f>VLOOKUP('Net Stock'!A129,'Price List(f)'!J:K,2,0)</f>
        <v>118</v>
      </c>
      <c r="C129" s="14">
        <f>SUMIF(Inward!C$1:C$65536,Table1[[#This Row],[productId]],Inward!D$1:D$65536)</f>
        <v>0</v>
      </c>
      <c r="D129" s="14">
        <f>SUMIF(Outward!A$1:A$65536,'Net Stock'!B129,Outward!C$1:C$65536)</f>
        <v>0</v>
      </c>
      <c r="E129" s="14">
        <f t="shared" si="6"/>
        <v>0</v>
      </c>
      <c r="F129" s="2" t="str">
        <f t="shared" si="7"/>
        <v/>
      </c>
      <c r="G129" s="14">
        <f t="shared" si="8"/>
        <v>0</v>
      </c>
    </row>
    <row r="130" spans="1:7">
      <c r="A130" s="2" t="str">
        <f>'Price List(f)'!J130</f>
        <v xml:space="preserve">Deluxe star Mathapu 1 Box </v>
      </c>
      <c r="B130" s="1">
        <f>VLOOKUP('Net Stock'!A130,'Price List(f)'!J:K,2,0)</f>
        <v>119</v>
      </c>
      <c r="C130" s="14">
        <f>SUMIF(Inward!C$1:C$65536,Table1[[#This Row],[productId]],Inward!D$1:D$65536)</f>
        <v>0</v>
      </c>
      <c r="D130" s="14">
        <f>SUMIF(Outward!A$1:A$65536,'Net Stock'!B130,Outward!C$1:C$65536)</f>
        <v>1</v>
      </c>
      <c r="E130" s="14">
        <f t="shared" si="6"/>
        <v>-1</v>
      </c>
      <c r="F130" s="2" t="str">
        <f t="shared" si="7"/>
        <v>Place Order</v>
      </c>
      <c r="G130" s="14">
        <f t="shared" si="8"/>
        <v>1</v>
      </c>
    </row>
    <row r="131" spans="1:7">
      <c r="A131" s="2" t="str">
        <f>'Price List(f)'!J131</f>
        <v xml:space="preserve">Ordinary Mathapu 1 Box </v>
      </c>
      <c r="B131" s="1">
        <f>VLOOKUP('Net Stock'!A131,'Price List(f)'!J:K,2,0)</f>
        <v>120</v>
      </c>
      <c r="C131" s="14">
        <f>SUMIF(Inward!C$1:C$65536,Table1[[#This Row],[productId]],Inward!D$1:D$65536)</f>
        <v>0</v>
      </c>
      <c r="D131" s="14">
        <f>SUMIF(Outward!A$1:A$65536,'Net Stock'!B131,Outward!C$1:C$65536)</f>
        <v>0</v>
      </c>
      <c r="E131" s="14">
        <f t="shared" si="6"/>
        <v>0</v>
      </c>
      <c r="F131" s="2" t="str">
        <f t="shared" si="7"/>
        <v/>
      </c>
      <c r="G131" s="14">
        <f t="shared" si="8"/>
        <v>0</v>
      </c>
    </row>
    <row r="132" spans="1:7">
      <c r="A132" s="2" t="str">
        <f>'Price List(f)'!J132</f>
        <v xml:space="preserve">Flower Mathapu 1 Box </v>
      </c>
      <c r="B132" s="1">
        <f>VLOOKUP('Net Stock'!A132,'Price List(f)'!J:K,2,0)</f>
        <v>121</v>
      </c>
      <c r="C132" s="14">
        <f>SUMIF(Inward!C$1:C$65536,Table1[[#This Row],[productId]],Inward!D$1:D$65536)</f>
        <v>0</v>
      </c>
      <c r="D132" s="14">
        <f>SUMIF(Outward!A$1:A$65536,'Net Stock'!B132,Outward!C$1:C$65536)</f>
        <v>1</v>
      </c>
      <c r="E132" s="14">
        <f t="shared" si="6"/>
        <v>-1</v>
      </c>
      <c r="F132" s="2" t="str">
        <f t="shared" si="7"/>
        <v>Place Order</v>
      </c>
      <c r="G132" s="14">
        <f t="shared" si="8"/>
        <v>1</v>
      </c>
    </row>
    <row r="133" spans="1:7">
      <c r="A133" s="2" t="str">
        <f>'Price List(f)'!J133</f>
        <v xml:space="preserve">Diamond Matches 10 Box </v>
      </c>
      <c r="B133" s="1">
        <f>VLOOKUP('Net Stock'!A133,'Price List(f)'!J:K,2,0)</f>
        <v>122</v>
      </c>
      <c r="C133" s="14">
        <f>SUMIF(Inward!C$1:C$65536,Table1[[#This Row],[productId]],Inward!D$1:D$65536)</f>
        <v>0</v>
      </c>
      <c r="D133" s="14">
        <f>SUMIF(Outward!A$1:A$65536,'Net Stock'!B133,Outward!C$1:C$65536)</f>
        <v>1</v>
      </c>
      <c r="E133" s="14">
        <f t="shared" si="6"/>
        <v>-1</v>
      </c>
      <c r="F133" s="2" t="str">
        <f t="shared" si="7"/>
        <v>Place Order</v>
      </c>
      <c r="G133" s="14">
        <f t="shared" si="8"/>
        <v>1</v>
      </c>
    </row>
    <row r="134" spans="1:7">
      <c r="A134" s="2" t="str">
        <f>'Price List(f)'!J134</f>
        <v xml:space="preserve">Durgas 2000 10 Box </v>
      </c>
      <c r="B134" s="1">
        <f>VLOOKUP('Net Stock'!A134,'Price List(f)'!J:K,2,0)</f>
        <v>123</v>
      </c>
      <c r="C134" s="14">
        <f>SUMIF(Inward!C$1:C$65536,Table1[[#This Row],[productId]],Inward!D$1:D$65536)</f>
        <v>0</v>
      </c>
      <c r="D134" s="14">
        <f>SUMIF(Outward!A$1:A$65536,'Net Stock'!B134,Outward!C$1:C$65536)</f>
        <v>0</v>
      </c>
      <c r="E134" s="14">
        <f t="shared" si="6"/>
        <v>0</v>
      </c>
      <c r="F134" s="2" t="str">
        <f t="shared" si="7"/>
        <v/>
      </c>
      <c r="G134" s="14">
        <f t="shared" si="8"/>
        <v>0</v>
      </c>
    </row>
    <row r="135" spans="1:7">
      <c r="A135" s="2" t="str">
        <f>'Price List(f)'!J135</f>
        <v xml:space="preserve">Torch (3 in 1) Big 10 Box </v>
      </c>
      <c r="B135" s="1">
        <f>VLOOKUP('Net Stock'!A135,'Price List(f)'!J:K,2,0)</f>
        <v>124</v>
      </c>
      <c r="C135" s="14">
        <f>SUMIF(Inward!C$1:C$65536,Table1[[#This Row],[productId]],Inward!D$1:D$65536)</f>
        <v>0</v>
      </c>
      <c r="D135" s="14">
        <f>SUMIF(Outward!A$1:A$65536,'Net Stock'!B135,Outward!C$1:C$65536)</f>
        <v>2</v>
      </c>
      <c r="E135" s="14">
        <f t="shared" si="6"/>
        <v>-2</v>
      </c>
      <c r="F135" s="2" t="str">
        <f t="shared" si="7"/>
        <v>Place Order</v>
      </c>
      <c r="G135" s="14">
        <f t="shared" si="8"/>
        <v>2</v>
      </c>
    </row>
    <row r="136" spans="1:7">
      <c r="A136" s="2" t="str">
        <f>'Price List(f)'!J136</f>
        <v xml:space="preserve">Joythi (3 in 1) Titanic 10 Box </v>
      </c>
      <c r="B136" s="1">
        <f>VLOOKUP('Net Stock'!A136,'Price List(f)'!J:K,2,0)</f>
        <v>125</v>
      </c>
      <c r="C136" s="14">
        <f>SUMIF(Inward!C$1:C$65536,Table1[[#This Row],[productId]],Inward!D$1:D$65536)</f>
        <v>0</v>
      </c>
      <c r="D136" s="14">
        <f>SUMIF(Outward!A$1:A$65536,'Net Stock'!B136,Outward!C$1:C$65536)</f>
        <v>3</v>
      </c>
      <c r="E136" s="14">
        <f t="shared" si="6"/>
        <v>-3</v>
      </c>
      <c r="F136" s="2" t="str">
        <f t="shared" si="7"/>
        <v>Place Order</v>
      </c>
      <c r="G136" s="14">
        <f t="shared" si="8"/>
        <v>3</v>
      </c>
    </row>
    <row r="137" spans="1:7">
      <c r="A137" s="2" t="str">
        <f>'Price List(f)'!J137</f>
        <v xml:space="preserve">Dhasara 10 Box </v>
      </c>
      <c r="B137" s="1">
        <f>VLOOKUP('Net Stock'!A137,'Price List(f)'!J:K,2,0)</f>
        <v>126</v>
      </c>
      <c r="C137" s="14">
        <f>SUMIF(Inward!C$1:C$65536,Table1[[#This Row],[productId]],Inward!D$1:D$65536)</f>
        <v>0</v>
      </c>
      <c r="D137" s="14">
        <f>SUMIF(Outward!A$1:A$65536,'Net Stock'!B137,Outward!C$1:C$65536)</f>
        <v>3</v>
      </c>
      <c r="E137" s="14">
        <f t="shared" si="6"/>
        <v>-3</v>
      </c>
      <c r="F137" s="2" t="str">
        <f t="shared" si="7"/>
        <v>Place Order</v>
      </c>
      <c r="G137" s="14">
        <f t="shared" si="8"/>
        <v>3</v>
      </c>
    </row>
  </sheetData>
  <conditionalFormatting sqref="F2:F65536">
    <cfRule type="containsText" dxfId="9" priority="1" operator="containsText" text="place">
      <formula>NOT(ISERROR(SEARCH("place",F2)))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tabColor theme="8" tint="-0.249977111117893"/>
  </sheetPr>
  <dimension ref="A1:D4"/>
  <sheetViews>
    <sheetView workbookViewId="0">
      <selection activeCell="G8" sqref="G8"/>
    </sheetView>
  </sheetViews>
  <sheetFormatPr defaultRowHeight="15"/>
  <cols>
    <col min="1" max="1" width="12" style="20" bestFit="1" customWidth="1"/>
    <col min="2" max="2" width="29.85546875" bestFit="1" customWidth="1"/>
    <col min="3" max="3" width="9.5703125" bestFit="1" customWidth="1"/>
    <col min="4" max="4" width="10.7109375" bestFit="1" customWidth="1"/>
    <col min="257" max="257" width="10.42578125" bestFit="1" customWidth="1"/>
    <col min="258" max="258" width="24.28515625" customWidth="1"/>
    <col min="267" max="267" width="10.28515625" customWidth="1"/>
    <col min="513" max="513" width="10.42578125" bestFit="1" customWidth="1"/>
    <col min="514" max="514" width="24.28515625" customWidth="1"/>
    <col min="523" max="523" width="10.28515625" customWidth="1"/>
    <col min="769" max="769" width="10.42578125" bestFit="1" customWidth="1"/>
    <col min="770" max="770" width="24.28515625" customWidth="1"/>
    <col min="779" max="779" width="10.28515625" customWidth="1"/>
    <col min="1025" max="1025" width="10.42578125" bestFit="1" customWidth="1"/>
    <col min="1026" max="1026" width="24.28515625" customWidth="1"/>
    <col min="1035" max="1035" width="10.28515625" customWidth="1"/>
    <col min="1281" max="1281" width="10.42578125" bestFit="1" customWidth="1"/>
    <col min="1282" max="1282" width="24.28515625" customWidth="1"/>
    <col min="1291" max="1291" width="10.28515625" customWidth="1"/>
    <col min="1537" max="1537" width="10.42578125" bestFit="1" customWidth="1"/>
    <col min="1538" max="1538" width="24.28515625" customWidth="1"/>
    <col min="1547" max="1547" width="10.28515625" customWidth="1"/>
    <col min="1793" max="1793" width="10.42578125" bestFit="1" customWidth="1"/>
    <col min="1794" max="1794" width="24.28515625" customWidth="1"/>
    <col min="1803" max="1803" width="10.28515625" customWidth="1"/>
    <col min="2049" max="2049" width="10.42578125" bestFit="1" customWidth="1"/>
    <col min="2050" max="2050" width="24.28515625" customWidth="1"/>
    <col min="2059" max="2059" width="10.28515625" customWidth="1"/>
    <col min="2305" max="2305" width="10.42578125" bestFit="1" customWidth="1"/>
    <col min="2306" max="2306" width="24.28515625" customWidth="1"/>
    <col min="2315" max="2315" width="10.28515625" customWidth="1"/>
    <col min="2561" max="2561" width="10.42578125" bestFit="1" customWidth="1"/>
    <col min="2562" max="2562" width="24.28515625" customWidth="1"/>
    <col min="2571" max="2571" width="10.28515625" customWidth="1"/>
    <col min="2817" max="2817" width="10.42578125" bestFit="1" customWidth="1"/>
    <col min="2818" max="2818" width="24.28515625" customWidth="1"/>
    <col min="2827" max="2827" width="10.28515625" customWidth="1"/>
    <col min="3073" max="3073" width="10.42578125" bestFit="1" customWidth="1"/>
    <col min="3074" max="3074" width="24.28515625" customWidth="1"/>
    <col min="3083" max="3083" width="10.28515625" customWidth="1"/>
    <col min="3329" max="3329" width="10.42578125" bestFit="1" customWidth="1"/>
    <col min="3330" max="3330" width="24.28515625" customWidth="1"/>
    <col min="3339" max="3339" width="10.28515625" customWidth="1"/>
    <col min="3585" max="3585" width="10.42578125" bestFit="1" customWidth="1"/>
    <col min="3586" max="3586" width="24.28515625" customWidth="1"/>
    <col min="3595" max="3595" width="10.28515625" customWidth="1"/>
    <col min="3841" max="3841" width="10.42578125" bestFit="1" customWidth="1"/>
    <col min="3842" max="3842" width="24.28515625" customWidth="1"/>
    <col min="3851" max="3851" width="10.28515625" customWidth="1"/>
    <col min="4097" max="4097" width="10.42578125" bestFit="1" customWidth="1"/>
    <col min="4098" max="4098" width="24.28515625" customWidth="1"/>
    <col min="4107" max="4107" width="10.28515625" customWidth="1"/>
    <col min="4353" max="4353" width="10.42578125" bestFit="1" customWidth="1"/>
    <col min="4354" max="4354" width="24.28515625" customWidth="1"/>
    <col min="4363" max="4363" width="10.28515625" customWidth="1"/>
    <col min="4609" max="4609" width="10.42578125" bestFit="1" customWidth="1"/>
    <col min="4610" max="4610" width="24.28515625" customWidth="1"/>
    <col min="4619" max="4619" width="10.28515625" customWidth="1"/>
    <col min="4865" max="4865" width="10.42578125" bestFit="1" customWidth="1"/>
    <col min="4866" max="4866" width="24.28515625" customWidth="1"/>
    <col min="4875" max="4875" width="10.28515625" customWidth="1"/>
    <col min="5121" max="5121" width="10.42578125" bestFit="1" customWidth="1"/>
    <col min="5122" max="5122" width="24.28515625" customWidth="1"/>
    <col min="5131" max="5131" width="10.28515625" customWidth="1"/>
    <col min="5377" max="5377" width="10.42578125" bestFit="1" customWidth="1"/>
    <col min="5378" max="5378" width="24.28515625" customWidth="1"/>
    <col min="5387" max="5387" width="10.28515625" customWidth="1"/>
    <col min="5633" max="5633" width="10.42578125" bestFit="1" customWidth="1"/>
    <col min="5634" max="5634" width="24.28515625" customWidth="1"/>
    <col min="5643" max="5643" width="10.28515625" customWidth="1"/>
    <col min="5889" max="5889" width="10.42578125" bestFit="1" customWidth="1"/>
    <col min="5890" max="5890" width="24.28515625" customWidth="1"/>
    <col min="5899" max="5899" width="10.28515625" customWidth="1"/>
    <col min="6145" max="6145" width="10.42578125" bestFit="1" customWidth="1"/>
    <col min="6146" max="6146" width="24.28515625" customWidth="1"/>
    <col min="6155" max="6155" width="10.28515625" customWidth="1"/>
    <col min="6401" max="6401" width="10.42578125" bestFit="1" customWidth="1"/>
    <col min="6402" max="6402" width="24.28515625" customWidth="1"/>
    <col min="6411" max="6411" width="10.28515625" customWidth="1"/>
    <col min="6657" max="6657" width="10.42578125" bestFit="1" customWidth="1"/>
    <col min="6658" max="6658" width="24.28515625" customWidth="1"/>
    <col min="6667" max="6667" width="10.28515625" customWidth="1"/>
    <col min="6913" max="6913" width="10.42578125" bestFit="1" customWidth="1"/>
    <col min="6914" max="6914" width="24.28515625" customWidth="1"/>
    <col min="6923" max="6923" width="10.28515625" customWidth="1"/>
    <col min="7169" max="7169" width="10.42578125" bestFit="1" customWidth="1"/>
    <col min="7170" max="7170" width="24.28515625" customWidth="1"/>
    <col min="7179" max="7179" width="10.28515625" customWidth="1"/>
    <col min="7425" max="7425" width="10.42578125" bestFit="1" customWidth="1"/>
    <col min="7426" max="7426" width="24.28515625" customWidth="1"/>
    <col min="7435" max="7435" width="10.28515625" customWidth="1"/>
    <col min="7681" max="7681" width="10.42578125" bestFit="1" customWidth="1"/>
    <col min="7682" max="7682" width="24.28515625" customWidth="1"/>
    <col min="7691" max="7691" width="10.28515625" customWidth="1"/>
    <col min="7937" max="7937" width="10.42578125" bestFit="1" customWidth="1"/>
    <col min="7938" max="7938" width="24.28515625" customWidth="1"/>
    <col min="7947" max="7947" width="10.28515625" customWidth="1"/>
    <col min="8193" max="8193" width="10.42578125" bestFit="1" customWidth="1"/>
    <col min="8194" max="8194" width="24.28515625" customWidth="1"/>
    <col min="8203" max="8203" width="10.28515625" customWidth="1"/>
    <col min="8449" max="8449" width="10.42578125" bestFit="1" customWidth="1"/>
    <col min="8450" max="8450" width="24.28515625" customWidth="1"/>
    <col min="8459" max="8459" width="10.28515625" customWidth="1"/>
    <col min="8705" max="8705" width="10.42578125" bestFit="1" customWidth="1"/>
    <col min="8706" max="8706" width="24.28515625" customWidth="1"/>
    <col min="8715" max="8715" width="10.28515625" customWidth="1"/>
    <col min="8961" max="8961" width="10.42578125" bestFit="1" customWidth="1"/>
    <col min="8962" max="8962" width="24.28515625" customWidth="1"/>
    <col min="8971" max="8971" width="10.28515625" customWidth="1"/>
    <col min="9217" max="9217" width="10.42578125" bestFit="1" customWidth="1"/>
    <col min="9218" max="9218" width="24.28515625" customWidth="1"/>
    <col min="9227" max="9227" width="10.28515625" customWidth="1"/>
    <col min="9473" max="9473" width="10.42578125" bestFit="1" customWidth="1"/>
    <col min="9474" max="9474" width="24.28515625" customWidth="1"/>
    <col min="9483" max="9483" width="10.28515625" customWidth="1"/>
    <col min="9729" max="9729" width="10.42578125" bestFit="1" customWidth="1"/>
    <col min="9730" max="9730" width="24.28515625" customWidth="1"/>
    <col min="9739" max="9739" width="10.28515625" customWidth="1"/>
    <col min="9985" max="9985" width="10.42578125" bestFit="1" customWidth="1"/>
    <col min="9986" max="9986" width="24.28515625" customWidth="1"/>
    <col min="9995" max="9995" width="10.28515625" customWidth="1"/>
    <col min="10241" max="10241" width="10.42578125" bestFit="1" customWidth="1"/>
    <col min="10242" max="10242" width="24.28515625" customWidth="1"/>
    <col min="10251" max="10251" width="10.28515625" customWidth="1"/>
    <col min="10497" max="10497" width="10.42578125" bestFit="1" customWidth="1"/>
    <col min="10498" max="10498" width="24.28515625" customWidth="1"/>
    <col min="10507" max="10507" width="10.28515625" customWidth="1"/>
    <col min="10753" max="10753" width="10.42578125" bestFit="1" customWidth="1"/>
    <col min="10754" max="10754" width="24.28515625" customWidth="1"/>
    <col min="10763" max="10763" width="10.28515625" customWidth="1"/>
    <col min="11009" max="11009" width="10.42578125" bestFit="1" customWidth="1"/>
    <col min="11010" max="11010" width="24.28515625" customWidth="1"/>
    <col min="11019" max="11019" width="10.28515625" customWidth="1"/>
    <col min="11265" max="11265" width="10.42578125" bestFit="1" customWidth="1"/>
    <col min="11266" max="11266" width="24.28515625" customWidth="1"/>
    <col min="11275" max="11275" width="10.28515625" customWidth="1"/>
    <col min="11521" max="11521" width="10.42578125" bestFit="1" customWidth="1"/>
    <col min="11522" max="11522" width="24.28515625" customWidth="1"/>
    <col min="11531" max="11531" width="10.28515625" customWidth="1"/>
    <col min="11777" max="11777" width="10.42578125" bestFit="1" customWidth="1"/>
    <col min="11778" max="11778" width="24.28515625" customWidth="1"/>
    <col min="11787" max="11787" width="10.28515625" customWidth="1"/>
    <col min="12033" max="12033" width="10.42578125" bestFit="1" customWidth="1"/>
    <col min="12034" max="12034" width="24.28515625" customWidth="1"/>
    <col min="12043" max="12043" width="10.28515625" customWidth="1"/>
    <col min="12289" max="12289" width="10.42578125" bestFit="1" customWidth="1"/>
    <col min="12290" max="12290" width="24.28515625" customWidth="1"/>
    <col min="12299" max="12299" width="10.28515625" customWidth="1"/>
    <col min="12545" max="12545" width="10.42578125" bestFit="1" customWidth="1"/>
    <col min="12546" max="12546" width="24.28515625" customWidth="1"/>
    <col min="12555" max="12555" width="10.28515625" customWidth="1"/>
    <col min="12801" max="12801" width="10.42578125" bestFit="1" customWidth="1"/>
    <col min="12802" max="12802" width="24.28515625" customWidth="1"/>
    <col min="12811" max="12811" width="10.28515625" customWidth="1"/>
    <col min="13057" max="13057" width="10.42578125" bestFit="1" customWidth="1"/>
    <col min="13058" max="13058" width="24.28515625" customWidth="1"/>
    <col min="13067" max="13067" width="10.28515625" customWidth="1"/>
    <col min="13313" max="13313" width="10.42578125" bestFit="1" customWidth="1"/>
    <col min="13314" max="13314" width="24.28515625" customWidth="1"/>
    <col min="13323" max="13323" width="10.28515625" customWidth="1"/>
    <col min="13569" max="13569" width="10.42578125" bestFit="1" customWidth="1"/>
    <col min="13570" max="13570" width="24.28515625" customWidth="1"/>
    <col min="13579" max="13579" width="10.28515625" customWidth="1"/>
    <col min="13825" max="13825" width="10.42578125" bestFit="1" customWidth="1"/>
    <col min="13826" max="13826" width="24.28515625" customWidth="1"/>
    <col min="13835" max="13835" width="10.28515625" customWidth="1"/>
    <col min="14081" max="14081" width="10.42578125" bestFit="1" customWidth="1"/>
    <col min="14082" max="14082" width="24.28515625" customWidth="1"/>
    <col min="14091" max="14091" width="10.28515625" customWidth="1"/>
    <col min="14337" max="14337" width="10.42578125" bestFit="1" customWidth="1"/>
    <col min="14338" max="14338" width="24.28515625" customWidth="1"/>
    <col min="14347" max="14347" width="10.28515625" customWidth="1"/>
    <col min="14593" max="14593" width="10.42578125" bestFit="1" customWidth="1"/>
    <col min="14594" max="14594" width="24.28515625" customWidth="1"/>
    <col min="14603" max="14603" width="10.28515625" customWidth="1"/>
    <col min="14849" max="14849" width="10.42578125" bestFit="1" customWidth="1"/>
    <col min="14850" max="14850" width="24.28515625" customWidth="1"/>
    <col min="14859" max="14859" width="10.28515625" customWidth="1"/>
    <col min="15105" max="15105" width="10.42578125" bestFit="1" customWidth="1"/>
    <col min="15106" max="15106" width="24.28515625" customWidth="1"/>
    <col min="15115" max="15115" width="10.28515625" customWidth="1"/>
    <col min="15361" max="15361" width="10.42578125" bestFit="1" customWidth="1"/>
    <col min="15362" max="15362" width="24.28515625" customWidth="1"/>
    <col min="15371" max="15371" width="10.28515625" customWidth="1"/>
    <col min="15617" max="15617" width="10.42578125" bestFit="1" customWidth="1"/>
    <col min="15618" max="15618" width="24.28515625" customWidth="1"/>
    <col min="15627" max="15627" width="10.28515625" customWidth="1"/>
    <col min="15873" max="15873" width="10.42578125" bestFit="1" customWidth="1"/>
    <col min="15874" max="15874" width="24.28515625" customWidth="1"/>
    <col min="15883" max="15883" width="10.28515625" customWidth="1"/>
    <col min="16129" max="16129" width="10.42578125" bestFit="1" customWidth="1"/>
    <col min="16130" max="16130" width="24.28515625" customWidth="1"/>
    <col min="16139" max="16139" width="10.28515625" customWidth="1"/>
  </cols>
  <sheetData>
    <row r="1" spans="1:4" ht="15.75" thickBot="1">
      <c r="A1" s="19" t="s">
        <v>400</v>
      </c>
      <c r="B1" s="18" t="s">
        <v>154</v>
      </c>
      <c r="C1" s="9" t="s">
        <v>153</v>
      </c>
      <c r="D1" s="9" t="s">
        <v>401</v>
      </c>
    </row>
    <row r="2" spans="1:4">
      <c r="A2" s="20">
        <v>43678</v>
      </c>
      <c r="B2" t="s">
        <v>200</v>
      </c>
      <c r="C2">
        <f>VLOOKUP(B2,'Price List(f)'!J:K,2,0)</f>
        <v>4</v>
      </c>
      <c r="D2">
        <v>2</v>
      </c>
    </row>
    <row r="3" spans="1:4">
      <c r="B3" t="s">
        <v>202</v>
      </c>
      <c r="C3">
        <f>VLOOKUP(B3,'Price List(f)'!J:K,2,0)</f>
        <v>6</v>
      </c>
      <c r="D3">
        <v>20</v>
      </c>
    </row>
    <row r="4" spans="1:4">
      <c r="B4" s="21" t="s">
        <v>197</v>
      </c>
      <c r="C4">
        <f>VLOOKUP(B4,'Price List(f)'!J:K,2,0)</f>
        <v>1</v>
      </c>
      <c r="D4">
        <v>14</v>
      </c>
    </row>
  </sheetData>
  <dataValidations count="1">
    <dataValidation type="list" allowBlank="1" showInputMessage="1" showErrorMessage="1" sqref="IX2:IX65536 C983042:C1048576 ST2:ST65536 ACP2:ACP65536 AML2:AML65536 AWH2:AWH65536 BGD2:BGD65536 BPZ2:BPZ65536 BZV2:BZV65536 CJR2:CJR65536 CTN2:CTN65536 DDJ2:DDJ65536 DNF2:DNF65536 DXB2:DXB65536 EGX2:EGX65536 EQT2:EQT65536 FAP2:FAP65536 FKL2:FKL65536 FUH2:FUH65536 GED2:GED65536 GNZ2:GNZ65536 GXV2:GXV65536 HHR2:HHR65536 HRN2:HRN65536 IBJ2:IBJ65536 ILF2:ILF65536 IVB2:IVB65536 JEX2:JEX65536 JOT2:JOT65536 JYP2:JYP65536 KIL2:KIL65536 KSH2:KSH65536 LCD2:LCD65536 LLZ2:LLZ65536 LVV2:LVV65536 MFR2:MFR65536 MPN2:MPN65536 MZJ2:MZJ65536 NJF2:NJF65536 NTB2:NTB65536 OCX2:OCX65536 OMT2:OMT65536 OWP2:OWP65536 PGL2:PGL65536 PQH2:PQH65536 QAD2:QAD65536 QJZ2:QJZ65536 QTV2:QTV65536 RDR2:RDR65536 RNN2:RNN65536 RXJ2:RXJ65536 SHF2:SHF65536 SRB2:SRB65536 TAX2:TAX65536 TKT2:TKT65536 TUP2:TUP65536 UEL2:UEL65536 UOH2:UOH65536 UYD2:UYD65536 VHZ2:VHZ65536 VRV2:VRV65536 WBR2:WBR65536 WLN2:WLN65536 WVJ2:WVJ65536 C20:C65536 IX65538:IX131072 ST65538:ST131072 ACP65538:ACP131072 AML65538:AML131072 AWH65538:AWH131072 BGD65538:BGD131072 BPZ65538:BPZ131072 BZV65538:BZV131072 CJR65538:CJR131072 CTN65538:CTN131072 DDJ65538:DDJ131072 DNF65538:DNF131072 DXB65538:DXB131072 EGX65538:EGX131072 EQT65538:EQT131072 FAP65538:FAP131072 FKL65538:FKL131072 FUH65538:FUH131072 GED65538:GED131072 GNZ65538:GNZ131072 GXV65538:GXV131072 HHR65538:HHR131072 HRN65538:HRN131072 IBJ65538:IBJ131072 ILF65538:ILF131072 IVB65538:IVB131072 JEX65538:JEX131072 JOT65538:JOT131072 JYP65538:JYP131072 KIL65538:KIL131072 KSH65538:KSH131072 LCD65538:LCD131072 LLZ65538:LLZ131072 LVV65538:LVV131072 MFR65538:MFR131072 MPN65538:MPN131072 MZJ65538:MZJ131072 NJF65538:NJF131072 NTB65538:NTB131072 OCX65538:OCX131072 OMT65538:OMT131072 OWP65538:OWP131072 PGL65538:PGL131072 PQH65538:PQH131072 QAD65538:QAD131072 QJZ65538:QJZ131072 QTV65538:QTV131072 RDR65538:RDR131072 RNN65538:RNN131072 RXJ65538:RXJ131072 SHF65538:SHF131072 SRB65538:SRB131072 TAX65538:TAX131072 TKT65538:TKT131072 TUP65538:TUP131072 UEL65538:UEL131072 UOH65538:UOH131072 UYD65538:UYD131072 VHZ65538:VHZ131072 VRV65538:VRV131072 WBR65538:WBR131072 WLN65538:WLN131072 WVJ65538:WVJ131072 C65538:C131072 IX131074:IX196608 ST131074:ST196608 ACP131074:ACP196608 AML131074:AML196608 AWH131074:AWH196608 BGD131074:BGD196608 BPZ131074:BPZ196608 BZV131074:BZV196608 CJR131074:CJR196608 CTN131074:CTN196608 DDJ131074:DDJ196608 DNF131074:DNF196608 DXB131074:DXB196608 EGX131074:EGX196608 EQT131074:EQT196608 FAP131074:FAP196608 FKL131074:FKL196608 FUH131074:FUH196608 GED131074:GED196608 GNZ131074:GNZ196608 GXV131074:GXV196608 HHR131074:HHR196608 HRN131074:HRN196608 IBJ131074:IBJ196608 ILF131074:ILF196608 IVB131074:IVB196608 JEX131074:JEX196608 JOT131074:JOT196608 JYP131074:JYP196608 KIL131074:KIL196608 KSH131074:KSH196608 LCD131074:LCD196608 LLZ131074:LLZ196608 LVV131074:LVV196608 MFR131074:MFR196608 MPN131074:MPN196608 MZJ131074:MZJ196608 NJF131074:NJF196608 NTB131074:NTB196608 OCX131074:OCX196608 OMT131074:OMT196608 OWP131074:OWP196608 PGL131074:PGL196608 PQH131074:PQH196608 QAD131074:QAD196608 QJZ131074:QJZ196608 QTV131074:QTV196608 RDR131074:RDR196608 RNN131074:RNN196608 RXJ131074:RXJ196608 SHF131074:SHF196608 SRB131074:SRB196608 TAX131074:TAX196608 TKT131074:TKT196608 TUP131074:TUP196608 UEL131074:UEL196608 UOH131074:UOH196608 UYD131074:UYD196608 VHZ131074:VHZ196608 VRV131074:VRV196608 WBR131074:WBR196608 WLN131074:WLN196608 WVJ131074:WVJ196608 C131074:C196608 IX196610:IX262144 ST196610:ST262144 ACP196610:ACP262144 AML196610:AML262144 AWH196610:AWH262144 BGD196610:BGD262144 BPZ196610:BPZ262144 BZV196610:BZV262144 CJR196610:CJR262144 CTN196610:CTN262144 DDJ196610:DDJ262144 DNF196610:DNF262144 DXB196610:DXB262144 EGX196610:EGX262144 EQT196610:EQT262144 FAP196610:FAP262144 FKL196610:FKL262144 FUH196610:FUH262144 GED196610:GED262144 GNZ196610:GNZ262144 GXV196610:GXV262144 HHR196610:HHR262144 HRN196610:HRN262144 IBJ196610:IBJ262144 ILF196610:ILF262144 IVB196610:IVB262144 JEX196610:JEX262144 JOT196610:JOT262144 JYP196610:JYP262144 KIL196610:KIL262144 KSH196610:KSH262144 LCD196610:LCD262144 LLZ196610:LLZ262144 LVV196610:LVV262144 MFR196610:MFR262144 MPN196610:MPN262144 MZJ196610:MZJ262144 NJF196610:NJF262144 NTB196610:NTB262144 OCX196610:OCX262144 OMT196610:OMT262144 OWP196610:OWP262144 PGL196610:PGL262144 PQH196610:PQH262144 QAD196610:QAD262144 QJZ196610:QJZ262144 QTV196610:QTV262144 RDR196610:RDR262144 RNN196610:RNN262144 RXJ196610:RXJ262144 SHF196610:SHF262144 SRB196610:SRB262144 TAX196610:TAX262144 TKT196610:TKT262144 TUP196610:TUP262144 UEL196610:UEL262144 UOH196610:UOH262144 UYD196610:UYD262144 VHZ196610:VHZ262144 VRV196610:VRV262144 WBR196610:WBR262144 WLN196610:WLN262144 WVJ196610:WVJ262144 C196610:C262144 IX262146:IX327680 ST262146:ST327680 ACP262146:ACP327680 AML262146:AML327680 AWH262146:AWH327680 BGD262146:BGD327680 BPZ262146:BPZ327680 BZV262146:BZV327680 CJR262146:CJR327680 CTN262146:CTN327680 DDJ262146:DDJ327680 DNF262146:DNF327680 DXB262146:DXB327680 EGX262146:EGX327680 EQT262146:EQT327680 FAP262146:FAP327680 FKL262146:FKL327680 FUH262146:FUH327680 GED262146:GED327680 GNZ262146:GNZ327680 GXV262146:GXV327680 HHR262146:HHR327680 HRN262146:HRN327680 IBJ262146:IBJ327680 ILF262146:ILF327680 IVB262146:IVB327680 JEX262146:JEX327680 JOT262146:JOT327680 JYP262146:JYP327680 KIL262146:KIL327680 KSH262146:KSH327680 LCD262146:LCD327680 LLZ262146:LLZ327680 LVV262146:LVV327680 MFR262146:MFR327680 MPN262146:MPN327680 MZJ262146:MZJ327680 NJF262146:NJF327680 NTB262146:NTB327680 OCX262146:OCX327680 OMT262146:OMT327680 OWP262146:OWP327680 PGL262146:PGL327680 PQH262146:PQH327680 QAD262146:QAD327680 QJZ262146:QJZ327680 QTV262146:QTV327680 RDR262146:RDR327680 RNN262146:RNN327680 RXJ262146:RXJ327680 SHF262146:SHF327680 SRB262146:SRB327680 TAX262146:TAX327680 TKT262146:TKT327680 TUP262146:TUP327680 UEL262146:UEL327680 UOH262146:UOH327680 UYD262146:UYD327680 VHZ262146:VHZ327680 VRV262146:VRV327680 WBR262146:WBR327680 WLN262146:WLN327680 WVJ262146:WVJ327680 C262146:C327680 IX327682:IX393216 ST327682:ST393216 ACP327682:ACP393216 AML327682:AML393216 AWH327682:AWH393216 BGD327682:BGD393216 BPZ327682:BPZ393216 BZV327682:BZV393216 CJR327682:CJR393216 CTN327682:CTN393216 DDJ327682:DDJ393216 DNF327682:DNF393216 DXB327682:DXB393216 EGX327682:EGX393216 EQT327682:EQT393216 FAP327682:FAP393216 FKL327682:FKL393216 FUH327682:FUH393216 GED327682:GED393216 GNZ327682:GNZ393216 GXV327682:GXV393216 HHR327682:HHR393216 HRN327682:HRN393216 IBJ327682:IBJ393216 ILF327682:ILF393216 IVB327682:IVB393216 JEX327682:JEX393216 JOT327682:JOT393216 JYP327682:JYP393216 KIL327682:KIL393216 KSH327682:KSH393216 LCD327682:LCD393216 LLZ327682:LLZ393216 LVV327682:LVV393216 MFR327682:MFR393216 MPN327682:MPN393216 MZJ327682:MZJ393216 NJF327682:NJF393216 NTB327682:NTB393216 OCX327682:OCX393216 OMT327682:OMT393216 OWP327682:OWP393216 PGL327682:PGL393216 PQH327682:PQH393216 QAD327682:QAD393216 QJZ327682:QJZ393216 QTV327682:QTV393216 RDR327682:RDR393216 RNN327682:RNN393216 RXJ327682:RXJ393216 SHF327682:SHF393216 SRB327682:SRB393216 TAX327682:TAX393216 TKT327682:TKT393216 TUP327682:TUP393216 UEL327682:UEL393216 UOH327682:UOH393216 UYD327682:UYD393216 VHZ327682:VHZ393216 VRV327682:VRV393216 WBR327682:WBR393216 WLN327682:WLN393216 WVJ327682:WVJ393216 C327682:C393216 IX393218:IX458752 ST393218:ST458752 ACP393218:ACP458752 AML393218:AML458752 AWH393218:AWH458752 BGD393218:BGD458752 BPZ393218:BPZ458752 BZV393218:BZV458752 CJR393218:CJR458752 CTN393218:CTN458752 DDJ393218:DDJ458752 DNF393218:DNF458752 DXB393218:DXB458752 EGX393218:EGX458752 EQT393218:EQT458752 FAP393218:FAP458752 FKL393218:FKL458752 FUH393218:FUH458752 GED393218:GED458752 GNZ393218:GNZ458752 GXV393218:GXV458752 HHR393218:HHR458752 HRN393218:HRN458752 IBJ393218:IBJ458752 ILF393218:ILF458752 IVB393218:IVB458752 JEX393218:JEX458752 JOT393218:JOT458752 JYP393218:JYP458752 KIL393218:KIL458752 KSH393218:KSH458752 LCD393218:LCD458752 LLZ393218:LLZ458752 LVV393218:LVV458752 MFR393218:MFR458752 MPN393218:MPN458752 MZJ393218:MZJ458752 NJF393218:NJF458752 NTB393218:NTB458752 OCX393218:OCX458752 OMT393218:OMT458752 OWP393218:OWP458752 PGL393218:PGL458752 PQH393218:PQH458752 QAD393218:QAD458752 QJZ393218:QJZ458752 QTV393218:QTV458752 RDR393218:RDR458752 RNN393218:RNN458752 RXJ393218:RXJ458752 SHF393218:SHF458752 SRB393218:SRB458752 TAX393218:TAX458752 TKT393218:TKT458752 TUP393218:TUP458752 UEL393218:UEL458752 UOH393218:UOH458752 UYD393218:UYD458752 VHZ393218:VHZ458752 VRV393218:VRV458752 WBR393218:WBR458752 WLN393218:WLN458752 WVJ393218:WVJ458752 C393218:C458752 IX458754:IX524288 ST458754:ST524288 ACP458754:ACP524288 AML458754:AML524288 AWH458754:AWH524288 BGD458754:BGD524288 BPZ458754:BPZ524288 BZV458754:BZV524288 CJR458754:CJR524288 CTN458754:CTN524288 DDJ458754:DDJ524288 DNF458754:DNF524288 DXB458754:DXB524288 EGX458754:EGX524288 EQT458754:EQT524288 FAP458754:FAP524288 FKL458754:FKL524288 FUH458754:FUH524288 GED458754:GED524288 GNZ458754:GNZ524288 GXV458754:GXV524288 HHR458754:HHR524288 HRN458754:HRN524288 IBJ458754:IBJ524288 ILF458754:ILF524288 IVB458754:IVB524288 JEX458754:JEX524288 JOT458754:JOT524288 JYP458754:JYP524288 KIL458754:KIL524288 KSH458754:KSH524288 LCD458754:LCD524288 LLZ458754:LLZ524288 LVV458754:LVV524288 MFR458754:MFR524288 MPN458754:MPN524288 MZJ458754:MZJ524288 NJF458754:NJF524288 NTB458754:NTB524288 OCX458754:OCX524288 OMT458754:OMT524288 OWP458754:OWP524288 PGL458754:PGL524288 PQH458754:PQH524288 QAD458754:QAD524288 QJZ458754:QJZ524288 QTV458754:QTV524288 RDR458754:RDR524288 RNN458754:RNN524288 RXJ458754:RXJ524288 SHF458754:SHF524288 SRB458754:SRB524288 TAX458754:TAX524288 TKT458754:TKT524288 TUP458754:TUP524288 UEL458754:UEL524288 UOH458754:UOH524288 UYD458754:UYD524288 VHZ458754:VHZ524288 VRV458754:VRV524288 WBR458754:WBR524288 WLN458754:WLN524288 WVJ458754:WVJ524288 C458754:C524288 IX524290:IX589824 ST524290:ST589824 ACP524290:ACP589824 AML524290:AML589824 AWH524290:AWH589824 BGD524290:BGD589824 BPZ524290:BPZ589824 BZV524290:BZV589824 CJR524290:CJR589824 CTN524290:CTN589824 DDJ524290:DDJ589824 DNF524290:DNF589824 DXB524290:DXB589824 EGX524290:EGX589824 EQT524290:EQT589824 FAP524290:FAP589824 FKL524290:FKL589824 FUH524290:FUH589824 GED524290:GED589824 GNZ524290:GNZ589824 GXV524290:GXV589824 HHR524290:HHR589824 HRN524290:HRN589824 IBJ524290:IBJ589824 ILF524290:ILF589824 IVB524290:IVB589824 JEX524290:JEX589824 JOT524290:JOT589824 JYP524290:JYP589824 KIL524290:KIL589824 KSH524290:KSH589824 LCD524290:LCD589824 LLZ524290:LLZ589824 LVV524290:LVV589824 MFR524290:MFR589824 MPN524290:MPN589824 MZJ524290:MZJ589824 NJF524290:NJF589824 NTB524290:NTB589824 OCX524290:OCX589824 OMT524290:OMT589824 OWP524290:OWP589824 PGL524290:PGL589824 PQH524290:PQH589824 QAD524290:QAD589824 QJZ524290:QJZ589824 QTV524290:QTV589824 RDR524290:RDR589824 RNN524290:RNN589824 RXJ524290:RXJ589824 SHF524290:SHF589824 SRB524290:SRB589824 TAX524290:TAX589824 TKT524290:TKT589824 TUP524290:TUP589824 UEL524290:UEL589824 UOH524290:UOH589824 UYD524290:UYD589824 VHZ524290:VHZ589824 VRV524290:VRV589824 WBR524290:WBR589824 WLN524290:WLN589824 WVJ524290:WVJ589824 C524290:C589824 IX589826:IX655360 ST589826:ST655360 ACP589826:ACP655360 AML589826:AML655360 AWH589826:AWH655360 BGD589826:BGD655360 BPZ589826:BPZ655360 BZV589826:BZV655360 CJR589826:CJR655360 CTN589826:CTN655360 DDJ589826:DDJ655360 DNF589826:DNF655360 DXB589826:DXB655360 EGX589826:EGX655360 EQT589826:EQT655360 FAP589826:FAP655360 FKL589826:FKL655360 FUH589826:FUH655360 GED589826:GED655360 GNZ589826:GNZ655360 GXV589826:GXV655360 HHR589826:HHR655360 HRN589826:HRN655360 IBJ589826:IBJ655360 ILF589826:ILF655360 IVB589826:IVB655360 JEX589826:JEX655360 JOT589826:JOT655360 JYP589826:JYP655360 KIL589826:KIL655360 KSH589826:KSH655360 LCD589826:LCD655360 LLZ589826:LLZ655360 LVV589826:LVV655360 MFR589826:MFR655360 MPN589826:MPN655360 MZJ589826:MZJ655360 NJF589826:NJF655360 NTB589826:NTB655360 OCX589826:OCX655360 OMT589826:OMT655360 OWP589826:OWP655360 PGL589826:PGL655360 PQH589826:PQH655360 QAD589826:QAD655360 QJZ589826:QJZ655360 QTV589826:QTV655360 RDR589826:RDR655360 RNN589826:RNN655360 RXJ589826:RXJ655360 SHF589826:SHF655360 SRB589826:SRB655360 TAX589826:TAX655360 TKT589826:TKT655360 TUP589826:TUP655360 UEL589826:UEL655360 UOH589826:UOH655360 UYD589826:UYD655360 VHZ589826:VHZ655360 VRV589826:VRV655360 WBR589826:WBR655360 WLN589826:WLN655360 WVJ589826:WVJ655360 C589826:C655360 IX655362:IX720896 ST655362:ST720896 ACP655362:ACP720896 AML655362:AML720896 AWH655362:AWH720896 BGD655362:BGD720896 BPZ655362:BPZ720896 BZV655362:BZV720896 CJR655362:CJR720896 CTN655362:CTN720896 DDJ655362:DDJ720896 DNF655362:DNF720896 DXB655362:DXB720896 EGX655362:EGX720896 EQT655362:EQT720896 FAP655362:FAP720896 FKL655362:FKL720896 FUH655362:FUH720896 GED655362:GED720896 GNZ655362:GNZ720896 GXV655362:GXV720896 HHR655362:HHR720896 HRN655362:HRN720896 IBJ655362:IBJ720896 ILF655362:ILF720896 IVB655362:IVB720896 JEX655362:JEX720896 JOT655362:JOT720896 JYP655362:JYP720896 KIL655362:KIL720896 KSH655362:KSH720896 LCD655362:LCD720896 LLZ655362:LLZ720896 LVV655362:LVV720896 MFR655362:MFR720896 MPN655362:MPN720896 MZJ655362:MZJ720896 NJF655362:NJF720896 NTB655362:NTB720896 OCX655362:OCX720896 OMT655362:OMT720896 OWP655362:OWP720896 PGL655362:PGL720896 PQH655362:PQH720896 QAD655362:QAD720896 QJZ655362:QJZ720896 QTV655362:QTV720896 RDR655362:RDR720896 RNN655362:RNN720896 RXJ655362:RXJ720896 SHF655362:SHF720896 SRB655362:SRB720896 TAX655362:TAX720896 TKT655362:TKT720896 TUP655362:TUP720896 UEL655362:UEL720896 UOH655362:UOH720896 UYD655362:UYD720896 VHZ655362:VHZ720896 VRV655362:VRV720896 WBR655362:WBR720896 WLN655362:WLN720896 WVJ655362:WVJ720896 C655362:C720896 IX720898:IX786432 ST720898:ST786432 ACP720898:ACP786432 AML720898:AML786432 AWH720898:AWH786432 BGD720898:BGD786432 BPZ720898:BPZ786432 BZV720898:BZV786432 CJR720898:CJR786432 CTN720898:CTN786432 DDJ720898:DDJ786432 DNF720898:DNF786432 DXB720898:DXB786432 EGX720898:EGX786432 EQT720898:EQT786432 FAP720898:FAP786432 FKL720898:FKL786432 FUH720898:FUH786432 GED720898:GED786432 GNZ720898:GNZ786432 GXV720898:GXV786432 HHR720898:HHR786432 HRN720898:HRN786432 IBJ720898:IBJ786432 ILF720898:ILF786432 IVB720898:IVB786432 JEX720898:JEX786432 JOT720898:JOT786432 JYP720898:JYP786432 KIL720898:KIL786432 KSH720898:KSH786432 LCD720898:LCD786432 LLZ720898:LLZ786432 LVV720898:LVV786432 MFR720898:MFR786432 MPN720898:MPN786432 MZJ720898:MZJ786432 NJF720898:NJF786432 NTB720898:NTB786432 OCX720898:OCX786432 OMT720898:OMT786432 OWP720898:OWP786432 PGL720898:PGL786432 PQH720898:PQH786432 QAD720898:QAD786432 QJZ720898:QJZ786432 QTV720898:QTV786432 RDR720898:RDR786432 RNN720898:RNN786432 RXJ720898:RXJ786432 SHF720898:SHF786432 SRB720898:SRB786432 TAX720898:TAX786432 TKT720898:TKT786432 TUP720898:TUP786432 UEL720898:UEL786432 UOH720898:UOH786432 UYD720898:UYD786432 VHZ720898:VHZ786432 VRV720898:VRV786432 WBR720898:WBR786432 WLN720898:WLN786432 WVJ720898:WVJ786432 C720898:C786432 IX786434:IX851968 ST786434:ST851968 ACP786434:ACP851968 AML786434:AML851968 AWH786434:AWH851968 BGD786434:BGD851968 BPZ786434:BPZ851968 BZV786434:BZV851968 CJR786434:CJR851968 CTN786434:CTN851968 DDJ786434:DDJ851968 DNF786434:DNF851968 DXB786434:DXB851968 EGX786434:EGX851968 EQT786434:EQT851968 FAP786434:FAP851968 FKL786434:FKL851968 FUH786434:FUH851968 GED786434:GED851968 GNZ786434:GNZ851968 GXV786434:GXV851968 HHR786434:HHR851968 HRN786434:HRN851968 IBJ786434:IBJ851968 ILF786434:ILF851968 IVB786434:IVB851968 JEX786434:JEX851968 JOT786434:JOT851968 JYP786434:JYP851968 KIL786434:KIL851968 KSH786434:KSH851968 LCD786434:LCD851968 LLZ786434:LLZ851968 LVV786434:LVV851968 MFR786434:MFR851968 MPN786434:MPN851968 MZJ786434:MZJ851968 NJF786434:NJF851968 NTB786434:NTB851968 OCX786434:OCX851968 OMT786434:OMT851968 OWP786434:OWP851968 PGL786434:PGL851968 PQH786434:PQH851968 QAD786434:QAD851968 QJZ786434:QJZ851968 QTV786434:QTV851968 RDR786434:RDR851968 RNN786434:RNN851968 RXJ786434:RXJ851968 SHF786434:SHF851968 SRB786434:SRB851968 TAX786434:TAX851968 TKT786434:TKT851968 TUP786434:TUP851968 UEL786434:UEL851968 UOH786434:UOH851968 UYD786434:UYD851968 VHZ786434:VHZ851968 VRV786434:VRV851968 WBR786434:WBR851968 WLN786434:WLN851968 WVJ786434:WVJ851968 C786434:C851968 IX851970:IX917504 ST851970:ST917504 ACP851970:ACP917504 AML851970:AML917504 AWH851970:AWH917504 BGD851970:BGD917504 BPZ851970:BPZ917504 BZV851970:BZV917504 CJR851970:CJR917504 CTN851970:CTN917504 DDJ851970:DDJ917504 DNF851970:DNF917504 DXB851970:DXB917504 EGX851970:EGX917504 EQT851970:EQT917504 FAP851970:FAP917504 FKL851970:FKL917504 FUH851970:FUH917504 GED851970:GED917504 GNZ851970:GNZ917504 GXV851970:GXV917504 HHR851970:HHR917504 HRN851970:HRN917504 IBJ851970:IBJ917504 ILF851970:ILF917504 IVB851970:IVB917504 JEX851970:JEX917504 JOT851970:JOT917504 JYP851970:JYP917504 KIL851970:KIL917504 KSH851970:KSH917504 LCD851970:LCD917504 LLZ851970:LLZ917504 LVV851970:LVV917504 MFR851970:MFR917504 MPN851970:MPN917504 MZJ851970:MZJ917504 NJF851970:NJF917504 NTB851970:NTB917504 OCX851970:OCX917504 OMT851970:OMT917504 OWP851970:OWP917504 PGL851970:PGL917504 PQH851970:PQH917504 QAD851970:QAD917504 QJZ851970:QJZ917504 QTV851970:QTV917504 RDR851970:RDR917504 RNN851970:RNN917504 RXJ851970:RXJ917504 SHF851970:SHF917504 SRB851970:SRB917504 TAX851970:TAX917504 TKT851970:TKT917504 TUP851970:TUP917504 UEL851970:UEL917504 UOH851970:UOH917504 UYD851970:UYD917504 VHZ851970:VHZ917504 VRV851970:VRV917504 WBR851970:WBR917504 WLN851970:WLN917504 WVJ851970:WVJ917504 C851970:C917504 IX917506:IX983040 ST917506:ST983040 ACP917506:ACP983040 AML917506:AML983040 AWH917506:AWH983040 BGD917506:BGD983040 BPZ917506:BPZ983040 BZV917506:BZV983040 CJR917506:CJR983040 CTN917506:CTN983040 DDJ917506:DDJ983040 DNF917506:DNF983040 DXB917506:DXB983040 EGX917506:EGX983040 EQT917506:EQT983040 FAP917506:FAP983040 FKL917506:FKL983040 FUH917506:FUH983040 GED917506:GED983040 GNZ917506:GNZ983040 GXV917506:GXV983040 HHR917506:HHR983040 HRN917506:HRN983040 IBJ917506:IBJ983040 ILF917506:ILF983040 IVB917506:IVB983040 JEX917506:JEX983040 JOT917506:JOT983040 JYP917506:JYP983040 KIL917506:KIL983040 KSH917506:KSH983040 LCD917506:LCD983040 LLZ917506:LLZ983040 LVV917506:LVV983040 MFR917506:MFR983040 MPN917506:MPN983040 MZJ917506:MZJ983040 NJF917506:NJF983040 NTB917506:NTB983040 OCX917506:OCX983040 OMT917506:OMT983040 OWP917506:OWP983040 PGL917506:PGL983040 PQH917506:PQH983040 QAD917506:QAD983040 QJZ917506:QJZ983040 QTV917506:QTV983040 RDR917506:RDR983040 RNN917506:RNN983040 RXJ917506:RXJ983040 SHF917506:SHF983040 SRB917506:SRB983040 TAX917506:TAX983040 TKT917506:TKT983040 TUP917506:TUP983040 UEL917506:UEL983040 UOH917506:UOH983040 UYD917506:UYD983040 VHZ917506:VHZ983040 VRV917506:VRV983040 WBR917506:WBR983040 WLN917506:WLN983040 WVJ917506:WVJ983040 C917506:C983040 IX983042:IX1048576 ST983042:ST1048576 ACP983042:ACP1048576 AML983042:AML1048576 AWH983042:AWH1048576 BGD983042:BGD1048576 BPZ983042:BPZ1048576 BZV983042:BZV1048576 CJR983042:CJR1048576 CTN983042:CTN1048576 DDJ983042:DDJ1048576 DNF983042:DNF1048576 DXB983042:DXB1048576 EGX983042:EGX1048576 EQT983042:EQT1048576 FAP983042:FAP1048576 FKL983042:FKL1048576 FUH983042:FUH1048576 GED983042:GED1048576 GNZ983042:GNZ1048576 GXV983042:GXV1048576 HHR983042:HHR1048576 HRN983042:HRN1048576 IBJ983042:IBJ1048576 ILF983042:ILF1048576 IVB983042:IVB1048576 JEX983042:JEX1048576 JOT983042:JOT1048576 JYP983042:JYP1048576 KIL983042:KIL1048576 KSH983042:KSH1048576 LCD983042:LCD1048576 LLZ983042:LLZ1048576 LVV983042:LVV1048576 MFR983042:MFR1048576 MPN983042:MPN1048576 MZJ983042:MZJ1048576 NJF983042:NJF1048576 NTB983042:NTB1048576 OCX983042:OCX1048576 OMT983042:OMT1048576 OWP983042:OWP1048576 PGL983042:PGL1048576 PQH983042:PQH1048576 QAD983042:QAD1048576 QJZ983042:QJZ1048576 QTV983042:QTV1048576 RDR983042:RDR1048576 RNN983042:RNN1048576 RXJ983042:RXJ1048576 SHF983042:SHF1048576 SRB983042:SRB1048576 TAX983042:TAX1048576 TKT983042:TKT1048576 TUP983042:TUP1048576 UEL983042:UEL1048576 UOH983042:UOH1048576 UYD983042:UYD1048576 VHZ983042:VHZ1048576 VRV983042:VRV1048576 WBR983042:WBR1048576 WLN983042:WLN1048576 WVJ983042:WVJ1048576">
      <formula1>#REF!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Oops something went wrong" prompt="Select the Item" xr:uid="{50AED5E1-55B1-49F1-B01E-EE1A5B89AD76}">
          <x14:formula1>
            <xm:f>'Price List(f)'!$J$12:$J$137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J127"/>
  <sheetViews>
    <sheetView workbookViewId="0">
      <selection activeCell="B1" sqref="B1"/>
    </sheetView>
  </sheetViews>
  <sheetFormatPr defaultRowHeight="15"/>
  <cols>
    <col min="2" max="2" width="41.42578125" bestFit="1" customWidth="1"/>
    <col min="10" max="10" width="0" hidden="1" customWidth="1"/>
    <col min="255" max="255" width="41.42578125" bestFit="1" customWidth="1"/>
    <col min="264" max="264" width="0" hidden="1" customWidth="1"/>
    <col min="266" max="266" width="40.5703125" bestFit="1" customWidth="1"/>
    <col min="267" max="267" width="5.42578125" bestFit="1" customWidth="1"/>
    <col min="511" max="511" width="41.42578125" bestFit="1" customWidth="1"/>
    <col min="520" max="520" width="0" hidden="1" customWidth="1"/>
    <col min="522" max="522" width="40.5703125" bestFit="1" customWidth="1"/>
    <col min="523" max="523" width="5.42578125" bestFit="1" customWidth="1"/>
    <col min="767" max="767" width="41.42578125" bestFit="1" customWidth="1"/>
    <col min="776" max="776" width="0" hidden="1" customWidth="1"/>
    <col min="778" max="778" width="40.5703125" bestFit="1" customWidth="1"/>
    <col min="779" max="779" width="5.42578125" bestFit="1" customWidth="1"/>
    <col min="1023" max="1023" width="41.42578125" bestFit="1" customWidth="1"/>
    <col min="1032" max="1032" width="0" hidden="1" customWidth="1"/>
    <col min="1034" max="1034" width="40.5703125" bestFit="1" customWidth="1"/>
    <col min="1035" max="1035" width="5.42578125" bestFit="1" customWidth="1"/>
    <col min="1279" max="1279" width="41.42578125" bestFit="1" customWidth="1"/>
    <col min="1288" max="1288" width="0" hidden="1" customWidth="1"/>
    <col min="1290" max="1290" width="40.5703125" bestFit="1" customWidth="1"/>
    <col min="1291" max="1291" width="5.42578125" bestFit="1" customWidth="1"/>
    <col min="1535" max="1535" width="41.42578125" bestFit="1" customWidth="1"/>
    <col min="1544" max="1544" width="0" hidden="1" customWidth="1"/>
    <col min="1546" max="1546" width="40.5703125" bestFit="1" customWidth="1"/>
    <col min="1547" max="1547" width="5.42578125" bestFit="1" customWidth="1"/>
    <col min="1791" max="1791" width="41.42578125" bestFit="1" customWidth="1"/>
    <col min="1800" max="1800" width="0" hidden="1" customWidth="1"/>
    <col min="1802" max="1802" width="40.5703125" bestFit="1" customWidth="1"/>
    <col min="1803" max="1803" width="5.42578125" bestFit="1" customWidth="1"/>
    <col min="2047" max="2047" width="41.42578125" bestFit="1" customWidth="1"/>
    <col min="2056" max="2056" width="0" hidden="1" customWidth="1"/>
    <col min="2058" max="2058" width="40.5703125" bestFit="1" customWidth="1"/>
    <col min="2059" max="2059" width="5.42578125" bestFit="1" customWidth="1"/>
    <col min="2303" max="2303" width="41.42578125" bestFit="1" customWidth="1"/>
    <col min="2312" max="2312" width="0" hidden="1" customWidth="1"/>
    <col min="2314" max="2314" width="40.5703125" bestFit="1" customWidth="1"/>
    <col min="2315" max="2315" width="5.42578125" bestFit="1" customWidth="1"/>
    <col min="2559" max="2559" width="41.42578125" bestFit="1" customWidth="1"/>
    <col min="2568" max="2568" width="0" hidden="1" customWidth="1"/>
    <col min="2570" max="2570" width="40.5703125" bestFit="1" customWidth="1"/>
    <col min="2571" max="2571" width="5.42578125" bestFit="1" customWidth="1"/>
    <col min="2815" max="2815" width="41.42578125" bestFit="1" customWidth="1"/>
    <col min="2824" max="2824" width="0" hidden="1" customWidth="1"/>
    <col min="2826" max="2826" width="40.5703125" bestFit="1" customWidth="1"/>
    <col min="2827" max="2827" width="5.42578125" bestFit="1" customWidth="1"/>
    <col min="3071" max="3071" width="41.42578125" bestFit="1" customWidth="1"/>
    <col min="3080" max="3080" width="0" hidden="1" customWidth="1"/>
    <col min="3082" max="3082" width="40.5703125" bestFit="1" customWidth="1"/>
    <col min="3083" max="3083" width="5.42578125" bestFit="1" customWidth="1"/>
    <col min="3327" max="3327" width="41.42578125" bestFit="1" customWidth="1"/>
    <col min="3336" max="3336" width="0" hidden="1" customWidth="1"/>
    <col min="3338" max="3338" width="40.5703125" bestFit="1" customWidth="1"/>
    <col min="3339" max="3339" width="5.42578125" bestFit="1" customWidth="1"/>
    <col min="3583" max="3583" width="41.42578125" bestFit="1" customWidth="1"/>
    <col min="3592" max="3592" width="0" hidden="1" customWidth="1"/>
    <col min="3594" max="3594" width="40.5703125" bestFit="1" customWidth="1"/>
    <col min="3595" max="3595" width="5.42578125" bestFit="1" customWidth="1"/>
    <col min="3839" max="3839" width="41.42578125" bestFit="1" customWidth="1"/>
    <col min="3848" max="3848" width="0" hidden="1" customWidth="1"/>
    <col min="3850" max="3850" width="40.5703125" bestFit="1" customWidth="1"/>
    <col min="3851" max="3851" width="5.42578125" bestFit="1" customWidth="1"/>
    <col min="4095" max="4095" width="41.42578125" bestFit="1" customWidth="1"/>
    <col min="4104" max="4104" width="0" hidden="1" customWidth="1"/>
    <col min="4106" max="4106" width="40.5703125" bestFit="1" customWidth="1"/>
    <col min="4107" max="4107" width="5.42578125" bestFit="1" customWidth="1"/>
    <col min="4351" max="4351" width="41.42578125" bestFit="1" customWidth="1"/>
    <col min="4360" max="4360" width="0" hidden="1" customWidth="1"/>
    <col min="4362" max="4362" width="40.5703125" bestFit="1" customWidth="1"/>
    <col min="4363" max="4363" width="5.42578125" bestFit="1" customWidth="1"/>
    <col min="4607" max="4607" width="41.42578125" bestFit="1" customWidth="1"/>
    <col min="4616" max="4616" width="0" hidden="1" customWidth="1"/>
    <col min="4618" max="4618" width="40.5703125" bestFit="1" customWidth="1"/>
    <col min="4619" max="4619" width="5.42578125" bestFit="1" customWidth="1"/>
    <col min="4863" max="4863" width="41.42578125" bestFit="1" customWidth="1"/>
    <col min="4872" max="4872" width="0" hidden="1" customWidth="1"/>
    <col min="4874" max="4874" width="40.5703125" bestFit="1" customWidth="1"/>
    <col min="4875" max="4875" width="5.42578125" bestFit="1" customWidth="1"/>
    <col min="5119" max="5119" width="41.42578125" bestFit="1" customWidth="1"/>
    <col min="5128" max="5128" width="0" hidden="1" customWidth="1"/>
    <col min="5130" max="5130" width="40.5703125" bestFit="1" customWidth="1"/>
    <col min="5131" max="5131" width="5.42578125" bestFit="1" customWidth="1"/>
    <col min="5375" max="5375" width="41.42578125" bestFit="1" customWidth="1"/>
    <col min="5384" max="5384" width="0" hidden="1" customWidth="1"/>
    <col min="5386" max="5386" width="40.5703125" bestFit="1" customWidth="1"/>
    <col min="5387" max="5387" width="5.42578125" bestFit="1" customWidth="1"/>
    <col min="5631" max="5631" width="41.42578125" bestFit="1" customWidth="1"/>
    <col min="5640" max="5640" width="0" hidden="1" customWidth="1"/>
    <col min="5642" max="5642" width="40.5703125" bestFit="1" customWidth="1"/>
    <col min="5643" max="5643" width="5.42578125" bestFit="1" customWidth="1"/>
    <col min="5887" max="5887" width="41.42578125" bestFit="1" customWidth="1"/>
    <col min="5896" max="5896" width="0" hidden="1" customWidth="1"/>
    <col min="5898" max="5898" width="40.5703125" bestFit="1" customWidth="1"/>
    <col min="5899" max="5899" width="5.42578125" bestFit="1" customWidth="1"/>
    <col min="6143" max="6143" width="41.42578125" bestFit="1" customWidth="1"/>
    <col min="6152" max="6152" width="0" hidden="1" customWidth="1"/>
    <col min="6154" max="6154" width="40.5703125" bestFit="1" customWidth="1"/>
    <col min="6155" max="6155" width="5.42578125" bestFit="1" customWidth="1"/>
    <col min="6399" max="6399" width="41.42578125" bestFit="1" customWidth="1"/>
    <col min="6408" max="6408" width="0" hidden="1" customWidth="1"/>
    <col min="6410" max="6410" width="40.5703125" bestFit="1" customWidth="1"/>
    <col min="6411" max="6411" width="5.42578125" bestFit="1" customWidth="1"/>
    <col min="6655" max="6655" width="41.42578125" bestFit="1" customWidth="1"/>
    <col min="6664" max="6664" width="0" hidden="1" customWidth="1"/>
    <col min="6666" max="6666" width="40.5703125" bestFit="1" customWidth="1"/>
    <col min="6667" max="6667" width="5.42578125" bestFit="1" customWidth="1"/>
    <col min="6911" max="6911" width="41.42578125" bestFit="1" customWidth="1"/>
    <col min="6920" max="6920" width="0" hidden="1" customWidth="1"/>
    <col min="6922" max="6922" width="40.5703125" bestFit="1" customWidth="1"/>
    <col min="6923" max="6923" width="5.42578125" bestFit="1" customWidth="1"/>
    <col min="7167" max="7167" width="41.42578125" bestFit="1" customWidth="1"/>
    <col min="7176" max="7176" width="0" hidden="1" customWidth="1"/>
    <col min="7178" max="7178" width="40.5703125" bestFit="1" customWidth="1"/>
    <col min="7179" max="7179" width="5.42578125" bestFit="1" customWidth="1"/>
    <col min="7423" max="7423" width="41.42578125" bestFit="1" customWidth="1"/>
    <col min="7432" max="7432" width="0" hidden="1" customWidth="1"/>
    <col min="7434" max="7434" width="40.5703125" bestFit="1" customWidth="1"/>
    <col min="7435" max="7435" width="5.42578125" bestFit="1" customWidth="1"/>
    <col min="7679" max="7679" width="41.42578125" bestFit="1" customWidth="1"/>
    <col min="7688" max="7688" width="0" hidden="1" customWidth="1"/>
    <col min="7690" max="7690" width="40.5703125" bestFit="1" customWidth="1"/>
    <col min="7691" max="7691" width="5.42578125" bestFit="1" customWidth="1"/>
    <col min="7935" max="7935" width="41.42578125" bestFit="1" customWidth="1"/>
    <col min="7944" max="7944" width="0" hidden="1" customWidth="1"/>
    <col min="7946" max="7946" width="40.5703125" bestFit="1" customWidth="1"/>
    <col min="7947" max="7947" width="5.42578125" bestFit="1" customWidth="1"/>
    <col min="8191" max="8191" width="41.42578125" bestFit="1" customWidth="1"/>
    <col min="8200" max="8200" width="0" hidden="1" customWidth="1"/>
    <col min="8202" max="8202" width="40.5703125" bestFit="1" customWidth="1"/>
    <col min="8203" max="8203" width="5.42578125" bestFit="1" customWidth="1"/>
    <col min="8447" max="8447" width="41.42578125" bestFit="1" customWidth="1"/>
    <col min="8456" max="8456" width="0" hidden="1" customWidth="1"/>
    <col min="8458" max="8458" width="40.5703125" bestFit="1" customWidth="1"/>
    <col min="8459" max="8459" width="5.42578125" bestFit="1" customWidth="1"/>
    <col min="8703" max="8703" width="41.42578125" bestFit="1" customWidth="1"/>
    <col min="8712" max="8712" width="0" hidden="1" customWidth="1"/>
    <col min="8714" max="8714" width="40.5703125" bestFit="1" customWidth="1"/>
    <col min="8715" max="8715" width="5.42578125" bestFit="1" customWidth="1"/>
    <col min="8959" max="8959" width="41.42578125" bestFit="1" customWidth="1"/>
    <col min="8968" max="8968" width="0" hidden="1" customWidth="1"/>
    <col min="8970" max="8970" width="40.5703125" bestFit="1" customWidth="1"/>
    <col min="8971" max="8971" width="5.42578125" bestFit="1" customWidth="1"/>
    <col min="9215" max="9215" width="41.42578125" bestFit="1" customWidth="1"/>
    <col min="9224" max="9224" width="0" hidden="1" customWidth="1"/>
    <col min="9226" max="9226" width="40.5703125" bestFit="1" customWidth="1"/>
    <col min="9227" max="9227" width="5.42578125" bestFit="1" customWidth="1"/>
    <col min="9471" max="9471" width="41.42578125" bestFit="1" customWidth="1"/>
    <col min="9480" max="9480" width="0" hidden="1" customWidth="1"/>
    <col min="9482" max="9482" width="40.5703125" bestFit="1" customWidth="1"/>
    <col min="9483" max="9483" width="5.42578125" bestFit="1" customWidth="1"/>
    <col min="9727" max="9727" width="41.42578125" bestFit="1" customWidth="1"/>
    <col min="9736" max="9736" width="0" hidden="1" customWidth="1"/>
    <col min="9738" max="9738" width="40.5703125" bestFit="1" customWidth="1"/>
    <col min="9739" max="9739" width="5.42578125" bestFit="1" customWidth="1"/>
    <col min="9983" max="9983" width="41.42578125" bestFit="1" customWidth="1"/>
    <col min="9992" max="9992" width="0" hidden="1" customWidth="1"/>
    <col min="9994" max="9994" width="40.5703125" bestFit="1" customWidth="1"/>
    <col min="9995" max="9995" width="5.42578125" bestFit="1" customWidth="1"/>
    <col min="10239" max="10239" width="41.42578125" bestFit="1" customWidth="1"/>
    <col min="10248" max="10248" width="0" hidden="1" customWidth="1"/>
    <col min="10250" max="10250" width="40.5703125" bestFit="1" customWidth="1"/>
    <col min="10251" max="10251" width="5.42578125" bestFit="1" customWidth="1"/>
    <col min="10495" max="10495" width="41.42578125" bestFit="1" customWidth="1"/>
    <col min="10504" max="10504" width="0" hidden="1" customWidth="1"/>
    <col min="10506" max="10506" width="40.5703125" bestFit="1" customWidth="1"/>
    <col min="10507" max="10507" width="5.42578125" bestFit="1" customWidth="1"/>
    <col min="10751" max="10751" width="41.42578125" bestFit="1" customWidth="1"/>
    <col min="10760" max="10760" width="0" hidden="1" customWidth="1"/>
    <col min="10762" max="10762" width="40.5703125" bestFit="1" customWidth="1"/>
    <col min="10763" max="10763" width="5.42578125" bestFit="1" customWidth="1"/>
    <col min="11007" max="11007" width="41.42578125" bestFit="1" customWidth="1"/>
    <col min="11016" max="11016" width="0" hidden="1" customWidth="1"/>
    <col min="11018" max="11018" width="40.5703125" bestFit="1" customWidth="1"/>
    <col min="11019" max="11019" width="5.42578125" bestFit="1" customWidth="1"/>
    <col min="11263" max="11263" width="41.42578125" bestFit="1" customWidth="1"/>
    <col min="11272" max="11272" width="0" hidden="1" customWidth="1"/>
    <col min="11274" max="11274" width="40.5703125" bestFit="1" customWidth="1"/>
    <col min="11275" max="11275" width="5.42578125" bestFit="1" customWidth="1"/>
    <col min="11519" max="11519" width="41.42578125" bestFit="1" customWidth="1"/>
    <col min="11528" max="11528" width="0" hidden="1" customWidth="1"/>
    <col min="11530" max="11530" width="40.5703125" bestFit="1" customWidth="1"/>
    <col min="11531" max="11531" width="5.42578125" bestFit="1" customWidth="1"/>
    <col min="11775" max="11775" width="41.42578125" bestFit="1" customWidth="1"/>
    <col min="11784" max="11784" width="0" hidden="1" customWidth="1"/>
    <col min="11786" max="11786" width="40.5703125" bestFit="1" customWidth="1"/>
    <col min="11787" max="11787" width="5.42578125" bestFit="1" customWidth="1"/>
    <col min="12031" max="12031" width="41.42578125" bestFit="1" customWidth="1"/>
    <col min="12040" max="12040" width="0" hidden="1" customWidth="1"/>
    <col min="12042" max="12042" width="40.5703125" bestFit="1" customWidth="1"/>
    <col min="12043" max="12043" width="5.42578125" bestFit="1" customWidth="1"/>
    <col min="12287" max="12287" width="41.42578125" bestFit="1" customWidth="1"/>
    <col min="12296" max="12296" width="0" hidden="1" customWidth="1"/>
    <col min="12298" max="12298" width="40.5703125" bestFit="1" customWidth="1"/>
    <col min="12299" max="12299" width="5.42578125" bestFit="1" customWidth="1"/>
    <col min="12543" max="12543" width="41.42578125" bestFit="1" customWidth="1"/>
    <col min="12552" max="12552" width="0" hidden="1" customWidth="1"/>
    <col min="12554" max="12554" width="40.5703125" bestFit="1" customWidth="1"/>
    <col min="12555" max="12555" width="5.42578125" bestFit="1" customWidth="1"/>
    <col min="12799" max="12799" width="41.42578125" bestFit="1" customWidth="1"/>
    <col min="12808" max="12808" width="0" hidden="1" customWidth="1"/>
    <col min="12810" max="12810" width="40.5703125" bestFit="1" customWidth="1"/>
    <col min="12811" max="12811" width="5.42578125" bestFit="1" customWidth="1"/>
    <col min="13055" max="13055" width="41.42578125" bestFit="1" customWidth="1"/>
    <col min="13064" max="13064" width="0" hidden="1" customWidth="1"/>
    <col min="13066" max="13066" width="40.5703125" bestFit="1" customWidth="1"/>
    <col min="13067" max="13067" width="5.42578125" bestFit="1" customWidth="1"/>
    <col min="13311" max="13311" width="41.42578125" bestFit="1" customWidth="1"/>
    <col min="13320" max="13320" width="0" hidden="1" customWidth="1"/>
    <col min="13322" max="13322" width="40.5703125" bestFit="1" customWidth="1"/>
    <col min="13323" max="13323" width="5.42578125" bestFit="1" customWidth="1"/>
    <col min="13567" max="13567" width="41.42578125" bestFit="1" customWidth="1"/>
    <col min="13576" max="13576" width="0" hidden="1" customWidth="1"/>
    <col min="13578" max="13578" width="40.5703125" bestFit="1" customWidth="1"/>
    <col min="13579" max="13579" width="5.42578125" bestFit="1" customWidth="1"/>
    <col min="13823" max="13823" width="41.42578125" bestFit="1" customWidth="1"/>
    <col min="13832" max="13832" width="0" hidden="1" customWidth="1"/>
    <col min="13834" max="13834" width="40.5703125" bestFit="1" customWidth="1"/>
    <col min="13835" max="13835" width="5.42578125" bestFit="1" customWidth="1"/>
    <col min="14079" max="14079" width="41.42578125" bestFit="1" customWidth="1"/>
    <col min="14088" max="14088" width="0" hidden="1" customWidth="1"/>
    <col min="14090" max="14090" width="40.5703125" bestFit="1" customWidth="1"/>
    <col min="14091" max="14091" width="5.42578125" bestFit="1" customWidth="1"/>
    <col min="14335" max="14335" width="41.42578125" bestFit="1" customWidth="1"/>
    <col min="14344" max="14344" width="0" hidden="1" customWidth="1"/>
    <col min="14346" max="14346" width="40.5703125" bestFit="1" customWidth="1"/>
    <col min="14347" max="14347" width="5.42578125" bestFit="1" customWidth="1"/>
    <col min="14591" max="14591" width="41.42578125" bestFit="1" customWidth="1"/>
    <col min="14600" max="14600" width="0" hidden="1" customWidth="1"/>
    <col min="14602" max="14602" width="40.5703125" bestFit="1" customWidth="1"/>
    <col min="14603" max="14603" width="5.42578125" bestFit="1" customWidth="1"/>
    <col min="14847" max="14847" width="41.42578125" bestFit="1" customWidth="1"/>
    <col min="14856" max="14856" width="0" hidden="1" customWidth="1"/>
    <col min="14858" max="14858" width="40.5703125" bestFit="1" customWidth="1"/>
    <col min="14859" max="14859" width="5.42578125" bestFit="1" customWidth="1"/>
    <col min="15103" max="15103" width="41.42578125" bestFit="1" customWidth="1"/>
    <col min="15112" max="15112" width="0" hidden="1" customWidth="1"/>
    <col min="15114" max="15114" width="40.5703125" bestFit="1" customWidth="1"/>
    <col min="15115" max="15115" width="5.42578125" bestFit="1" customWidth="1"/>
    <col min="15359" max="15359" width="41.42578125" bestFit="1" customWidth="1"/>
    <col min="15368" max="15368" width="0" hidden="1" customWidth="1"/>
    <col min="15370" max="15370" width="40.5703125" bestFit="1" customWidth="1"/>
    <col min="15371" max="15371" width="5.42578125" bestFit="1" customWidth="1"/>
    <col min="15615" max="15615" width="41.42578125" bestFit="1" customWidth="1"/>
    <col min="15624" max="15624" width="0" hidden="1" customWidth="1"/>
    <col min="15626" max="15626" width="40.5703125" bestFit="1" customWidth="1"/>
    <col min="15627" max="15627" width="5.42578125" bestFit="1" customWidth="1"/>
    <col min="15871" max="15871" width="41.42578125" bestFit="1" customWidth="1"/>
    <col min="15880" max="15880" width="0" hidden="1" customWidth="1"/>
    <col min="15882" max="15882" width="40.5703125" bestFit="1" customWidth="1"/>
    <col min="15883" max="15883" width="5.42578125" bestFit="1" customWidth="1"/>
    <col min="16127" max="16127" width="41.42578125" bestFit="1" customWidth="1"/>
    <col min="16136" max="16136" width="0" hidden="1" customWidth="1"/>
    <col min="16138" max="16138" width="40.5703125" bestFit="1" customWidth="1"/>
    <col min="16139" max="16139" width="5.42578125" bestFit="1" customWidth="1"/>
  </cols>
  <sheetData>
    <row r="1" spans="1:10" ht="15.75" thickBot="1">
      <c r="A1" s="9" t="s">
        <v>153</v>
      </c>
      <c r="B1" s="18" t="s">
        <v>154</v>
      </c>
      <c r="C1" s="9" t="s">
        <v>323</v>
      </c>
      <c r="J1" t="s">
        <v>191</v>
      </c>
    </row>
    <row r="2" spans="1:10">
      <c r="A2" t="s">
        <v>324</v>
      </c>
      <c r="B2" t="s">
        <v>197</v>
      </c>
      <c r="C2">
        <v>39</v>
      </c>
      <c r="J2" s="16" t="s">
        <v>197</v>
      </c>
    </row>
    <row r="3" spans="1:10">
      <c r="A3" t="s">
        <v>325</v>
      </c>
      <c r="B3" t="s">
        <v>199</v>
      </c>
      <c r="C3">
        <v>15</v>
      </c>
      <c r="J3" s="17" t="s">
        <v>198</v>
      </c>
    </row>
    <row r="4" spans="1:10">
      <c r="A4" t="s">
        <v>326</v>
      </c>
      <c r="B4" t="s">
        <v>200</v>
      </c>
      <c r="C4">
        <v>2</v>
      </c>
      <c r="J4" s="16" t="s">
        <v>199</v>
      </c>
    </row>
    <row r="5" spans="1:10">
      <c r="A5" t="s">
        <v>327</v>
      </c>
      <c r="B5" t="s">
        <v>201</v>
      </c>
      <c r="C5">
        <v>6</v>
      </c>
      <c r="J5" s="17" t="s">
        <v>200</v>
      </c>
    </row>
    <row r="6" spans="1:10">
      <c r="A6" t="s">
        <v>328</v>
      </c>
      <c r="B6" t="s">
        <v>202</v>
      </c>
      <c r="C6">
        <v>16</v>
      </c>
      <c r="J6" s="16" t="s">
        <v>201</v>
      </c>
    </row>
    <row r="7" spans="1:10">
      <c r="A7" t="s">
        <v>329</v>
      </c>
      <c r="B7" t="s">
        <v>204</v>
      </c>
      <c r="C7">
        <v>4</v>
      </c>
      <c r="J7" s="17" t="s">
        <v>202</v>
      </c>
    </row>
    <row r="8" spans="1:10">
      <c r="A8" t="s">
        <v>330</v>
      </c>
      <c r="B8" t="s">
        <v>207</v>
      </c>
      <c r="C8">
        <v>2</v>
      </c>
      <c r="J8" s="16" t="s">
        <v>203</v>
      </c>
    </row>
    <row r="9" spans="1:10">
      <c r="A9" t="s">
        <v>331</v>
      </c>
      <c r="B9" t="s">
        <v>209</v>
      </c>
      <c r="C9">
        <v>10</v>
      </c>
      <c r="J9" s="17" t="s">
        <v>204</v>
      </c>
    </row>
    <row r="10" spans="1:10">
      <c r="A10" t="s">
        <v>332</v>
      </c>
      <c r="B10" t="s">
        <v>210</v>
      </c>
      <c r="C10">
        <v>2</v>
      </c>
      <c r="J10" s="16" t="s">
        <v>205</v>
      </c>
    </row>
    <row r="11" spans="1:10">
      <c r="A11" t="s">
        <v>333</v>
      </c>
      <c r="B11" t="s">
        <v>211</v>
      </c>
      <c r="C11">
        <v>2</v>
      </c>
      <c r="J11" s="17" t="s">
        <v>206</v>
      </c>
    </row>
    <row r="12" spans="1:10">
      <c r="A12" t="s">
        <v>334</v>
      </c>
      <c r="B12" t="s">
        <v>212</v>
      </c>
      <c r="C12">
        <v>11</v>
      </c>
      <c r="J12" s="16" t="s">
        <v>207</v>
      </c>
    </row>
    <row r="13" spans="1:10">
      <c r="A13" t="s">
        <v>335</v>
      </c>
      <c r="B13" t="s">
        <v>213</v>
      </c>
      <c r="C13">
        <v>4</v>
      </c>
      <c r="J13" s="17" t="s">
        <v>208</v>
      </c>
    </row>
    <row r="14" spans="1:10">
      <c r="A14" t="s">
        <v>336</v>
      </c>
      <c r="B14" t="s">
        <v>214</v>
      </c>
      <c r="C14">
        <v>10</v>
      </c>
      <c r="J14" s="16" t="s">
        <v>209</v>
      </c>
    </row>
    <row r="15" spans="1:10">
      <c r="A15" t="s">
        <v>337</v>
      </c>
      <c r="B15" t="s">
        <v>215</v>
      </c>
      <c r="C15">
        <v>3</v>
      </c>
      <c r="J15" s="17" t="s">
        <v>210</v>
      </c>
    </row>
    <row r="16" spans="1:10">
      <c r="A16" t="s">
        <v>338</v>
      </c>
      <c r="B16" t="s">
        <v>216</v>
      </c>
      <c r="C16">
        <v>2</v>
      </c>
      <c r="J16" s="16" t="s">
        <v>211</v>
      </c>
    </row>
    <row r="17" spans="1:10">
      <c r="A17" t="s">
        <v>339</v>
      </c>
      <c r="B17" t="s">
        <v>217</v>
      </c>
      <c r="C17">
        <v>1</v>
      </c>
      <c r="J17" s="17" t="s">
        <v>212</v>
      </c>
    </row>
    <row r="18" spans="1:10">
      <c r="A18" t="s">
        <v>340</v>
      </c>
      <c r="B18" t="s">
        <v>218</v>
      </c>
      <c r="C18">
        <v>8</v>
      </c>
      <c r="J18" s="16" t="s">
        <v>213</v>
      </c>
    </row>
    <row r="19" spans="1:10">
      <c r="A19" t="s">
        <v>341</v>
      </c>
      <c r="B19" t="s">
        <v>219</v>
      </c>
      <c r="C19">
        <v>7</v>
      </c>
      <c r="J19" s="17" t="s">
        <v>214</v>
      </c>
    </row>
    <row r="20" spans="1:10">
      <c r="A20" t="s">
        <v>342</v>
      </c>
      <c r="B20" t="s">
        <v>220</v>
      </c>
      <c r="C20">
        <v>1</v>
      </c>
      <c r="J20" s="16" t="s">
        <v>215</v>
      </c>
    </row>
    <row r="21" spans="1:10">
      <c r="A21" t="s">
        <v>343</v>
      </c>
      <c r="B21" t="s">
        <v>221</v>
      </c>
      <c r="C21">
        <v>4</v>
      </c>
      <c r="J21" s="17" t="s">
        <v>216</v>
      </c>
    </row>
    <row r="22" spans="1:10">
      <c r="A22" t="s">
        <v>344</v>
      </c>
      <c r="B22" t="s">
        <v>258</v>
      </c>
      <c r="C22">
        <v>12</v>
      </c>
      <c r="J22" s="16" t="s">
        <v>217</v>
      </c>
    </row>
    <row r="23" spans="1:10">
      <c r="A23" t="s">
        <v>345</v>
      </c>
      <c r="B23" t="s">
        <v>260</v>
      </c>
      <c r="C23">
        <v>9</v>
      </c>
      <c r="J23" s="17" t="s">
        <v>218</v>
      </c>
    </row>
    <row r="24" spans="1:10">
      <c r="A24" t="s">
        <v>346</v>
      </c>
      <c r="B24" t="s">
        <v>261</v>
      </c>
      <c r="C24">
        <v>2</v>
      </c>
      <c r="J24" s="16" t="s">
        <v>219</v>
      </c>
    </row>
    <row r="25" spans="1:10">
      <c r="A25" t="s">
        <v>347</v>
      </c>
      <c r="B25" t="s">
        <v>262</v>
      </c>
      <c r="C25">
        <v>1</v>
      </c>
      <c r="J25" s="17" t="s">
        <v>220</v>
      </c>
    </row>
    <row r="26" spans="1:10">
      <c r="A26" t="s">
        <v>348</v>
      </c>
      <c r="B26" t="s">
        <v>263</v>
      </c>
      <c r="C26">
        <v>7</v>
      </c>
      <c r="J26" s="16" t="s">
        <v>221</v>
      </c>
    </row>
    <row r="27" spans="1:10">
      <c r="A27" t="s">
        <v>349</v>
      </c>
      <c r="B27" t="s">
        <v>222</v>
      </c>
      <c r="C27">
        <v>9</v>
      </c>
      <c r="J27" s="17" t="s">
        <v>222</v>
      </c>
    </row>
    <row r="28" spans="1:10">
      <c r="A28" t="s">
        <v>350</v>
      </c>
      <c r="B28" t="s">
        <v>223</v>
      </c>
      <c r="C28">
        <v>23</v>
      </c>
      <c r="J28" s="16" t="s">
        <v>223</v>
      </c>
    </row>
    <row r="29" spans="1:10">
      <c r="A29" t="s">
        <v>351</v>
      </c>
      <c r="B29" t="s">
        <v>224</v>
      </c>
      <c r="C29">
        <v>16</v>
      </c>
      <c r="J29" s="17" t="s">
        <v>224</v>
      </c>
    </row>
    <row r="30" spans="1:10">
      <c r="A30" t="s">
        <v>352</v>
      </c>
      <c r="B30" t="s">
        <v>225</v>
      </c>
      <c r="C30">
        <v>8</v>
      </c>
      <c r="J30" s="16" t="s">
        <v>225</v>
      </c>
    </row>
    <row r="31" spans="1:10">
      <c r="A31" t="s">
        <v>353</v>
      </c>
      <c r="B31" t="s">
        <v>226</v>
      </c>
      <c r="C31">
        <v>5</v>
      </c>
      <c r="J31" s="17" t="s">
        <v>226</v>
      </c>
    </row>
    <row r="32" spans="1:10">
      <c r="A32" t="s">
        <v>354</v>
      </c>
      <c r="B32" t="s">
        <v>227</v>
      </c>
      <c r="C32">
        <v>2</v>
      </c>
      <c r="J32" s="16" t="s">
        <v>227</v>
      </c>
    </row>
    <row r="33" spans="1:10">
      <c r="A33" t="s">
        <v>355</v>
      </c>
      <c r="B33" t="s">
        <v>228</v>
      </c>
      <c r="C33">
        <v>23</v>
      </c>
      <c r="J33" s="17" t="s">
        <v>228</v>
      </c>
    </row>
    <row r="34" spans="1:10">
      <c r="A34" t="s">
        <v>356</v>
      </c>
      <c r="B34" t="s">
        <v>255</v>
      </c>
      <c r="C34">
        <v>6</v>
      </c>
      <c r="J34" s="16" t="s">
        <v>229</v>
      </c>
    </row>
    <row r="35" spans="1:10">
      <c r="A35" t="s">
        <v>357</v>
      </c>
      <c r="B35" t="s">
        <v>256</v>
      </c>
      <c r="C35">
        <v>1</v>
      </c>
      <c r="J35" s="17" t="s">
        <v>230</v>
      </c>
    </row>
    <row r="36" spans="1:10">
      <c r="A36" t="s">
        <v>358</v>
      </c>
      <c r="B36" t="s">
        <v>229</v>
      </c>
      <c r="C36">
        <v>12</v>
      </c>
      <c r="J36" s="16" t="s">
        <v>231</v>
      </c>
    </row>
    <row r="37" spans="1:10">
      <c r="A37" t="s">
        <v>359</v>
      </c>
      <c r="B37" t="s">
        <v>231</v>
      </c>
      <c r="C37">
        <v>1</v>
      </c>
      <c r="J37" s="17" t="s">
        <v>232</v>
      </c>
    </row>
    <row r="38" spans="1:10">
      <c r="A38" t="s">
        <v>360</v>
      </c>
      <c r="B38" t="s">
        <v>232</v>
      </c>
      <c r="C38">
        <v>1</v>
      </c>
      <c r="J38" s="16" t="s">
        <v>233</v>
      </c>
    </row>
    <row r="39" spans="1:10">
      <c r="A39" t="s">
        <v>361</v>
      </c>
      <c r="B39" t="s">
        <v>235</v>
      </c>
      <c r="C39">
        <v>1</v>
      </c>
      <c r="J39" s="17" t="s">
        <v>234</v>
      </c>
    </row>
    <row r="40" spans="1:10">
      <c r="A40" t="s">
        <v>362</v>
      </c>
      <c r="B40" t="s">
        <v>237</v>
      </c>
      <c r="C40">
        <v>5</v>
      </c>
      <c r="J40" s="16" t="s">
        <v>235</v>
      </c>
    </row>
    <row r="41" spans="1:10">
      <c r="A41" t="s">
        <v>363</v>
      </c>
      <c r="B41" t="s">
        <v>241</v>
      </c>
      <c r="C41">
        <v>1</v>
      </c>
      <c r="J41" s="17" t="s">
        <v>236</v>
      </c>
    </row>
    <row r="42" spans="1:10">
      <c r="A42" t="s">
        <v>364</v>
      </c>
      <c r="B42" t="s">
        <v>243</v>
      </c>
      <c r="C42">
        <v>11</v>
      </c>
      <c r="J42" s="16" t="s">
        <v>237</v>
      </c>
    </row>
    <row r="43" spans="1:10">
      <c r="A43" t="s">
        <v>365</v>
      </c>
      <c r="B43" t="s">
        <v>244</v>
      </c>
      <c r="C43">
        <v>5</v>
      </c>
      <c r="J43" s="17" t="s">
        <v>238</v>
      </c>
    </row>
    <row r="44" spans="1:10">
      <c r="A44" t="s">
        <v>366</v>
      </c>
      <c r="B44" t="s">
        <v>245</v>
      </c>
      <c r="C44">
        <v>4</v>
      </c>
      <c r="J44" s="16" t="s">
        <v>239</v>
      </c>
    </row>
    <row r="45" spans="1:10">
      <c r="A45" t="s">
        <v>367</v>
      </c>
      <c r="B45" t="s">
        <v>246</v>
      </c>
      <c r="C45">
        <v>8</v>
      </c>
      <c r="J45" s="17" t="s">
        <v>240</v>
      </c>
    </row>
    <row r="46" spans="1:10">
      <c r="A46" t="s">
        <v>368</v>
      </c>
      <c r="B46" t="s">
        <v>247</v>
      </c>
      <c r="C46">
        <v>3</v>
      </c>
      <c r="J46" s="16" t="s">
        <v>241</v>
      </c>
    </row>
    <row r="47" spans="1:10">
      <c r="A47" t="s">
        <v>369</v>
      </c>
      <c r="B47" t="s">
        <v>248</v>
      </c>
      <c r="C47">
        <v>1</v>
      </c>
      <c r="J47" s="17" t="s">
        <v>242</v>
      </c>
    </row>
    <row r="48" spans="1:10">
      <c r="A48" t="s">
        <v>370</v>
      </c>
      <c r="B48" t="s">
        <v>251</v>
      </c>
      <c r="C48">
        <v>1</v>
      </c>
      <c r="J48" s="16" t="s">
        <v>243</v>
      </c>
    </row>
    <row r="49" spans="1:10">
      <c r="A49" t="s">
        <v>371</v>
      </c>
      <c r="B49" t="s">
        <v>264</v>
      </c>
      <c r="C49">
        <v>4</v>
      </c>
      <c r="J49" s="17" t="s">
        <v>244</v>
      </c>
    </row>
    <row r="50" spans="1:10">
      <c r="A50" t="s">
        <v>372</v>
      </c>
      <c r="B50" t="s">
        <v>265</v>
      </c>
      <c r="C50">
        <v>7</v>
      </c>
      <c r="J50" s="16" t="s">
        <v>245</v>
      </c>
    </row>
    <row r="51" spans="1:10">
      <c r="A51" t="s">
        <v>373</v>
      </c>
      <c r="B51" t="s">
        <v>266</v>
      </c>
      <c r="C51">
        <v>3</v>
      </c>
      <c r="J51" s="17" t="s">
        <v>246</v>
      </c>
    </row>
    <row r="52" spans="1:10">
      <c r="A52" t="s">
        <v>374</v>
      </c>
      <c r="B52" t="s">
        <v>267</v>
      </c>
      <c r="C52">
        <v>5</v>
      </c>
      <c r="J52" s="16" t="s">
        <v>247</v>
      </c>
    </row>
    <row r="53" spans="1:10">
      <c r="A53" t="s">
        <v>375</v>
      </c>
      <c r="B53" t="s">
        <v>279</v>
      </c>
      <c r="C53">
        <v>1</v>
      </c>
      <c r="J53" s="17" t="s">
        <v>248</v>
      </c>
    </row>
    <row r="54" spans="1:10">
      <c r="A54" t="s">
        <v>376</v>
      </c>
      <c r="B54" t="s">
        <v>280</v>
      </c>
      <c r="C54">
        <v>1</v>
      </c>
      <c r="J54" s="16" t="s">
        <v>249</v>
      </c>
    </row>
    <row r="55" spans="1:10">
      <c r="A55" t="s">
        <v>377</v>
      </c>
      <c r="B55" t="s">
        <v>281</v>
      </c>
      <c r="C55">
        <v>3</v>
      </c>
      <c r="J55" s="17" t="s">
        <v>250</v>
      </c>
    </row>
    <row r="56" spans="1:10">
      <c r="A56" t="s">
        <v>378</v>
      </c>
      <c r="B56" t="s">
        <v>282</v>
      </c>
      <c r="C56">
        <v>4</v>
      </c>
      <c r="J56" s="16" t="s">
        <v>251</v>
      </c>
    </row>
    <row r="57" spans="1:10">
      <c r="A57" t="s">
        <v>379</v>
      </c>
      <c r="B57" s="16" t="s">
        <v>283</v>
      </c>
      <c r="C57">
        <v>1</v>
      </c>
      <c r="J57" s="17" t="s">
        <v>252</v>
      </c>
    </row>
    <row r="58" spans="1:10">
      <c r="A58" t="s">
        <v>380</v>
      </c>
      <c r="B58" t="s">
        <v>268</v>
      </c>
      <c r="C58">
        <v>1</v>
      </c>
      <c r="J58" s="16" t="s">
        <v>253</v>
      </c>
    </row>
    <row r="59" spans="1:10">
      <c r="A59" t="s">
        <v>381</v>
      </c>
      <c r="B59" t="s">
        <v>269</v>
      </c>
      <c r="C59">
        <v>2</v>
      </c>
      <c r="J59" s="17" t="s">
        <v>254</v>
      </c>
    </row>
    <row r="60" spans="1:10">
      <c r="A60" t="s">
        <v>382</v>
      </c>
      <c r="B60" t="s">
        <v>276</v>
      </c>
      <c r="C60">
        <v>1</v>
      </c>
      <c r="J60" s="16" t="s">
        <v>255</v>
      </c>
    </row>
    <row r="61" spans="1:10">
      <c r="A61" t="s">
        <v>383</v>
      </c>
      <c r="B61" t="s">
        <v>277</v>
      </c>
      <c r="C61">
        <v>1</v>
      </c>
      <c r="J61" s="17" t="s">
        <v>256</v>
      </c>
    </row>
    <row r="62" spans="1:10">
      <c r="A62" t="s">
        <v>384</v>
      </c>
      <c r="B62" t="s">
        <v>284</v>
      </c>
      <c r="C62">
        <v>1</v>
      </c>
      <c r="J62" s="16" t="s">
        <v>257</v>
      </c>
    </row>
    <row r="63" spans="1:10">
      <c r="A63" t="s">
        <v>385</v>
      </c>
      <c r="B63" t="s">
        <v>285</v>
      </c>
      <c r="C63">
        <v>1</v>
      </c>
      <c r="J63" s="17" t="s">
        <v>258</v>
      </c>
    </row>
    <row r="64" spans="1:10">
      <c r="A64" t="s">
        <v>386</v>
      </c>
      <c r="B64" t="s">
        <v>286</v>
      </c>
      <c r="C64">
        <v>1</v>
      </c>
      <c r="J64" s="16" t="s">
        <v>259</v>
      </c>
    </row>
    <row r="65" spans="1:10">
      <c r="A65" t="s">
        <v>387</v>
      </c>
      <c r="B65" t="s">
        <v>297</v>
      </c>
      <c r="C65">
        <v>9</v>
      </c>
      <c r="J65" s="17" t="s">
        <v>260</v>
      </c>
    </row>
    <row r="66" spans="1:10">
      <c r="A66" t="s">
        <v>388</v>
      </c>
      <c r="B66" t="s">
        <v>298</v>
      </c>
      <c r="C66">
        <v>1</v>
      </c>
      <c r="J66" s="16" t="s">
        <v>261</v>
      </c>
    </row>
    <row r="67" spans="1:10">
      <c r="A67" t="s">
        <v>389</v>
      </c>
      <c r="B67" t="s">
        <v>303</v>
      </c>
      <c r="C67">
        <v>6</v>
      </c>
      <c r="J67" s="17" t="s">
        <v>262</v>
      </c>
    </row>
    <row r="68" spans="1:10">
      <c r="A68" t="s">
        <v>390</v>
      </c>
      <c r="B68" t="s">
        <v>306</v>
      </c>
      <c r="C68">
        <v>1</v>
      </c>
      <c r="J68" s="16" t="s">
        <v>263</v>
      </c>
    </row>
    <row r="69" spans="1:10">
      <c r="A69" t="s">
        <v>391</v>
      </c>
      <c r="B69" t="s">
        <v>308</v>
      </c>
      <c r="C69">
        <v>4</v>
      </c>
      <c r="J69" s="17" t="s">
        <v>264</v>
      </c>
    </row>
    <row r="70" spans="1:10">
      <c r="A70" t="s">
        <v>392</v>
      </c>
      <c r="B70" t="s">
        <v>310</v>
      </c>
      <c r="C70">
        <v>5</v>
      </c>
      <c r="J70" s="16" t="s">
        <v>265</v>
      </c>
    </row>
    <row r="71" spans="1:10">
      <c r="A71" t="s">
        <v>393</v>
      </c>
      <c r="B71" t="s">
        <v>312</v>
      </c>
      <c r="C71">
        <v>7</v>
      </c>
      <c r="J71" s="17" t="s">
        <v>266</v>
      </c>
    </row>
    <row r="72" spans="1:10">
      <c r="A72" t="s">
        <v>394</v>
      </c>
      <c r="B72" t="s">
        <v>315</v>
      </c>
      <c r="C72">
        <v>1</v>
      </c>
      <c r="J72" s="16" t="s">
        <v>267</v>
      </c>
    </row>
    <row r="73" spans="1:10">
      <c r="A73" t="s">
        <v>395</v>
      </c>
      <c r="B73" t="s">
        <v>317</v>
      </c>
      <c r="C73">
        <v>1</v>
      </c>
      <c r="J73" s="17" t="s">
        <v>268</v>
      </c>
    </row>
    <row r="74" spans="1:10">
      <c r="A74" t="s">
        <v>396</v>
      </c>
      <c r="B74" t="s">
        <v>318</v>
      </c>
      <c r="C74">
        <v>1</v>
      </c>
      <c r="J74" s="16" t="s">
        <v>269</v>
      </c>
    </row>
    <row r="75" spans="1:10">
      <c r="A75" t="s">
        <v>397</v>
      </c>
      <c r="B75" t="s">
        <v>320</v>
      </c>
      <c r="C75">
        <v>2</v>
      </c>
      <c r="J75" s="17" t="s">
        <v>270</v>
      </c>
    </row>
    <row r="76" spans="1:10">
      <c r="A76" t="s">
        <v>398</v>
      </c>
      <c r="B76" t="s">
        <v>321</v>
      </c>
      <c r="C76">
        <v>3</v>
      </c>
      <c r="J76" s="16" t="s">
        <v>271</v>
      </c>
    </row>
    <row r="77" spans="1:10">
      <c r="A77" t="s">
        <v>399</v>
      </c>
      <c r="B77" t="s">
        <v>322</v>
      </c>
      <c r="C77">
        <v>3</v>
      </c>
      <c r="J77" s="17" t="s">
        <v>272</v>
      </c>
    </row>
    <row r="78" spans="1:10">
      <c r="J78" s="16" t="s">
        <v>273</v>
      </c>
    </row>
    <row r="79" spans="1:10">
      <c r="J79" s="17" t="s">
        <v>274</v>
      </c>
    </row>
    <row r="80" spans="1:10">
      <c r="J80" s="16" t="s">
        <v>275</v>
      </c>
    </row>
    <row r="81" spans="10:10">
      <c r="J81" s="17" t="s">
        <v>276</v>
      </c>
    </row>
    <row r="82" spans="10:10">
      <c r="J82" s="16" t="s">
        <v>277</v>
      </c>
    </row>
    <row r="83" spans="10:10">
      <c r="J83" s="17" t="s">
        <v>278</v>
      </c>
    </row>
    <row r="84" spans="10:10">
      <c r="J84" s="16" t="s">
        <v>279</v>
      </c>
    </row>
    <row r="85" spans="10:10">
      <c r="J85" s="17" t="s">
        <v>280</v>
      </c>
    </row>
    <row r="86" spans="10:10">
      <c r="J86" s="16" t="s">
        <v>281</v>
      </c>
    </row>
    <row r="87" spans="10:10">
      <c r="J87" s="17" t="s">
        <v>282</v>
      </c>
    </row>
    <row r="88" spans="10:10">
      <c r="J88" s="16" t="s">
        <v>283</v>
      </c>
    </row>
    <row r="89" spans="10:10">
      <c r="J89" s="17" t="s">
        <v>284</v>
      </c>
    </row>
    <row r="90" spans="10:10">
      <c r="J90" s="16" t="s">
        <v>285</v>
      </c>
    </row>
    <row r="91" spans="10:10">
      <c r="J91" s="17" t="s">
        <v>286</v>
      </c>
    </row>
    <row r="92" spans="10:10">
      <c r="J92" s="16" t="s">
        <v>287</v>
      </c>
    </row>
    <row r="93" spans="10:10">
      <c r="J93" s="17" t="s">
        <v>288</v>
      </c>
    </row>
    <row r="94" spans="10:10">
      <c r="J94" s="16" t="s">
        <v>289</v>
      </c>
    </row>
    <row r="95" spans="10:10">
      <c r="J95" s="17" t="s">
        <v>290</v>
      </c>
    </row>
    <row r="96" spans="10:10">
      <c r="J96" s="16" t="s">
        <v>291</v>
      </c>
    </row>
    <row r="97" spans="10:10">
      <c r="J97" s="17" t="s">
        <v>292</v>
      </c>
    </row>
    <row r="98" spans="10:10">
      <c r="J98" s="16" t="s">
        <v>293</v>
      </c>
    </row>
    <row r="99" spans="10:10">
      <c r="J99" s="17" t="s">
        <v>294</v>
      </c>
    </row>
    <row r="100" spans="10:10">
      <c r="J100" s="16" t="s">
        <v>295</v>
      </c>
    </row>
    <row r="101" spans="10:10">
      <c r="J101" s="17" t="s">
        <v>296</v>
      </c>
    </row>
    <row r="102" spans="10:10">
      <c r="J102" s="16" t="s">
        <v>297</v>
      </c>
    </row>
    <row r="103" spans="10:10">
      <c r="J103" s="17" t="s">
        <v>298</v>
      </c>
    </row>
    <row r="104" spans="10:10">
      <c r="J104" s="16" t="s">
        <v>299</v>
      </c>
    </row>
    <row r="105" spans="10:10">
      <c r="J105" s="17" t="s">
        <v>300</v>
      </c>
    </row>
    <row r="106" spans="10:10">
      <c r="J106" s="16" t="s">
        <v>301</v>
      </c>
    </row>
    <row r="107" spans="10:10">
      <c r="J107" s="17" t="s">
        <v>302</v>
      </c>
    </row>
    <row r="108" spans="10:10">
      <c r="J108" s="16" t="s">
        <v>303</v>
      </c>
    </row>
    <row r="109" spans="10:10">
      <c r="J109" s="17" t="s">
        <v>304</v>
      </c>
    </row>
    <row r="110" spans="10:10">
      <c r="J110" s="16" t="s">
        <v>305</v>
      </c>
    </row>
    <row r="111" spans="10:10">
      <c r="J111" s="17" t="s">
        <v>306</v>
      </c>
    </row>
    <row r="112" spans="10:10">
      <c r="J112" s="16" t="s">
        <v>307</v>
      </c>
    </row>
    <row r="113" spans="10:10">
      <c r="J113" s="17" t="s">
        <v>308</v>
      </c>
    </row>
    <row r="114" spans="10:10">
      <c r="J114" s="16" t="s">
        <v>309</v>
      </c>
    </row>
    <row r="115" spans="10:10">
      <c r="J115" s="17" t="s">
        <v>310</v>
      </c>
    </row>
    <row r="116" spans="10:10">
      <c r="J116" s="16" t="s">
        <v>311</v>
      </c>
    </row>
    <row r="117" spans="10:10">
      <c r="J117" s="17" t="s">
        <v>312</v>
      </c>
    </row>
    <row r="118" spans="10:10">
      <c r="J118" s="16" t="s">
        <v>313</v>
      </c>
    </row>
    <row r="119" spans="10:10">
      <c r="J119" s="17" t="s">
        <v>314</v>
      </c>
    </row>
    <row r="120" spans="10:10">
      <c r="J120" s="16" t="s">
        <v>315</v>
      </c>
    </row>
    <row r="121" spans="10:10">
      <c r="J121" s="17" t="s">
        <v>316</v>
      </c>
    </row>
    <row r="122" spans="10:10">
      <c r="J122" s="16" t="s">
        <v>317</v>
      </c>
    </row>
    <row r="123" spans="10:10">
      <c r="J123" s="17" t="s">
        <v>318</v>
      </c>
    </row>
    <row r="124" spans="10:10">
      <c r="J124" s="16" t="s">
        <v>319</v>
      </c>
    </row>
    <row r="125" spans="10:10">
      <c r="J125" s="17" t="s">
        <v>320</v>
      </c>
    </row>
    <row r="126" spans="10:10">
      <c r="J126" s="16" t="s">
        <v>321</v>
      </c>
    </row>
    <row r="127" spans="10:10">
      <c r="J127" s="17" t="s">
        <v>322</v>
      </c>
    </row>
  </sheetData>
  <dataValidations count="1">
    <dataValidation type="list" allowBlank="1" showInputMessage="1" showErrorMessage="1" sqref="WVG983042:WVG1048576 B2:B65536 WLK983042:WLK1048576 WBO983042:WBO1048576 VRS983042:VRS1048576 VHW983042:VHW1048576 UYA983042:UYA1048576 UOE983042:UOE1048576 UEI983042:UEI1048576 TUM983042:TUM1048576 TKQ983042:TKQ1048576 TAU983042:TAU1048576 SQY983042:SQY1048576 SHC983042:SHC1048576 RXG983042:RXG1048576 RNK983042:RNK1048576 RDO983042:RDO1048576 QTS983042:QTS1048576 QJW983042:QJW1048576 QAA983042:QAA1048576 PQE983042:PQE1048576 PGI983042:PGI1048576 OWM983042:OWM1048576 OMQ983042:OMQ1048576 OCU983042:OCU1048576 NSY983042:NSY1048576 NJC983042:NJC1048576 MZG983042:MZG1048576 MPK983042:MPK1048576 MFO983042:MFO1048576 LVS983042:LVS1048576 LLW983042:LLW1048576 LCA983042:LCA1048576 KSE983042:KSE1048576 KII983042:KII1048576 JYM983042:JYM1048576 JOQ983042:JOQ1048576 JEU983042:JEU1048576 IUY983042:IUY1048576 ILC983042:ILC1048576 IBG983042:IBG1048576 HRK983042:HRK1048576 HHO983042:HHO1048576 GXS983042:GXS1048576 GNW983042:GNW1048576 GEA983042:GEA1048576 FUE983042:FUE1048576 FKI983042:FKI1048576 FAM983042:FAM1048576 EQQ983042:EQQ1048576 EGU983042:EGU1048576 DWY983042:DWY1048576 DNC983042:DNC1048576 DDG983042:DDG1048576 CTK983042:CTK1048576 CJO983042:CJO1048576 BZS983042:BZS1048576 BPW983042:BPW1048576 BGA983042:BGA1048576 AWE983042:AWE1048576 AMI983042:AMI1048576 ACM983042:ACM1048576 SQ983042:SQ1048576 IU983042:IU1048576 B983042:B1048576 WVG917506:WVG983040 WLK917506:WLK983040 WBO917506:WBO983040 VRS917506:VRS983040 VHW917506:VHW983040 UYA917506:UYA983040 UOE917506:UOE983040 UEI917506:UEI983040 TUM917506:TUM983040 TKQ917506:TKQ983040 TAU917506:TAU983040 SQY917506:SQY983040 SHC917506:SHC983040 RXG917506:RXG983040 RNK917506:RNK983040 RDO917506:RDO983040 QTS917506:QTS983040 QJW917506:QJW983040 QAA917506:QAA983040 PQE917506:PQE983040 PGI917506:PGI983040 OWM917506:OWM983040 OMQ917506:OMQ983040 OCU917506:OCU983040 NSY917506:NSY983040 NJC917506:NJC983040 MZG917506:MZG983040 MPK917506:MPK983040 MFO917506:MFO983040 LVS917506:LVS983040 LLW917506:LLW983040 LCA917506:LCA983040 KSE917506:KSE983040 KII917506:KII983040 JYM917506:JYM983040 JOQ917506:JOQ983040 JEU917506:JEU983040 IUY917506:IUY983040 ILC917506:ILC983040 IBG917506:IBG983040 HRK917506:HRK983040 HHO917506:HHO983040 GXS917506:GXS983040 GNW917506:GNW983040 GEA917506:GEA983040 FUE917506:FUE983040 FKI917506:FKI983040 FAM917506:FAM983040 EQQ917506:EQQ983040 EGU917506:EGU983040 DWY917506:DWY983040 DNC917506:DNC983040 DDG917506:DDG983040 CTK917506:CTK983040 CJO917506:CJO983040 BZS917506:BZS983040 BPW917506:BPW983040 BGA917506:BGA983040 AWE917506:AWE983040 AMI917506:AMI983040 ACM917506:ACM983040 SQ917506:SQ983040 IU917506:IU983040 B917506:B983040 WVG851970:WVG917504 WLK851970:WLK917504 WBO851970:WBO917504 VRS851970:VRS917504 VHW851970:VHW917504 UYA851970:UYA917504 UOE851970:UOE917504 UEI851970:UEI917504 TUM851970:TUM917504 TKQ851970:TKQ917504 TAU851970:TAU917504 SQY851970:SQY917504 SHC851970:SHC917504 RXG851970:RXG917504 RNK851970:RNK917504 RDO851970:RDO917504 QTS851970:QTS917504 QJW851970:QJW917504 QAA851970:QAA917504 PQE851970:PQE917504 PGI851970:PGI917504 OWM851970:OWM917504 OMQ851970:OMQ917504 OCU851970:OCU917504 NSY851970:NSY917504 NJC851970:NJC917504 MZG851970:MZG917504 MPK851970:MPK917504 MFO851970:MFO917504 LVS851970:LVS917504 LLW851970:LLW917504 LCA851970:LCA917504 KSE851970:KSE917504 KII851970:KII917504 JYM851970:JYM917504 JOQ851970:JOQ917504 JEU851970:JEU917504 IUY851970:IUY917504 ILC851970:ILC917504 IBG851970:IBG917504 HRK851970:HRK917504 HHO851970:HHO917504 GXS851970:GXS917504 GNW851970:GNW917504 GEA851970:GEA917504 FUE851970:FUE917504 FKI851970:FKI917504 FAM851970:FAM917504 EQQ851970:EQQ917504 EGU851970:EGU917504 DWY851970:DWY917504 DNC851970:DNC917504 DDG851970:DDG917504 CTK851970:CTK917504 CJO851970:CJO917504 BZS851970:BZS917504 BPW851970:BPW917504 BGA851970:BGA917504 AWE851970:AWE917504 AMI851970:AMI917504 ACM851970:ACM917504 SQ851970:SQ917504 IU851970:IU917504 B851970:B917504 WVG786434:WVG851968 WLK786434:WLK851968 WBO786434:WBO851968 VRS786434:VRS851968 VHW786434:VHW851968 UYA786434:UYA851968 UOE786434:UOE851968 UEI786434:UEI851968 TUM786434:TUM851968 TKQ786434:TKQ851968 TAU786434:TAU851968 SQY786434:SQY851968 SHC786434:SHC851968 RXG786434:RXG851968 RNK786434:RNK851968 RDO786434:RDO851968 QTS786434:QTS851968 QJW786434:QJW851968 QAA786434:QAA851968 PQE786434:PQE851968 PGI786434:PGI851968 OWM786434:OWM851968 OMQ786434:OMQ851968 OCU786434:OCU851968 NSY786434:NSY851968 NJC786434:NJC851968 MZG786434:MZG851968 MPK786434:MPK851968 MFO786434:MFO851968 LVS786434:LVS851968 LLW786434:LLW851968 LCA786434:LCA851968 KSE786434:KSE851968 KII786434:KII851968 JYM786434:JYM851968 JOQ786434:JOQ851968 JEU786434:JEU851968 IUY786434:IUY851968 ILC786434:ILC851968 IBG786434:IBG851968 HRK786434:HRK851968 HHO786434:HHO851968 GXS786434:GXS851968 GNW786434:GNW851968 GEA786434:GEA851968 FUE786434:FUE851968 FKI786434:FKI851968 FAM786434:FAM851968 EQQ786434:EQQ851968 EGU786434:EGU851968 DWY786434:DWY851968 DNC786434:DNC851968 DDG786434:DDG851968 CTK786434:CTK851968 CJO786434:CJO851968 BZS786434:BZS851968 BPW786434:BPW851968 BGA786434:BGA851968 AWE786434:AWE851968 AMI786434:AMI851968 ACM786434:ACM851968 SQ786434:SQ851968 IU786434:IU851968 B786434:B851968 WVG720898:WVG786432 WLK720898:WLK786432 WBO720898:WBO786432 VRS720898:VRS786432 VHW720898:VHW786432 UYA720898:UYA786432 UOE720898:UOE786432 UEI720898:UEI786432 TUM720898:TUM786432 TKQ720898:TKQ786432 TAU720898:TAU786432 SQY720898:SQY786432 SHC720898:SHC786432 RXG720898:RXG786432 RNK720898:RNK786432 RDO720898:RDO786432 QTS720898:QTS786432 QJW720898:QJW786432 QAA720898:QAA786432 PQE720898:PQE786432 PGI720898:PGI786432 OWM720898:OWM786432 OMQ720898:OMQ786432 OCU720898:OCU786432 NSY720898:NSY786432 NJC720898:NJC786432 MZG720898:MZG786432 MPK720898:MPK786432 MFO720898:MFO786432 LVS720898:LVS786432 LLW720898:LLW786432 LCA720898:LCA786432 KSE720898:KSE786432 KII720898:KII786432 JYM720898:JYM786432 JOQ720898:JOQ786432 JEU720898:JEU786432 IUY720898:IUY786432 ILC720898:ILC786432 IBG720898:IBG786432 HRK720898:HRK786432 HHO720898:HHO786432 GXS720898:GXS786432 GNW720898:GNW786432 GEA720898:GEA786432 FUE720898:FUE786432 FKI720898:FKI786432 FAM720898:FAM786432 EQQ720898:EQQ786432 EGU720898:EGU786432 DWY720898:DWY786432 DNC720898:DNC786432 DDG720898:DDG786432 CTK720898:CTK786432 CJO720898:CJO786432 BZS720898:BZS786432 BPW720898:BPW786432 BGA720898:BGA786432 AWE720898:AWE786432 AMI720898:AMI786432 ACM720898:ACM786432 SQ720898:SQ786432 IU720898:IU786432 B720898:B786432 WVG655362:WVG720896 WLK655362:WLK720896 WBO655362:WBO720896 VRS655362:VRS720896 VHW655362:VHW720896 UYA655362:UYA720896 UOE655362:UOE720896 UEI655362:UEI720896 TUM655362:TUM720896 TKQ655362:TKQ720896 TAU655362:TAU720896 SQY655362:SQY720896 SHC655362:SHC720896 RXG655362:RXG720896 RNK655362:RNK720896 RDO655362:RDO720896 QTS655362:QTS720896 QJW655362:QJW720896 QAA655362:QAA720896 PQE655362:PQE720896 PGI655362:PGI720896 OWM655362:OWM720896 OMQ655362:OMQ720896 OCU655362:OCU720896 NSY655362:NSY720896 NJC655362:NJC720896 MZG655362:MZG720896 MPK655362:MPK720896 MFO655362:MFO720896 LVS655362:LVS720896 LLW655362:LLW720896 LCA655362:LCA720896 KSE655362:KSE720896 KII655362:KII720896 JYM655362:JYM720896 JOQ655362:JOQ720896 JEU655362:JEU720896 IUY655362:IUY720896 ILC655362:ILC720896 IBG655362:IBG720896 HRK655362:HRK720896 HHO655362:HHO720896 GXS655362:GXS720896 GNW655362:GNW720896 GEA655362:GEA720896 FUE655362:FUE720896 FKI655362:FKI720896 FAM655362:FAM720896 EQQ655362:EQQ720896 EGU655362:EGU720896 DWY655362:DWY720896 DNC655362:DNC720896 DDG655362:DDG720896 CTK655362:CTK720896 CJO655362:CJO720896 BZS655362:BZS720896 BPW655362:BPW720896 BGA655362:BGA720896 AWE655362:AWE720896 AMI655362:AMI720896 ACM655362:ACM720896 SQ655362:SQ720896 IU655362:IU720896 B655362:B720896 WVG589826:WVG655360 WLK589826:WLK655360 WBO589826:WBO655360 VRS589826:VRS655360 VHW589826:VHW655360 UYA589826:UYA655360 UOE589826:UOE655360 UEI589826:UEI655360 TUM589826:TUM655360 TKQ589826:TKQ655360 TAU589826:TAU655360 SQY589826:SQY655360 SHC589826:SHC655360 RXG589826:RXG655360 RNK589826:RNK655360 RDO589826:RDO655360 QTS589826:QTS655360 QJW589826:QJW655360 QAA589826:QAA655360 PQE589826:PQE655360 PGI589826:PGI655360 OWM589826:OWM655360 OMQ589826:OMQ655360 OCU589826:OCU655360 NSY589826:NSY655360 NJC589826:NJC655360 MZG589826:MZG655360 MPK589826:MPK655360 MFO589826:MFO655360 LVS589826:LVS655360 LLW589826:LLW655360 LCA589826:LCA655360 KSE589826:KSE655360 KII589826:KII655360 JYM589826:JYM655360 JOQ589826:JOQ655360 JEU589826:JEU655360 IUY589826:IUY655360 ILC589826:ILC655360 IBG589826:IBG655360 HRK589826:HRK655360 HHO589826:HHO655360 GXS589826:GXS655360 GNW589826:GNW655360 GEA589826:GEA655360 FUE589826:FUE655360 FKI589826:FKI655360 FAM589826:FAM655360 EQQ589826:EQQ655360 EGU589826:EGU655360 DWY589826:DWY655360 DNC589826:DNC655360 DDG589826:DDG655360 CTK589826:CTK655360 CJO589826:CJO655360 BZS589826:BZS655360 BPW589826:BPW655360 BGA589826:BGA655360 AWE589826:AWE655360 AMI589826:AMI655360 ACM589826:ACM655360 SQ589826:SQ655360 IU589826:IU655360 B589826:B655360 WVG524290:WVG589824 WLK524290:WLK589824 WBO524290:WBO589824 VRS524290:VRS589824 VHW524290:VHW589824 UYA524290:UYA589824 UOE524290:UOE589824 UEI524290:UEI589824 TUM524290:TUM589824 TKQ524290:TKQ589824 TAU524290:TAU589824 SQY524290:SQY589824 SHC524290:SHC589824 RXG524290:RXG589824 RNK524290:RNK589824 RDO524290:RDO589824 QTS524290:QTS589824 QJW524290:QJW589824 QAA524290:QAA589824 PQE524290:PQE589824 PGI524290:PGI589824 OWM524290:OWM589824 OMQ524290:OMQ589824 OCU524290:OCU589824 NSY524290:NSY589824 NJC524290:NJC589824 MZG524290:MZG589824 MPK524290:MPK589824 MFO524290:MFO589824 LVS524290:LVS589824 LLW524290:LLW589824 LCA524290:LCA589824 KSE524290:KSE589824 KII524290:KII589824 JYM524290:JYM589824 JOQ524290:JOQ589824 JEU524290:JEU589824 IUY524290:IUY589824 ILC524290:ILC589824 IBG524290:IBG589824 HRK524290:HRK589824 HHO524290:HHO589824 GXS524290:GXS589824 GNW524290:GNW589824 GEA524290:GEA589824 FUE524290:FUE589824 FKI524290:FKI589824 FAM524290:FAM589824 EQQ524290:EQQ589824 EGU524290:EGU589824 DWY524290:DWY589824 DNC524290:DNC589824 DDG524290:DDG589824 CTK524290:CTK589824 CJO524290:CJO589824 BZS524290:BZS589824 BPW524290:BPW589824 BGA524290:BGA589824 AWE524290:AWE589824 AMI524290:AMI589824 ACM524290:ACM589824 SQ524290:SQ589824 IU524290:IU589824 B524290:B589824 WVG458754:WVG524288 WLK458754:WLK524288 WBO458754:WBO524288 VRS458754:VRS524288 VHW458754:VHW524288 UYA458754:UYA524288 UOE458754:UOE524288 UEI458754:UEI524288 TUM458754:TUM524288 TKQ458754:TKQ524288 TAU458754:TAU524288 SQY458754:SQY524288 SHC458754:SHC524288 RXG458754:RXG524288 RNK458754:RNK524288 RDO458754:RDO524288 QTS458754:QTS524288 QJW458754:QJW524288 QAA458754:QAA524288 PQE458754:PQE524288 PGI458754:PGI524288 OWM458754:OWM524288 OMQ458754:OMQ524288 OCU458754:OCU524288 NSY458754:NSY524288 NJC458754:NJC524288 MZG458754:MZG524288 MPK458754:MPK524288 MFO458754:MFO524288 LVS458754:LVS524288 LLW458754:LLW524288 LCA458754:LCA524288 KSE458754:KSE524288 KII458754:KII524288 JYM458754:JYM524288 JOQ458754:JOQ524288 JEU458754:JEU524288 IUY458754:IUY524288 ILC458754:ILC524288 IBG458754:IBG524288 HRK458754:HRK524288 HHO458754:HHO524288 GXS458754:GXS524288 GNW458754:GNW524288 GEA458754:GEA524288 FUE458754:FUE524288 FKI458754:FKI524288 FAM458754:FAM524288 EQQ458754:EQQ524288 EGU458754:EGU524288 DWY458754:DWY524288 DNC458754:DNC524288 DDG458754:DDG524288 CTK458754:CTK524288 CJO458754:CJO524288 BZS458754:BZS524288 BPW458754:BPW524288 BGA458754:BGA524288 AWE458754:AWE524288 AMI458754:AMI524288 ACM458754:ACM524288 SQ458754:SQ524288 IU458754:IU524288 B458754:B524288 WVG393218:WVG458752 WLK393218:WLK458752 WBO393218:WBO458752 VRS393218:VRS458752 VHW393218:VHW458752 UYA393218:UYA458752 UOE393218:UOE458752 UEI393218:UEI458752 TUM393218:TUM458752 TKQ393218:TKQ458752 TAU393218:TAU458752 SQY393218:SQY458752 SHC393218:SHC458752 RXG393218:RXG458752 RNK393218:RNK458752 RDO393218:RDO458752 QTS393218:QTS458752 QJW393218:QJW458752 QAA393218:QAA458752 PQE393218:PQE458752 PGI393218:PGI458752 OWM393218:OWM458752 OMQ393218:OMQ458752 OCU393218:OCU458752 NSY393218:NSY458752 NJC393218:NJC458752 MZG393218:MZG458752 MPK393218:MPK458752 MFO393218:MFO458752 LVS393218:LVS458752 LLW393218:LLW458752 LCA393218:LCA458752 KSE393218:KSE458752 KII393218:KII458752 JYM393218:JYM458752 JOQ393218:JOQ458752 JEU393218:JEU458752 IUY393218:IUY458752 ILC393218:ILC458752 IBG393218:IBG458752 HRK393218:HRK458752 HHO393218:HHO458752 GXS393218:GXS458752 GNW393218:GNW458752 GEA393218:GEA458752 FUE393218:FUE458752 FKI393218:FKI458752 FAM393218:FAM458752 EQQ393218:EQQ458752 EGU393218:EGU458752 DWY393218:DWY458752 DNC393218:DNC458752 DDG393218:DDG458752 CTK393218:CTK458752 CJO393218:CJO458752 BZS393218:BZS458752 BPW393218:BPW458752 BGA393218:BGA458752 AWE393218:AWE458752 AMI393218:AMI458752 ACM393218:ACM458752 SQ393218:SQ458752 IU393218:IU458752 B393218:B458752 WVG327682:WVG393216 WLK327682:WLK393216 WBO327682:WBO393216 VRS327682:VRS393216 VHW327682:VHW393216 UYA327682:UYA393216 UOE327682:UOE393216 UEI327682:UEI393216 TUM327682:TUM393216 TKQ327682:TKQ393216 TAU327682:TAU393216 SQY327682:SQY393216 SHC327682:SHC393216 RXG327682:RXG393216 RNK327682:RNK393216 RDO327682:RDO393216 QTS327682:QTS393216 QJW327682:QJW393216 QAA327682:QAA393216 PQE327682:PQE393216 PGI327682:PGI393216 OWM327682:OWM393216 OMQ327682:OMQ393216 OCU327682:OCU393216 NSY327682:NSY393216 NJC327682:NJC393216 MZG327682:MZG393216 MPK327682:MPK393216 MFO327682:MFO393216 LVS327682:LVS393216 LLW327682:LLW393216 LCA327682:LCA393216 KSE327682:KSE393216 KII327682:KII393216 JYM327682:JYM393216 JOQ327682:JOQ393216 JEU327682:JEU393216 IUY327682:IUY393216 ILC327682:ILC393216 IBG327682:IBG393216 HRK327682:HRK393216 HHO327682:HHO393216 GXS327682:GXS393216 GNW327682:GNW393216 GEA327682:GEA393216 FUE327682:FUE393216 FKI327682:FKI393216 FAM327682:FAM393216 EQQ327682:EQQ393216 EGU327682:EGU393216 DWY327682:DWY393216 DNC327682:DNC393216 DDG327682:DDG393216 CTK327682:CTK393216 CJO327682:CJO393216 BZS327682:BZS393216 BPW327682:BPW393216 BGA327682:BGA393216 AWE327682:AWE393216 AMI327682:AMI393216 ACM327682:ACM393216 SQ327682:SQ393216 IU327682:IU393216 B327682:B393216 WVG262146:WVG327680 WLK262146:WLK327680 WBO262146:WBO327680 VRS262146:VRS327680 VHW262146:VHW327680 UYA262146:UYA327680 UOE262146:UOE327680 UEI262146:UEI327680 TUM262146:TUM327680 TKQ262146:TKQ327680 TAU262146:TAU327680 SQY262146:SQY327680 SHC262146:SHC327680 RXG262146:RXG327680 RNK262146:RNK327680 RDO262146:RDO327680 QTS262146:QTS327680 QJW262146:QJW327680 QAA262146:QAA327680 PQE262146:PQE327680 PGI262146:PGI327680 OWM262146:OWM327680 OMQ262146:OMQ327680 OCU262146:OCU327680 NSY262146:NSY327680 NJC262146:NJC327680 MZG262146:MZG327680 MPK262146:MPK327680 MFO262146:MFO327680 LVS262146:LVS327680 LLW262146:LLW327680 LCA262146:LCA327680 KSE262146:KSE327680 KII262146:KII327680 JYM262146:JYM327680 JOQ262146:JOQ327680 JEU262146:JEU327680 IUY262146:IUY327680 ILC262146:ILC327680 IBG262146:IBG327680 HRK262146:HRK327680 HHO262146:HHO327680 GXS262146:GXS327680 GNW262146:GNW327680 GEA262146:GEA327680 FUE262146:FUE327680 FKI262146:FKI327680 FAM262146:FAM327680 EQQ262146:EQQ327680 EGU262146:EGU327680 DWY262146:DWY327680 DNC262146:DNC327680 DDG262146:DDG327680 CTK262146:CTK327680 CJO262146:CJO327680 BZS262146:BZS327680 BPW262146:BPW327680 BGA262146:BGA327680 AWE262146:AWE327680 AMI262146:AMI327680 ACM262146:ACM327680 SQ262146:SQ327680 IU262146:IU327680 B262146:B327680 WVG196610:WVG262144 WLK196610:WLK262144 WBO196610:WBO262144 VRS196610:VRS262144 VHW196610:VHW262144 UYA196610:UYA262144 UOE196610:UOE262144 UEI196610:UEI262144 TUM196610:TUM262144 TKQ196610:TKQ262144 TAU196610:TAU262144 SQY196610:SQY262144 SHC196610:SHC262144 RXG196610:RXG262144 RNK196610:RNK262144 RDO196610:RDO262144 QTS196610:QTS262144 QJW196610:QJW262144 QAA196610:QAA262144 PQE196610:PQE262144 PGI196610:PGI262144 OWM196610:OWM262144 OMQ196610:OMQ262144 OCU196610:OCU262144 NSY196610:NSY262144 NJC196610:NJC262144 MZG196610:MZG262144 MPK196610:MPK262144 MFO196610:MFO262144 LVS196610:LVS262144 LLW196610:LLW262144 LCA196610:LCA262144 KSE196610:KSE262144 KII196610:KII262144 JYM196610:JYM262144 JOQ196610:JOQ262144 JEU196610:JEU262144 IUY196610:IUY262144 ILC196610:ILC262144 IBG196610:IBG262144 HRK196610:HRK262144 HHO196610:HHO262144 GXS196610:GXS262144 GNW196610:GNW262144 GEA196610:GEA262144 FUE196610:FUE262144 FKI196610:FKI262144 FAM196610:FAM262144 EQQ196610:EQQ262144 EGU196610:EGU262144 DWY196610:DWY262144 DNC196610:DNC262144 DDG196610:DDG262144 CTK196610:CTK262144 CJO196610:CJO262144 BZS196610:BZS262144 BPW196610:BPW262144 BGA196610:BGA262144 AWE196610:AWE262144 AMI196610:AMI262144 ACM196610:ACM262144 SQ196610:SQ262144 IU196610:IU262144 B196610:B262144 WVG131074:WVG196608 WLK131074:WLK196608 WBO131074:WBO196608 VRS131074:VRS196608 VHW131074:VHW196608 UYA131074:UYA196608 UOE131074:UOE196608 UEI131074:UEI196608 TUM131074:TUM196608 TKQ131074:TKQ196608 TAU131074:TAU196608 SQY131074:SQY196608 SHC131074:SHC196608 RXG131074:RXG196608 RNK131074:RNK196608 RDO131074:RDO196608 QTS131074:QTS196608 QJW131074:QJW196608 QAA131074:QAA196608 PQE131074:PQE196608 PGI131074:PGI196608 OWM131074:OWM196608 OMQ131074:OMQ196608 OCU131074:OCU196608 NSY131074:NSY196608 NJC131074:NJC196608 MZG131074:MZG196608 MPK131074:MPK196608 MFO131074:MFO196608 LVS131074:LVS196608 LLW131074:LLW196608 LCA131074:LCA196608 KSE131074:KSE196608 KII131074:KII196608 JYM131074:JYM196608 JOQ131074:JOQ196608 JEU131074:JEU196608 IUY131074:IUY196608 ILC131074:ILC196608 IBG131074:IBG196608 HRK131074:HRK196608 HHO131074:HHO196608 GXS131074:GXS196608 GNW131074:GNW196608 GEA131074:GEA196608 FUE131074:FUE196608 FKI131074:FKI196608 FAM131074:FAM196608 EQQ131074:EQQ196608 EGU131074:EGU196608 DWY131074:DWY196608 DNC131074:DNC196608 DDG131074:DDG196608 CTK131074:CTK196608 CJO131074:CJO196608 BZS131074:BZS196608 BPW131074:BPW196608 BGA131074:BGA196608 AWE131074:AWE196608 AMI131074:AMI196608 ACM131074:ACM196608 SQ131074:SQ196608 IU131074:IU196608 B131074:B196608 WVG65538:WVG131072 WLK65538:WLK131072 WBO65538:WBO131072 VRS65538:VRS131072 VHW65538:VHW131072 UYA65538:UYA131072 UOE65538:UOE131072 UEI65538:UEI131072 TUM65538:TUM131072 TKQ65538:TKQ131072 TAU65538:TAU131072 SQY65538:SQY131072 SHC65538:SHC131072 RXG65538:RXG131072 RNK65538:RNK131072 RDO65538:RDO131072 QTS65538:QTS131072 QJW65538:QJW131072 QAA65538:QAA131072 PQE65538:PQE131072 PGI65538:PGI131072 OWM65538:OWM131072 OMQ65538:OMQ131072 OCU65538:OCU131072 NSY65538:NSY131072 NJC65538:NJC131072 MZG65538:MZG131072 MPK65538:MPK131072 MFO65538:MFO131072 LVS65538:LVS131072 LLW65538:LLW131072 LCA65538:LCA131072 KSE65538:KSE131072 KII65538:KII131072 JYM65538:JYM131072 JOQ65538:JOQ131072 JEU65538:JEU131072 IUY65538:IUY131072 ILC65538:ILC131072 IBG65538:IBG131072 HRK65538:HRK131072 HHO65538:HHO131072 GXS65538:GXS131072 GNW65538:GNW131072 GEA65538:GEA131072 FUE65538:FUE131072 FKI65538:FKI131072 FAM65538:FAM131072 EQQ65538:EQQ131072 EGU65538:EGU131072 DWY65538:DWY131072 DNC65538:DNC131072 DDG65538:DDG131072 CTK65538:CTK131072 CJO65538:CJO131072 BZS65538:BZS131072 BPW65538:BPW131072 BGA65538:BGA131072 AWE65538:AWE131072 AMI65538:AMI131072 ACM65538:ACM131072 SQ65538:SQ131072 IU65538:IU131072 B65538:B131072 WVG2:WVG65536 WLK2:WLK65536 WBO2:WBO65536 VRS2:VRS65536 VHW2:VHW65536 UYA2:UYA65536 UOE2:UOE65536 UEI2:UEI65536 TUM2:TUM65536 TKQ2:TKQ65536 TAU2:TAU65536 SQY2:SQY65536 SHC2:SHC65536 RXG2:RXG65536 RNK2:RNK65536 RDO2:RDO65536 QTS2:QTS65536 QJW2:QJW65536 QAA2:QAA65536 PQE2:PQE65536 PGI2:PGI65536 OWM2:OWM65536 OMQ2:OMQ65536 OCU2:OCU65536 NSY2:NSY65536 NJC2:NJC65536 MZG2:MZG65536 MPK2:MPK65536 MFO2:MFO65536 LVS2:LVS65536 LLW2:LLW65536 LCA2:LCA65536 KSE2:KSE65536 KII2:KII65536 JYM2:JYM65536 JOQ2:JOQ65536 JEU2:JEU65536 IUY2:IUY65536 ILC2:ILC65536 IBG2:IBG65536 HRK2:HRK65536 HHO2:HHO65536 GXS2:GXS65536 GNW2:GNW65536 GEA2:GEA65536 FUE2:FUE65536 FKI2:FKI65536 FAM2:FAM65536 EQQ2:EQQ65536 EGU2:EGU65536 DWY2:DWY65536 DNC2:DNC65536 DDG2:DDG65536 CTK2:CTK65536 CJO2:CJO65536 BZS2:BZS65536 BPW2:BPW65536 BGA2:BGA65536 AWE2:AWE65536 AMI2:AMI65536 ACM2:ACM65536 SQ2:SQ65536 IU2:IU65536">
      <formula1>$J$2:$J$127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Product_combo_line (f)</vt:lpstr>
      <vt:lpstr>Price List(f)</vt:lpstr>
      <vt:lpstr>Net Stock</vt:lpstr>
      <vt:lpstr>Inward</vt:lpstr>
      <vt:lpstr>Outward</vt:lpstr>
      <vt:lpstr>'Price List(f)'!Print_Area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C</dc:creator>
  <cp:lastModifiedBy>Windows User</cp:lastModifiedBy>
  <dcterms:created xsi:type="dcterms:W3CDTF">2019-01-30T16:43:26Z</dcterms:created>
  <dcterms:modified xsi:type="dcterms:W3CDTF">2019-10-16T03:35:24Z</dcterms:modified>
</cp:coreProperties>
</file>