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indy/Desktop/"/>
    </mc:Choice>
  </mc:AlternateContent>
  <xr:revisionPtr revIDLastSave="0" documentId="13_ncr:1_{8C392EA8-FD4C-A148-99E6-BECBA27E5998}" xr6:coauthVersionLast="36" xr6:coauthVersionMax="36" xr10:uidLastSave="{00000000-0000-0000-0000-000000000000}"/>
  <bookViews>
    <workbookView xWindow="0" yWindow="500" windowWidth="28800" windowHeight="16100" activeTab="2" xr2:uid="{C9F372DF-D7E3-BB4F-889D-5BA3D14407F2}"/>
  </bookViews>
  <sheets>
    <sheet name="Time to default" sheetId="3" r:id="rId1"/>
    <sheet name="CFs of Bonds &amp; CDO" sheetId="2" r:id="rId2"/>
    <sheet name="Change in default &amp; Part3" sheetId="4" r:id="rId3"/>
  </sheets>
  <calcPr calcId="18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D26" i="4" l="1"/>
  <c r="AU9" i="4" l="1"/>
  <c r="AZ13" i="4" l="1"/>
  <c r="AZ22" i="4"/>
  <c r="BB22" i="4"/>
  <c r="BA22" i="4"/>
  <c r="O2" i="4"/>
  <c r="P2" i="4"/>
  <c r="Q2" i="4"/>
  <c r="R2" i="4"/>
  <c r="S2" i="4"/>
  <c r="T2" i="4"/>
  <c r="U2" i="4"/>
  <c r="V2" i="4"/>
  <c r="N3" i="4"/>
  <c r="P3" i="4"/>
  <c r="Q3" i="4"/>
  <c r="R3" i="4"/>
  <c r="S3" i="4"/>
  <c r="T3" i="4"/>
  <c r="U3" i="4"/>
  <c r="V3" i="4"/>
  <c r="N4" i="4"/>
  <c r="O4" i="4"/>
  <c r="Q4" i="4"/>
  <c r="R4" i="4"/>
  <c r="S4" i="4"/>
  <c r="T4" i="4"/>
  <c r="U4" i="4"/>
  <c r="V4" i="4"/>
  <c r="N5" i="4"/>
  <c r="O5" i="4"/>
  <c r="P5" i="4"/>
  <c r="R5" i="4"/>
  <c r="S5" i="4"/>
  <c r="T5" i="4"/>
  <c r="U5" i="4"/>
  <c r="V5" i="4"/>
  <c r="N6" i="4"/>
  <c r="O6" i="4"/>
  <c r="P6" i="4"/>
  <c r="Q6" i="4"/>
  <c r="S6" i="4"/>
  <c r="T6" i="4"/>
  <c r="U6" i="4"/>
  <c r="V6" i="4"/>
  <c r="N7" i="4"/>
  <c r="O7" i="4"/>
  <c r="P7" i="4"/>
  <c r="Q7" i="4"/>
  <c r="R7" i="4"/>
  <c r="T7" i="4"/>
  <c r="U7" i="4"/>
  <c r="V7" i="4"/>
  <c r="N8" i="4"/>
  <c r="O8" i="4"/>
  <c r="P8" i="4"/>
  <c r="Q8" i="4"/>
  <c r="R8" i="4"/>
  <c r="S8" i="4"/>
  <c r="U8" i="4"/>
  <c r="V8" i="4"/>
  <c r="N9" i="4"/>
  <c r="O9" i="4"/>
  <c r="P9" i="4"/>
  <c r="Q9" i="4"/>
  <c r="R9" i="4"/>
  <c r="S9" i="4"/>
  <c r="T9" i="4"/>
  <c r="V9" i="4"/>
  <c r="N10" i="4"/>
  <c r="O10" i="4"/>
  <c r="P10" i="4"/>
  <c r="Q10" i="4"/>
  <c r="R10" i="4"/>
  <c r="S10" i="4"/>
  <c r="T10" i="4"/>
  <c r="U10" i="4"/>
  <c r="O1" i="4"/>
  <c r="P1" i="4"/>
  <c r="Q1" i="4"/>
  <c r="R1" i="4"/>
  <c r="S1" i="4"/>
  <c r="T1" i="4"/>
  <c r="U1" i="4"/>
  <c r="V1" i="4"/>
  <c r="N1" i="4"/>
  <c r="M3" i="4"/>
  <c r="M4" i="4"/>
  <c r="M5" i="4"/>
  <c r="M6" i="4"/>
  <c r="M7" i="4"/>
  <c r="M8" i="4"/>
  <c r="M9" i="4"/>
  <c r="M10" i="4"/>
  <c r="M2" i="4"/>
  <c r="BD27" i="4"/>
  <c r="AV9" i="4"/>
  <c r="BA21" i="4" s="1"/>
  <c r="AW9" i="4"/>
  <c r="BB21" i="4" s="1"/>
  <c r="AZ21" i="4"/>
  <c r="BD28" i="4"/>
  <c r="BB28" i="4"/>
  <c r="BA28" i="4"/>
  <c r="BB27" i="4"/>
  <c r="BA27" i="4"/>
  <c r="AZ28" i="4"/>
  <c r="AZ27" i="4"/>
  <c r="BA26" i="4"/>
  <c r="BB26" i="4"/>
  <c r="AZ26" i="4"/>
  <c r="AL14" i="4"/>
  <c r="AL15" i="4" s="1"/>
  <c r="Y6" i="4"/>
  <c r="AM2" i="4"/>
  <c r="AM1" i="4"/>
  <c r="A2" i="4"/>
  <c r="M12" i="4"/>
  <c r="J2" i="4"/>
  <c r="I2" i="4"/>
  <c r="H2" i="4"/>
  <c r="G2" i="4"/>
  <c r="F2" i="4"/>
  <c r="E2" i="4"/>
  <c r="D2" i="4"/>
  <c r="C2" i="4"/>
  <c r="B2" i="4"/>
  <c r="BB29" i="4" l="1"/>
  <c r="AZ14" i="4"/>
  <c r="M20" i="4"/>
  <c r="BC28" i="4"/>
  <c r="BC26" i="4"/>
  <c r="BC27" i="4"/>
  <c r="AZ16" i="4"/>
  <c r="AL16" i="4"/>
  <c r="AL17" i="4" s="1"/>
  <c r="M18" i="4"/>
  <c r="M21" i="4"/>
  <c r="M13" i="4"/>
  <c r="N13" i="4" s="1"/>
  <c r="M16" i="4"/>
  <c r="M19" i="4"/>
  <c r="M14" i="4"/>
  <c r="M17" i="4"/>
  <c r="M15" i="4"/>
  <c r="AC13" i="2"/>
  <c r="N17" i="4" l="1"/>
  <c r="N19" i="4"/>
  <c r="N21" i="4"/>
  <c r="N18" i="4"/>
  <c r="N14" i="4"/>
  <c r="O14" i="4" s="1"/>
  <c r="N15" i="4"/>
  <c r="AL18" i="4"/>
  <c r="N20" i="4"/>
  <c r="N16" i="4"/>
  <c r="X10" i="2"/>
  <c r="AC21" i="2" s="1"/>
  <c r="Y10" i="2"/>
  <c r="Z10" i="2"/>
  <c r="AE21" i="2" s="1"/>
  <c r="AD26" i="2"/>
  <c r="AC26" i="2"/>
  <c r="AB26" i="2"/>
  <c r="AF28" i="2"/>
  <c r="AF27" i="2"/>
  <c r="AF26" i="2"/>
  <c r="AE22" i="2"/>
  <c r="AD22" i="2"/>
  <c r="AB28" i="2"/>
  <c r="AB27" i="2"/>
  <c r="AC27" i="2"/>
  <c r="AD27" i="2"/>
  <c r="AC28" i="2"/>
  <c r="AD28" i="2"/>
  <c r="AC22" i="2"/>
  <c r="O15" i="4" l="1"/>
  <c r="P15" i="4" s="1"/>
  <c r="O19" i="4"/>
  <c r="O18" i="4"/>
  <c r="O21" i="4"/>
  <c r="AL19" i="4"/>
  <c r="O16" i="4"/>
  <c r="O17" i="4"/>
  <c r="O20" i="4"/>
  <c r="AC14" i="2"/>
  <c r="AC15" i="2" s="1"/>
  <c r="AD21" i="2"/>
  <c r="AC16" i="2"/>
  <c r="AE28" i="2"/>
  <c r="AE27" i="2"/>
  <c r="AE26" i="2"/>
  <c r="P17" i="4" l="1"/>
  <c r="P19" i="4"/>
  <c r="P20" i="4"/>
  <c r="P21" i="4"/>
  <c r="P16" i="4"/>
  <c r="Q16" i="4" s="1"/>
  <c r="P18" i="4"/>
  <c r="AL20" i="4"/>
  <c r="AC17" i="2"/>
  <c r="AG26" i="2" s="1"/>
  <c r="Q18" i="4" l="1"/>
  <c r="Q19" i="4"/>
  <c r="Q20" i="4"/>
  <c r="Q21" i="4"/>
  <c r="Q17" i="4"/>
  <c r="R17" i="4" s="1"/>
  <c r="AL21" i="4"/>
  <c r="AG27" i="2"/>
  <c r="AG28" i="2"/>
  <c r="A2" i="3"/>
  <c r="B2" i="3"/>
  <c r="C2" i="3"/>
  <c r="D2" i="3"/>
  <c r="E2" i="3"/>
  <c r="F2" i="3"/>
  <c r="G2" i="3"/>
  <c r="H2" i="3"/>
  <c r="I2" i="3"/>
  <c r="J2" i="3"/>
  <c r="R20" i="4" l="1"/>
  <c r="R21" i="4"/>
  <c r="R18" i="4"/>
  <c r="S18" i="4" s="1"/>
  <c r="R19" i="4"/>
  <c r="AL22" i="4"/>
  <c r="P2" i="2"/>
  <c r="P1" i="2"/>
  <c r="O14" i="2"/>
  <c r="O15" i="2" s="1"/>
  <c r="O16" i="2" s="1"/>
  <c r="O17" i="2" s="1"/>
  <c r="O18" i="2" s="1"/>
  <c r="O19" i="2" s="1"/>
  <c r="O20" i="2" s="1"/>
  <c r="O21" i="2" s="1"/>
  <c r="O22" i="2" s="1"/>
  <c r="O23" i="2" s="1"/>
  <c r="O24" i="2" s="1"/>
  <c r="O25" i="2" s="1"/>
  <c r="O26" i="2" s="1"/>
  <c r="O27" i="2" s="1"/>
  <c r="O28" i="2" s="1"/>
  <c r="O29" i="2" s="1"/>
  <c r="O30" i="2" s="1"/>
  <c r="O31" i="2" s="1"/>
  <c r="O32" i="2" s="1"/>
  <c r="O33" i="2" s="1"/>
  <c r="O34" i="2" s="1"/>
  <c r="O35" i="2" s="1"/>
  <c r="O36" i="2" s="1"/>
  <c r="O37" i="2" s="1"/>
  <c r="O38" i="2" s="1"/>
  <c r="O39" i="2" s="1"/>
  <c r="O40" i="2" s="1"/>
  <c r="O41" i="2" s="1"/>
  <c r="O42" i="2" s="1"/>
  <c r="O43" i="2" s="1"/>
  <c r="O44" i="2" s="1"/>
  <c r="O45" i="2" s="1"/>
  <c r="O46" i="2" s="1"/>
  <c r="O47" i="2" s="1"/>
  <c r="O48" i="2" s="1"/>
  <c r="O49" i="2" s="1"/>
  <c r="O50" i="2" s="1"/>
  <c r="O51" i="2" s="1"/>
  <c r="O52" i="2" s="1"/>
  <c r="M12" i="3"/>
  <c r="M21" i="3" s="1"/>
  <c r="S21" i="4" l="1"/>
  <c r="S20" i="4"/>
  <c r="S19" i="4"/>
  <c r="T19" i="4" s="1"/>
  <c r="AL23" i="4"/>
  <c r="M15" i="3"/>
  <c r="M17" i="3"/>
  <c r="M13" i="3"/>
  <c r="M16" i="3"/>
  <c r="M14" i="3"/>
  <c r="M19" i="3"/>
  <c r="M20" i="3"/>
  <c r="M18" i="3"/>
  <c r="T21" i="4" l="1"/>
  <c r="T20" i="4"/>
  <c r="U20" i="4" s="1"/>
  <c r="AL24" i="4"/>
  <c r="N13" i="3"/>
  <c r="N14" i="3" s="1"/>
  <c r="O14" i="3" s="1"/>
  <c r="U21" i="4" l="1"/>
  <c r="V21" i="4" s="1"/>
  <c r="A6" i="4" s="1" a="1"/>
  <c r="C6" i="4" s="1"/>
  <c r="C10" i="4" s="1"/>
  <c r="AL25" i="4"/>
  <c r="N21" i="3"/>
  <c r="N17" i="3"/>
  <c r="N16" i="3"/>
  <c r="N19" i="3"/>
  <c r="N20" i="3"/>
  <c r="O20" i="3" s="1"/>
  <c r="N18" i="3"/>
  <c r="O18" i="3" s="1"/>
  <c r="N15" i="3"/>
  <c r="M24" i="4" l="1" a="1"/>
  <c r="V30" i="4" s="1"/>
  <c r="B6" i="4"/>
  <c r="B10" i="4" s="1"/>
  <c r="B14" i="4" s="1"/>
  <c r="AA11" i="4" s="1"/>
  <c r="AA52" i="4" s="1"/>
  <c r="G6" i="4"/>
  <c r="G10" i="4" s="1"/>
  <c r="G14" i="4" s="1"/>
  <c r="AF11" i="4" s="1"/>
  <c r="AF52" i="4" s="1"/>
  <c r="H6" i="4"/>
  <c r="H10" i="4" s="1"/>
  <c r="H14" i="4" s="1"/>
  <c r="AG11" i="4" s="1"/>
  <c r="AG52" i="4" s="1"/>
  <c r="F6" i="4"/>
  <c r="F10" i="4" s="1"/>
  <c r="F14" i="4" s="1"/>
  <c r="AE11" i="4" s="1"/>
  <c r="AE52" i="4" s="1"/>
  <c r="I6" i="4"/>
  <c r="I10" i="4" s="1"/>
  <c r="I14" i="4" s="1"/>
  <c r="AH11" i="4" s="1"/>
  <c r="AH52" i="4" s="1"/>
  <c r="J6" i="4"/>
  <c r="J10" i="4" s="1"/>
  <c r="J14" i="4" s="1"/>
  <c r="AI11" i="4" s="1"/>
  <c r="AI52" i="4" s="1"/>
  <c r="E6" i="4"/>
  <c r="E10" i="4" s="1"/>
  <c r="E14" i="4" s="1"/>
  <c r="AD11" i="4" s="1"/>
  <c r="AD52" i="4" s="1"/>
  <c r="D6" i="4"/>
  <c r="D10" i="4" s="1"/>
  <c r="D14" i="4" s="1"/>
  <c r="AC11" i="4" s="1"/>
  <c r="AC52" i="4" s="1"/>
  <c r="A6" i="4"/>
  <c r="A10" i="4" s="1"/>
  <c r="A14" i="4" s="1"/>
  <c r="Z11" i="4" s="1"/>
  <c r="AL26" i="4"/>
  <c r="C14" i="4"/>
  <c r="AB11" i="4" s="1"/>
  <c r="AB52" i="4" s="1"/>
  <c r="O21" i="3"/>
  <c r="O17" i="3"/>
  <c r="O19" i="3"/>
  <c r="O15" i="3"/>
  <c r="O16" i="3"/>
  <c r="Z18" i="4" l="1"/>
  <c r="Z24" i="4"/>
  <c r="Z40" i="4"/>
  <c r="Z31" i="4"/>
  <c r="Z41" i="4"/>
  <c r="Z37" i="4"/>
  <c r="Z16" i="4"/>
  <c r="Z42" i="4"/>
  <c r="Z45" i="4"/>
  <c r="Z21" i="4"/>
  <c r="Z51" i="4"/>
  <c r="Z38" i="4"/>
  <c r="Z29" i="4"/>
  <c r="Z48" i="4"/>
  <c r="Z47" i="4"/>
  <c r="Z30" i="4"/>
  <c r="Z25" i="4"/>
  <c r="Z32" i="4"/>
  <c r="Z23" i="4"/>
  <c r="Z49" i="4"/>
  <c r="Z28" i="4"/>
  <c r="Z19" i="4"/>
  <c r="Z17" i="4"/>
  <c r="Z20" i="4"/>
  <c r="Z15" i="4"/>
  <c r="Z33" i="4"/>
  <c r="Z44" i="4"/>
  <c r="Z39" i="4"/>
  <c r="Z13" i="4"/>
  <c r="Q30" i="4"/>
  <c r="M33" i="4"/>
  <c r="R31" i="4"/>
  <c r="M31" i="4"/>
  <c r="O28" i="4"/>
  <c r="R29" i="4"/>
  <c r="P27" i="4"/>
  <c r="U33" i="4"/>
  <c r="T27" i="4"/>
  <c r="U27" i="4"/>
  <c r="M27" i="4"/>
  <c r="N24" i="4"/>
  <c r="M30" i="4"/>
  <c r="N33" i="4"/>
  <c r="U24" i="4"/>
  <c r="N27" i="4"/>
  <c r="Q32" i="4"/>
  <c r="M25" i="4"/>
  <c r="U25" i="4"/>
  <c r="R32" i="4"/>
  <c r="S25" i="4"/>
  <c r="R24" i="4"/>
  <c r="O30" i="4"/>
  <c r="P26" i="4"/>
  <c r="O27" i="4"/>
  <c r="S27" i="4"/>
  <c r="V29" i="4"/>
  <c r="N25" i="4"/>
  <c r="S24" i="4"/>
  <c r="N32" i="4"/>
  <c r="O26" i="4"/>
  <c r="O31" i="4"/>
  <c r="Q27" i="4"/>
  <c r="U30" i="4"/>
  <c r="P33" i="4"/>
  <c r="R28" i="4"/>
  <c r="M28" i="4"/>
  <c r="Q31" i="4"/>
  <c r="T26" i="4"/>
  <c r="U31" i="4"/>
  <c r="P32" i="4"/>
  <c r="T29" i="4"/>
  <c r="T30" i="4"/>
  <c r="M26" i="4"/>
  <c r="U32" i="4"/>
  <c r="Q29" i="4"/>
  <c r="M29" i="4"/>
  <c r="T25" i="4"/>
  <c r="T31" i="4"/>
  <c r="T28" i="4"/>
  <c r="P31" i="4"/>
  <c r="Q24" i="4"/>
  <c r="V26" i="4"/>
  <c r="S31" i="4"/>
  <c r="V31" i="4"/>
  <c r="V28" i="4"/>
  <c r="S30" i="4"/>
  <c r="U26" i="4"/>
  <c r="V27" i="4"/>
  <c r="N28" i="4"/>
  <c r="N31" i="4"/>
  <c r="R30" i="4"/>
  <c r="T24" i="4"/>
  <c r="O29" i="4"/>
  <c r="T33" i="4"/>
  <c r="V32" i="4"/>
  <c r="N30" i="4"/>
  <c r="S29" i="4"/>
  <c r="P25" i="4"/>
  <c r="Q25" i="4"/>
  <c r="V24" i="4"/>
  <c r="P28" i="4"/>
  <c r="V33" i="4"/>
  <c r="O25" i="4"/>
  <c r="R25" i="4"/>
  <c r="Q26" i="4"/>
  <c r="O24" i="4"/>
  <c r="T32" i="4"/>
  <c r="M24" i="4"/>
  <c r="V25" i="4"/>
  <c r="S33" i="4"/>
  <c r="S26" i="4"/>
  <c r="N26" i="4"/>
  <c r="S32" i="4"/>
  <c r="P24" i="4"/>
  <c r="U29" i="4"/>
  <c r="P30" i="4"/>
  <c r="R26" i="4"/>
  <c r="O33" i="4"/>
  <c r="R33" i="4"/>
  <c r="Q28" i="4"/>
  <c r="P29" i="4"/>
  <c r="U28" i="4"/>
  <c r="O32" i="4"/>
  <c r="R27" i="4"/>
  <c r="N29" i="4"/>
  <c r="S28" i="4"/>
  <c r="Q33" i="4"/>
  <c r="M32" i="4"/>
  <c r="Z35" i="4"/>
  <c r="Z34" i="4"/>
  <c r="Z27" i="4"/>
  <c r="Z26" i="4"/>
  <c r="Z22" i="4"/>
  <c r="Z46" i="4"/>
  <c r="Z14" i="4"/>
  <c r="Z52" i="4"/>
  <c r="Z36" i="4"/>
  <c r="Z43" i="4"/>
  <c r="Z50" i="4"/>
  <c r="AC34" i="4"/>
  <c r="AC17" i="4"/>
  <c r="AC21" i="4"/>
  <c r="AC25" i="4"/>
  <c r="AC29" i="4"/>
  <c r="AC33" i="4"/>
  <c r="AC37" i="4"/>
  <c r="AC41" i="4"/>
  <c r="AC45" i="4"/>
  <c r="AC49" i="4"/>
  <c r="AC26" i="4"/>
  <c r="AC30" i="4"/>
  <c r="AC42" i="4"/>
  <c r="AC14" i="4"/>
  <c r="AC18" i="4"/>
  <c r="AC22" i="4"/>
  <c r="AC38" i="4"/>
  <c r="AC46" i="4"/>
  <c r="AC50" i="4"/>
  <c r="AC15" i="4"/>
  <c r="AC19" i="4"/>
  <c r="AC23" i="4"/>
  <c r="AC27" i="4"/>
  <c r="AC31" i="4"/>
  <c r="AC35" i="4"/>
  <c r="AC39" i="4"/>
  <c r="AC43" i="4"/>
  <c r="AC24" i="4"/>
  <c r="AC40" i="4"/>
  <c r="AC32" i="4"/>
  <c r="AC13" i="4"/>
  <c r="AC28" i="4"/>
  <c r="AC16" i="4"/>
  <c r="AC44" i="4"/>
  <c r="AC51" i="4"/>
  <c r="AC20" i="4"/>
  <c r="AC36" i="4"/>
  <c r="AC47" i="4"/>
  <c r="AC48" i="4"/>
  <c r="AA39" i="4"/>
  <c r="AA43" i="4"/>
  <c r="AA51" i="4"/>
  <c r="AA14" i="4"/>
  <c r="AA18" i="4"/>
  <c r="AA22" i="4"/>
  <c r="AA26" i="4"/>
  <c r="AA30" i="4"/>
  <c r="AA34" i="4"/>
  <c r="AA38" i="4"/>
  <c r="AA42" i="4"/>
  <c r="AA46" i="4"/>
  <c r="AA50" i="4"/>
  <c r="AA15" i="4"/>
  <c r="AA35" i="4"/>
  <c r="AA47" i="4"/>
  <c r="AA19" i="4"/>
  <c r="AA23" i="4"/>
  <c r="AA27" i="4"/>
  <c r="AA31" i="4"/>
  <c r="AA13" i="4"/>
  <c r="AA16" i="4"/>
  <c r="AA20" i="4"/>
  <c r="AA24" i="4"/>
  <c r="AA28" i="4"/>
  <c r="AA32" i="4"/>
  <c r="AA36" i="4"/>
  <c r="AA40" i="4"/>
  <c r="AA45" i="4"/>
  <c r="AA21" i="4"/>
  <c r="AA37" i="4"/>
  <c r="AA29" i="4"/>
  <c r="AA48" i="4"/>
  <c r="AA33" i="4"/>
  <c r="AA49" i="4"/>
  <c r="AA25" i="4"/>
  <c r="AA41" i="4"/>
  <c r="AA44" i="4"/>
  <c r="AA17" i="4"/>
  <c r="AF15" i="4"/>
  <c r="AF19" i="4"/>
  <c r="AF23" i="4"/>
  <c r="AF27" i="4"/>
  <c r="AF31" i="4"/>
  <c r="AF35" i="4"/>
  <c r="AF39" i="4"/>
  <c r="AF43" i="4"/>
  <c r="AF47" i="4"/>
  <c r="AF51" i="4"/>
  <c r="AF13" i="4"/>
  <c r="AF16" i="4"/>
  <c r="AF20" i="4"/>
  <c r="AF24" i="4"/>
  <c r="AF28" i="4"/>
  <c r="AF32" i="4"/>
  <c r="AF36" i="4"/>
  <c r="AF40" i="4"/>
  <c r="AF44" i="4"/>
  <c r="AF48" i="4"/>
  <c r="AF17" i="4"/>
  <c r="AF21" i="4"/>
  <c r="AF25" i="4"/>
  <c r="AF29" i="4"/>
  <c r="AF33" i="4"/>
  <c r="AF37" i="4"/>
  <c r="AF41" i="4"/>
  <c r="AF45" i="4"/>
  <c r="AF49" i="4"/>
  <c r="AF14" i="4"/>
  <c r="AF30" i="4"/>
  <c r="AF46" i="4"/>
  <c r="AF26" i="4"/>
  <c r="AF42" i="4"/>
  <c r="AF18" i="4"/>
  <c r="AF34" i="4"/>
  <c r="AF22" i="4"/>
  <c r="AF38" i="4"/>
  <c r="AF50" i="4"/>
  <c r="AI15" i="4"/>
  <c r="AI27" i="4"/>
  <c r="AI31" i="4"/>
  <c r="AI14" i="4"/>
  <c r="AI18" i="4"/>
  <c r="AI22" i="4"/>
  <c r="AI26" i="4"/>
  <c r="AI30" i="4"/>
  <c r="AI34" i="4"/>
  <c r="AI38" i="4"/>
  <c r="AI42" i="4"/>
  <c r="AI46" i="4"/>
  <c r="AI50" i="4"/>
  <c r="AI39" i="4"/>
  <c r="AI51" i="4"/>
  <c r="AI19" i="4"/>
  <c r="AI23" i="4"/>
  <c r="AI35" i="4"/>
  <c r="AI43" i="4"/>
  <c r="AI47" i="4"/>
  <c r="AI13" i="4"/>
  <c r="AI16" i="4"/>
  <c r="AI20" i="4"/>
  <c r="AI24" i="4"/>
  <c r="AI28" i="4"/>
  <c r="AI32" i="4"/>
  <c r="AI36" i="4"/>
  <c r="AI40" i="4"/>
  <c r="AI17" i="4"/>
  <c r="AI33" i="4"/>
  <c r="AI49" i="4"/>
  <c r="AI41" i="4"/>
  <c r="AI21" i="4"/>
  <c r="AI37" i="4"/>
  <c r="AI45" i="4"/>
  <c r="AI44" i="4"/>
  <c r="AI25" i="4"/>
  <c r="AI48" i="4"/>
  <c r="AI29" i="4"/>
  <c r="AB17" i="4"/>
  <c r="AB21" i="4"/>
  <c r="AB25" i="4"/>
  <c r="AB29" i="4"/>
  <c r="AB33" i="4"/>
  <c r="AB37" i="4"/>
  <c r="AB41" i="4"/>
  <c r="AB45" i="4"/>
  <c r="AB49" i="4"/>
  <c r="AB14" i="4"/>
  <c r="AB18" i="4"/>
  <c r="AB22" i="4"/>
  <c r="AB26" i="4"/>
  <c r="AB30" i="4"/>
  <c r="AB34" i="4"/>
  <c r="AB38" i="4"/>
  <c r="AB42" i="4"/>
  <c r="AB46" i="4"/>
  <c r="AB50" i="4"/>
  <c r="AB15" i="4"/>
  <c r="AB19" i="4"/>
  <c r="AB23" i="4"/>
  <c r="AB27" i="4"/>
  <c r="AB31" i="4"/>
  <c r="AB35" i="4"/>
  <c r="AB39" i="4"/>
  <c r="AB43" i="4"/>
  <c r="AB47" i="4"/>
  <c r="AB51" i="4"/>
  <c r="AB24" i="4"/>
  <c r="AB40" i="4"/>
  <c r="AB13" i="4"/>
  <c r="AB36" i="4"/>
  <c r="AB28" i="4"/>
  <c r="AB48" i="4"/>
  <c r="AB20" i="4"/>
  <c r="AB16" i="4"/>
  <c r="AB32" i="4"/>
  <c r="AB44" i="4"/>
  <c r="AG36" i="4"/>
  <c r="AG48" i="4"/>
  <c r="AG15" i="4"/>
  <c r="AG19" i="4"/>
  <c r="AG23" i="4"/>
  <c r="AG27" i="4"/>
  <c r="AG31" i="4"/>
  <c r="AG35" i="4"/>
  <c r="AG39" i="4"/>
  <c r="AG43" i="4"/>
  <c r="AG47" i="4"/>
  <c r="AG51" i="4"/>
  <c r="AG32" i="4"/>
  <c r="AG44" i="4"/>
  <c r="AG13" i="4"/>
  <c r="AG16" i="4"/>
  <c r="AG20" i="4"/>
  <c r="AG24" i="4"/>
  <c r="AG28" i="4"/>
  <c r="AG40" i="4"/>
  <c r="AG17" i="4"/>
  <c r="AG21" i="4"/>
  <c r="AG25" i="4"/>
  <c r="AG29" i="4"/>
  <c r="AG33" i="4"/>
  <c r="AG37" i="4"/>
  <c r="AG41" i="4"/>
  <c r="AG49" i="4"/>
  <c r="AG30" i="4"/>
  <c r="AG45" i="4"/>
  <c r="AG22" i="4"/>
  <c r="AG14" i="4"/>
  <c r="AG50" i="4"/>
  <c r="AG46" i="4"/>
  <c r="AG26" i="4"/>
  <c r="AG42" i="4"/>
  <c r="AG18" i="4"/>
  <c r="AG34" i="4"/>
  <c r="AG38" i="4"/>
  <c r="AE13" i="4"/>
  <c r="AE41" i="4"/>
  <c r="AE45" i="4"/>
  <c r="AE16" i="4"/>
  <c r="AE20" i="4"/>
  <c r="AE24" i="4"/>
  <c r="AE28" i="4"/>
  <c r="AE32" i="4"/>
  <c r="AE36" i="4"/>
  <c r="AE40" i="4"/>
  <c r="AE44" i="4"/>
  <c r="AE48" i="4"/>
  <c r="AE37" i="4"/>
  <c r="AE49" i="4"/>
  <c r="AE17" i="4"/>
  <c r="AE21" i="4"/>
  <c r="AE25" i="4"/>
  <c r="AE29" i="4"/>
  <c r="AE33" i="4"/>
  <c r="AE14" i="4"/>
  <c r="AE18" i="4"/>
  <c r="AE22" i="4"/>
  <c r="AE26" i="4"/>
  <c r="AE30" i="4"/>
  <c r="AE34" i="4"/>
  <c r="AE38" i="4"/>
  <c r="AE42" i="4"/>
  <c r="AE51" i="4"/>
  <c r="AE27" i="4"/>
  <c r="AE47" i="4"/>
  <c r="AE35" i="4"/>
  <c r="AE23" i="4"/>
  <c r="AE43" i="4"/>
  <c r="AE19" i="4"/>
  <c r="AE15" i="4"/>
  <c r="AE31" i="4"/>
  <c r="AE50" i="4"/>
  <c r="AE46" i="4"/>
  <c r="AE39" i="4"/>
  <c r="AH14" i="4"/>
  <c r="AH18" i="4"/>
  <c r="AH22" i="4"/>
  <c r="AH26" i="4"/>
  <c r="AH30" i="4"/>
  <c r="AH34" i="4"/>
  <c r="AH38" i="4"/>
  <c r="AH42" i="4"/>
  <c r="AH46" i="4"/>
  <c r="AH50" i="4"/>
  <c r="AH15" i="4"/>
  <c r="AH19" i="4"/>
  <c r="AH23" i="4"/>
  <c r="AH27" i="4"/>
  <c r="AH31" i="4"/>
  <c r="AH35" i="4"/>
  <c r="AH39" i="4"/>
  <c r="AH43" i="4"/>
  <c r="AH47" i="4"/>
  <c r="AH51" i="4"/>
  <c r="AH13" i="4"/>
  <c r="AH16" i="4"/>
  <c r="AH20" i="4"/>
  <c r="AH24" i="4"/>
  <c r="AH28" i="4"/>
  <c r="AH32" i="4"/>
  <c r="AH36" i="4"/>
  <c r="AH40" i="4"/>
  <c r="AH44" i="4"/>
  <c r="AH48" i="4"/>
  <c r="AH17" i="4"/>
  <c r="AH33" i="4"/>
  <c r="AH49" i="4"/>
  <c r="AH29" i="4"/>
  <c r="AH21" i="4"/>
  <c r="AH37" i="4"/>
  <c r="AH45" i="4"/>
  <c r="AH25" i="4"/>
  <c r="AH41" i="4"/>
  <c r="AD16" i="4"/>
  <c r="AD20" i="4"/>
  <c r="AD24" i="4"/>
  <c r="AD28" i="4"/>
  <c r="AD32" i="4"/>
  <c r="AD36" i="4"/>
  <c r="AD40" i="4"/>
  <c r="AD44" i="4"/>
  <c r="AD48" i="4"/>
  <c r="AD17" i="4"/>
  <c r="AD21" i="4"/>
  <c r="AD25" i="4"/>
  <c r="AD29" i="4"/>
  <c r="AD33" i="4"/>
  <c r="AD37" i="4"/>
  <c r="AD41" i="4"/>
  <c r="AD45" i="4"/>
  <c r="AD49" i="4"/>
  <c r="AD14" i="4"/>
  <c r="AD18" i="4"/>
  <c r="AD22" i="4"/>
  <c r="AD26" i="4"/>
  <c r="AD30" i="4"/>
  <c r="AD34" i="4"/>
  <c r="AD38" i="4"/>
  <c r="AD42" i="4"/>
  <c r="AD46" i="4"/>
  <c r="AD50" i="4"/>
  <c r="AD27" i="4"/>
  <c r="AD47" i="4"/>
  <c r="AD43" i="4"/>
  <c r="AD15" i="4"/>
  <c r="AD31" i="4"/>
  <c r="AD23" i="4"/>
  <c r="AD13" i="4"/>
  <c r="AD19" i="4"/>
  <c r="AD35" i="4"/>
  <c r="AD39" i="4"/>
  <c r="AD51" i="4"/>
  <c r="AL27" i="4"/>
  <c r="P15" i="3"/>
  <c r="P21" i="3" s="1"/>
  <c r="AJ52" i="4" l="1"/>
  <c r="AL28" i="4"/>
  <c r="P20" i="3"/>
  <c r="P16" i="3"/>
  <c r="P18" i="3"/>
  <c r="P17" i="3"/>
  <c r="P19" i="3"/>
  <c r="AM52" i="4" l="1"/>
  <c r="AL29" i="4"/>
  <c r="Q16" i="3"/>
  <c r="Q21" i="3" s="1"/>
  <c r="AO52" i="4" l="1"/>
  <c r="AQ52" i="4" s="1"/>
  <c r="AL30" i="4"/>
  <c r="Q19" i="3"/>
  <c r="Q17" i="3"/>
  <c r="R17" i="3" s="1"/>
  <c r="Q20" i="3"/>
  <c r="Q18" i="3"/>
  <c r="AL31" i="4" l="1"/>
  <c r="R19" i="3"/>
  <c r="R20" i="3"/>
  <c r="R21" i="3"/>
  <c r="R18" i="3"/>
  <c r="S18" i="3" s="1"/>
  <c r="AL32" i="4" l="1"/>
  <c r="S21" i="3"/>
  <c r="S19" i="3"/>
  <c r="T19" i="3" s="1"/>
  <c r="S20" i="3"/>
  <c r="AL33" i="4" l="1"/>
  <c r="T20" i="3"/>
  <c r="U20" i="3" s="1"/>
  <c r="T21" i="3"/>
  <c r="AL34" i="4" l="1"/>
  <c r="AJ33" i="4"/>
  <c r="AJ26" i="4"/>
  <c r="AJ40" i="4"/>
  <c r="AJ32" i="4"/>
  <c r="AJ16" i="4"/>
  <c r="AJ34" i="4"/>
  <c r="AJ24" i="4"/>
  <c r="AJ37" i="4"/>
  <c r="AJ30" i="4"/>
  <c r="AJ51" i="4"/>
  <c r="AJ43" i="4"/>
  <c r="AJ27" i="4"/>
  <c r="AJ41" i="4"/>
  <c r="AJ35" i="4"/>
  <c r="AJ48" i="4"/>
  <c r="AJ25" i="4"/>
  <c r="AJ42" i="4"/>
  <c r="AJ23" i="4"/>
  <c r="AJ50" i="4"/>
  <c r="AJ49" i="4"/>
  <c r="AJ19" i="4"/>
  <c r="AJ20" i="4"/>
  <c r="AJ14" i="4"/>
  <c r="AJ31" i="4"/>
  <c r="AJ29" i="4"/>
  <c r="AJ46" i="4"/>
  <c r="AJ28" i="4"/>
  <c r="AJ45" i="4"/>
  <c r="AJ39" i="4"/>
  <c r="AJ44" i="4"/>
  <c r="AJ47" i="4"/>
  <c r="AJ17" i="4"/>
  <c r="AJ13" i="4"/>
  <c r="AJ15" i="4"/>
  <c r="AJ36" i="4"/>
  <c r="AJ21" i="4"/>
  <c r="AJ18" i="4"/>
  <c r="AJ22" i="4"/>
  <c r="AJ38" i="4"/>
  <c r="U21" i="3"/>
  <c r="V21" i="3" s="1"/>
  <c r="AM34" i="4" l="1"/>
  <c r="AM16" i="4"/>
  <c r="AN16" i="4" s="1"/>
  <c r="AM44" i="4"/>
  <c r="AM39" i="4"/>
  <c r="AO39" i="4" s="1"/>
  <c r="AM21" i="4"/>
  <c r="AM45" i="4"/>
  <c r="AM49" i="4"/>
  <c r="AM27" i="4"/>
  <c r="AN27" i="4" s="1"/>
  <c r="AM32" i="4"/>
  <c r="AN32" i="4" s="1"/>
  <c r="AM20" i="4"/>
  <c r="AN20" i="4" s="1"/>
  <c r="AM19" i="4"/>
  <c r="AN19" i="4" s="1"/>
  <c r="AM28" i="4"/>
  <c r="AM50" i="4"/>
  <c r="AO50" i="4" s="1"/>
  <c r="AM43" i="4"/>
  <c r="AM40" i="4"/>
  <c r="AO40" i="4" s="1"/>
  <c r="AM35" i="4"/>
  <c r="AO35" i="4" s="1"/>
  <c r="AM29" i="4"/>
  <c r="AM33" i="4"/>
  <c r="AM25" i="4"/>
  <c r="AN25" i="4" s="1"/>
  <c r="AM22" i="4"/>
  <c r="AN22" i="4" s="1"/>
  <c r="AM18" i="4"/>
  <c r="AN18" i="4" s="1"/>
  <c r="AM41" i="4"/>
  <c r="AM36" i="4"/>
  <c r="AO36" i="4" s="1"/>
  <c r="AM15" i="4"/>
  <c r="AM46" i="4"/>
  <c r="AM23" i="4"/>
  <c r="AM51" i="4"/>
  <c r="AM26" i="4"/>
  <c r="AN26" i="4" s="1"/>
  <c r="AM13" i="4"/>
  <c r="AM42" i="4"/>
  <c r="AM30" i="4"/>
  <c r="AM17" i="4"/>
  <c r="AN17" i="4" s="1"/>
  <c r="AM31" i="4"/>
  <c r="AN31" i="4" s="1"/>
  <c r="AM37" i="4"/>
  <c r="AM38" i="4"/>
  <c r="AM47" i="4"/>
  <c r="AO47" i="4" s="1"/>
  <c r="AM14" i="4"/>
  <c r="AN14" i="4" s="1"/>
  <c r="AM48" i="4"/>
  <c r="AM24" i="4"/>
  <c r="AL35" i="4"/>
  <c r="M24" i="3" a="1"/>
  <c r="P24" i="3" s="1"/>
  <c r="X3" i="3" a="1"/>
  <c r="BF12" i="3"/>
  <c r="AW22" i="3"/>
  <c r="AW33" i="3"/>
  <c r="BF7" i="3"/>
  <c r="BD44" i="3"/>
  <c r="AW43" i="3"/>
  <c r="BE42" i="3"/>
  <c r="BE25" i="3"/>
  <c r="BF23" i="3"/>
  <c r="BA23" i="3"/>
  <c r="BD42" i="3"/>
  <c r="AZ35" i="3"/>
  <c r="AZ8" i="3"/>
  <c r="BD38" i="3"/>
  <c r="BC6" i="3"/>
  <c r="BD15" i="3"/>
  <c r="BB9" i="3"/>
  <c r="BA39" i="3"/>
  <c r="BF14" i="3"/>
  <c r="AZ15" i="3"/>
  <c r="AY36" i="3"/>
  <c r="AZ27" i="3"/>
  <c r="BD20" i="3"/>
  <c r="AY37" i="3"/>
  <c r="AW32" i="3"/>
  <c r="AW6" i="3"/>
  <c r="AW37" i="3"/>
  <c r="BF33" i="3"/>
  <c r="BC7" i="3"/>
  <c r="BC39" i="3"/>
  <c r="AX9" i="3"/>
  <c r="AW24" i="3"/>
  <c r="BF10" i="3"/>
  <c r="AX17" i="3"/>
  <c r="AX34" i="3"/>
  <c r="AW39" i="3"/>
  <c r="BF16" i="3"/>
  <c r="BF35" i="3"/>
  <c r="BE21" i="3"/>
  <c r="BD17" i="3"/>
  <c r="AY15" i="3"/>
  <c r="BF39" i="3"/>
  <c r="AZ33" i="3"/>
  <c r="BB31" i="3"/>
  <c r="BE20" i="3"/>
  <c r="AZ7" i="3"/>
  <c r="AW11" i="3"/>
  <c r="BB7" i="3"/>
  <c r="AZ29" i="3"/>
  <c r="AX31" i="3"/>
  <c r="BA9" i="3"/>
  <c r="AX14" i="3"/>
  <c r="AY30" i="3"/>
  <c r="BA32" i="3"/>
  <c r="AZ32" i="3"/>
  <c r="BE44" i="3"/>
  <c r="AX10" i="3"/>
  <c r="AY8" i="3"/>
  <c r="BE9" i="3"/>
  <c r="AX24" i="3"/>
  <c r="AX26" i="3"/>
  <c r="BC16" i="3"/>
  <c r="BF27" i="3"/>
  <c r="BD9" i="3"/>
  <c r="AZ13" i="3"/>
  <c r="AX40" i="3"/>
  <c r="BC10" i="3"/>
  <c r="AX32" i="3"/>
  <c r="BC44" i="3"/>
  <c r="BB22" i="3"/>
  <c r="AX39" i="3"/>
  <c r="AZ30" i="3"/>
  <c r="BD43" i="3"/>
  <c r="BF29" i="3"/>
  <c r="BE43" i="3"/>
  <c r="BD41" i="3"/>
  <c r="BB6" i="3"/>
  <c r="BA35" i="3"/>
  <c r="BE23" i="3"/>
  <c r="AZ37" i="3"/>
  <c r="BB11" i="3"/>
  <c r="BC20" i="3"/>
  <c r="AZ36" i="3"/>
  <c r="BF13" i="3"/>
  <c r="BD27" i="3"/>
  <c r="BC11" i="3"/>
  <c r="BE11" i="3"/>
  <c r="BB20" i="3"/>
  <c r="AX21" i="3"/>
  <c r="BB15" i="3"/>
  <c r="BD40" i="3"/>
  <c r="AZ40" i="3"/>
  <c r="BF21" i="3"/>
  <c r="BC30" i="3"/>
  <c r="BC23" i="3"/>
  <c r="BA19" i="3"/>
  <c r="BC36" i="3"/>
  <c r="AZ42" i="3"/>
  <c r="AZ19" i="3"/>
  <c r="AY19" i="3"/>
  <c r="AW34" i="3"/>
  <c r="BE17" i="3"/>
  <c r="AY17" i="3"/>
  <c r="AW36" i="3"/>
  <c r="BB39" i="3"/>
  <c r="BB37" i="3"/>
  <c r="AW18" i="3"/>
  <c r="BE12" i="3"/>
  <c r="BC26" i="3"/>
  <c r="AZ34" i="3"/>
  <c r="BE31" i="3"/>
  <c r="AY31" i="3"/>
  <c r="BC14" i="3"/>
  <c r="BD26" i="3"/>
  <c r="BC42" i="3"/>
  <c r="AW25" i="3"/>
  <c r="BA44" i="3"/>
  <c r="AW41" i="3"/>
  <c r="BA26" i="3"/>
  <c r="BB19" i="3"/>
  <c r="BF22" i="3"/>
  <c r="BA14" i="3"/>
  <c r="BA28" i="3"/>
  <c r="AZ14" i="3"/>
  <c r="AY12" i="3"/>
  <c r="AW26" i="3"/>
  <c r="BD11" i="3"/>
  <c r="BA8" i="3"/>
  <c r="BE14" i="3"/>
  <c r="BB35" i="3"/>
  <c r="AX11" i="3"/>
  <c r="BB41" i="3"/>
  <c r="BD25" i="3"/>
  <c r="BC31" i="3"/>
  <c r="BF18" i="3"/>
  <c r="AX6" i="3"/>
  <c r="BE6" i="3"/>
  <c r="BC32" i="3"/>
  <c r="BA7" i="3"/>
  <c r="BE10" i="3"/>
  <c r="BC12" i="3"/>
  <c r="BD7" i="3"/>
  <c r="BD33" i="3"/>
  <c r="BE22" i="3"/>
  <c r="BB16" i="3"/>
  <c r="BE41" i="3"/>
  <c r="BF15" i="3"/>
  <c r="AY42" i="3"/>
  <c r="BD12" i="3"/>
  <c r="BC37" i="3"/>
  <c r="AX41" i="3"/>
  <c r="BB42" i="3"/>
  <c r="BC25" i="3"/>
  <c r="BE7" i="3"/>
  <c r="AX38" i="3"/>
  <c r="BF20" i="3"/>
  <c r="BA16" i="3"/>
  <c r="BB14" i="3"/>
  <c r="AZ44" i="3"/>
  <c r="AZ38" i="3"/>
  <c r="AX23" i="3"/>
  <c r="BE37" i="3"/>
  <c r="AW42" i="3"/>
  <c r="BE32" i="3"/>
  <c r="BB30" i="3"/>
  <c r="BC43" i="3"/>
  <c r="AY25" i="3"/>
  <c r="BA6" i="3"/>
  <c r="BA10" i="3"/>
  <c r="AX15" i="3"/>
  <c r="BF36" i="3"/>
  <c r="BA43" i="3"/>
  <c r="AZ18" i="3"/>
  <c r="AX16" i="3"/>
  <c r="AX18" i="3"/>
  <c r="AY14" i="3"/>
  <c r="BB26" i="3"/>
  <c r="BF6" i="3"/>
  <c r="BC24" i="3"/>
  <c r="BD35" i="3"/>
  <c r="BE36" i="3"/>
  <c r="AW28" i="3"/>
  <c r="BC41" i="3"/>
  <c r="BD30" i="3"/>
  <c r="BB24" i="3"/>
  <c r="AY20" i="3"/>
  <c r="AZ24" i="3"/>
  <c r="BD28" i="3"/>
  <c r="AY38" i="3"/>
  <c r="AW27" i="3"/>
  <c r="BF19" i="3"/>
  <c r="AY33" i="3"/>
  <c r="AY27" i="3"/>
  <c r="AW19" i="3"/>
  <c r="BA15" i="3"/>
  <c r="BC28" i="3"/>
  <c r="BE34" i="3"/>
  <c r="BC38" i="3"/>
  <c r="BE27" i="3"/>
  <c r="BA37" i="3"/>
  <c r="BB38" i="3"/>
  <c r="BB28" i="3"/>
  <c r="BA33" i="3"/>
  <c r="BA21" i="3"/>
  <c r="BD39" i="3"/>
  <c r="BC9" i="3"/>
  <c r="BD36" i="3"/>
  <c r="AZ43" i="3"/>
  <c r="BC18" i="3"/>
  <c r="AW7" i="3"/>
  <c r="BA22" i="3"/>
  <c r="BA30" i="3"/>
  <c r="BA11" i="3"/>
  <c r="BE16" i="3"/>
  <c r="BE29" i="3"/>
  <c r="AZ23" i="3"/>
  <c r="BF44" i="3"/>
  <c r="AZ9" i="3"/>
  <c r="AX28" i="3"/>
  <c r="BF8" i="3"/>
  <c r="AY24" i="3"/>
  <c r="AW40" i="3"/>
  <c r="AY40" i="3"/>
  <c r="AY43" i="3"/>
  <c r="AX27" i="3"/>
  <c r="BA25" i="3"/>
  <c r="AX33" i="3"/>
  <c r="BD23" i="3"/>
  <c r="BA29" i="3"/>
  <c r="AY7" i="3"/>
  <c r="AW14" i="3"/>
  <c r="AX30" i="3"/>
  <c r="AX36" i="3"/>
  <c r="BC27" i="3"/>
  <c r="AZ39" i="3"/>
  <c r="BE38" i="3"/>
  <c r="BD10" i="3"/>
  <c r="AZ20" i="3"/>
  <c r="BB32" i="3"/>
  <c r="AZ17" i="3"/>
  <c r="BF31" i="3"/>
  <c r="BB12" i="3"/>
  <c r="BC19" i="3"/>
  <c r="AY32" i="3"/>
  <c r="AZ41" i="3"/>
  <c r="AZ10" i="3"/>
  <c r="BF25" i="3"/>
  <c r="BC15" i="3"/>
  <c r="BD29" i="3"/>
  <c r="AW13" i="3"/>
  <c r="BB33" i="3"/>
  <c r="AW35" i="3"/>
  <c r="BA13" i="3"/>
  <c r="BB18" i="3"/>
  <c r="BF24" i="3"/>
  <c r="BE13" i="3"/>
  <c r="BF9" i="3"/>
  <c r="AW17" i="3"/>
  <c r="BD19" i="3"/>
  <c r="BB17" i="3"/>
  <c r="BB40" i="3"/>
  <c r="BD31" i="3"/>
  <c r="BE8" i="3"/>
  <c r="AX37" i="3"/>
  <c r="AX42" i="3"/>
  <c r="AW8" i="3"/>
  <c r="AY18" i="3"/>
  <c r="BD34" i="3"/>
  <c r="AZ6" i="3"/>
  <c r="BD24" i="3"/>
  <c r="AY21" i="3"/>
  <c r="AY16" i="3"/>
  <c r="BA12" i="3"/>
  <c r="AY44" i="3"/>
  <c r="AX25" i="3"/>
  <c r="AW16" i="3"/>
  <c r="BE40" i="3"/>
  <c r="AX8" i="3"/>
  <c r="AW15" i="3"/>
  <c r="BD8" i="3"/>
  <c r="AX13" i="3"/>
  <c r="AX7" i="3"/>
  <c r="BF43" i="3"/>
  <c r="BF42" i="3"/>
  <c r="AY29" i="3"/>
  <c r="AW31" i="3"/>
  <c r="BE39" i="3"/>
  <c r="BB29" i="3"/>
  <c r="BE30" i="3"/>
  <c r="BD18" i="3"/>
  <c r="AW29" i="3"/>
  <c r="BB8" i="3"/>
  <c r="BF26" i="3"/>
  <c r="AX20" i="3"/>
  <c r="BA34" i="3"/>
  <c r="AY11" i="3"/>
  <c r="BB25" i="3"/>
  <c r="AX12" i="3"/>
  <c r="AZ21" i="3"/>
  <c r="BE35" i="3"/>
  <c r="AY13" i="3"/>
  <c r="BE24" i="3"/>
  <c r="AW9" i="3"/>
  <c r="BA38" i="3"/>
  <c r="BA17" i="3"/>
  <c r="BE33" i="3"/>
  <c r="AZ11" i="3"/>
  <c r="AW20" i="3"/>
  <c r="BD6" i="3"/>
  <c r="BA36" i="3"/>
  <c r="AY28" i="3"/>
  <c r="BD32" i="3"/>
  <c r="BD13" i="3"/>
  <c r="BD16" i="3"/>
  <c r="AY23" i="3"/>
  <c r="AX44" i="3"/>
  <c r="AZ25" i="3"/>
  <c r="AX43" i="3"/>
  <c r="BE18" i="3"/>
  <c r="AW10" i="3"/>
  <c r="AZ12" i="3"/>
  <c r="AZ16" i="3"/>
  <c r="AZ28" i="3"/>
  <c r="BF17" i="3"/>
  <c r="AW38" i="3"/>
  <c r="AY41" i="3"/>
  <c r="BC8" i="3"/>
  <c r="AY10" i="3"/>
  <c r="BE19" i="3"/>
  <c r="BF37" i="3"/>
  <c r="BB43" i="3"/>
  <c r="BC34" i="3"/>
  <c r="BF41" i="3"/>
  <c r="BC40" i="3"/>
  <c r="AX29" i="3"/>
  <c r="BB13" i="3"/>
  <c r="AY35" i="3"/>
  <c r="BA20" i="3"/>
  <c r="BE15" i="3"/>
  <c r="BA18" i="3"/>
  <c r="BF40" i="3"/>
  <c r="AY9" i="3"/>
  <c r="BD14" i="3"/>
  <c r="BD37" i="3"/>
  <c r="AY22" i="3"/>
  <c r="BC21" i="3"/>
  <c r="BC35" i="3"/>
  <c r="BC33" i="3"/>
  <c r="AZ26" i="3"/>
  <c r="BB21" i="3"/>
  <c r="BB27" i="3"/>
  <c r="AZ31" i="3"/>
  <c r="BB36" i="3"/>
  <c r="BF30" i="3"/>
  <c r="BB23" i="3"/>
  <c r="AW12" i="3"/>
  <c r="BA24" i="3"/>
  <c r="BB10" i="3"/>
  <c r="BF34" i="3"/>
  <c r="AY39" i="3"/>
  <c r="BF38" i="3"/>
  <c r="BF28" i="3"/>
  <c r="BC29" i="3"/>
  <c r="BC13" i="3"/>
  <c r="BB34" i="3"/>
  <c r="BA27" i="3"/>
  <c r="AZ22" i="3"/>
  <c r="BA42" i="3"/>
  <c r="AY26" i="3"/>
  <c r="BA31" i="3"/>
  <c r="BC22" i="3"/>
  <c r="BC17" i="3"/>
  <c r="AX19" i="3"/>
  <c r="AW21" i="3"/>
  <c r="BF11" i="3"/>
  <c r="BD21" i="3"/>
  <c r="BD22" i="3"/>
  <c r="AY6" i="3"/>
  <c r="BE28" i="3"/>
  <c r="BF32" i="3"/>
  <c r="AX35" i="3"/>
  <c r="AW30" i="3"/>
  <c r="AW44" i="3"/>
  <c r="AY34" i="3"/>
  <c r="BB44" i="3"/>
  <c r="BE26" i="3"/>
  <c r="AX22" i="3"/>
  <c r="BA41" i="3"/>
  <c r="AW23" i="3"/>
  <c r="BA40" i="3"/>
  <c r="AO14" i="4" l="1"/>
  <c r="AP14" i="4" s="1"/>
  <c r="AO26" i="4"/>
  <c r="AP26" i="4" s="1"/>
  <c r="AP35" i="4"/>
  <c r="AO31" i="4"/>
  <c r="AP31" i="4" s="1"/>
  <c r="AO27" i="4"/>
  <c r="AP27" i="4" s="1"/>
  <c r="AO19" i="4"/>
  <c r="AP19" i="4" s="1"/>
  <c r="AO20" i="4"/>
  <c r="AP20" i="4" s="1"/>
  <c r="AO16" i="4"/>
  <c r="AP16" i="4" s="1"/>
  <c r="AO25" i="4"/>
  <c r="AP25" i="4" s="1"/>
  <c r="AQ36" i="4"/>
  <c r="AQ39" i="4"/>
  <c r="AO38" i="4"/>
  <c r="AQ38" i="4" s="1"/>
  <c r="AO21" i="4"/>
  <c r="AP21" i="4" s="1"/>
  <c r="AN21" i="4"/>
  <c r="AO42" i="4"/>
  <c r="AQ42" i="4" s="1"/>
  <c r="AO15" i="4"/>
  <c r="AP15" i="4" s="1"/>
  <c r="AN15" i="4"/>
  <c r="AO43" i="4"/>
  <c r="AO32" i="4"/>
  <c r="AP32" i="4" s="1"/>
  <c r="AO24" i="4"/>
  <c r="AP24" i="4" s="1"/>
  <c r="AN24" i="4"/>
  <c r="AO37" i="4"/>
  <c r="AQ37" i="4" s="1"/>
  <c r="AO48" i="4"/>
  <c r="AO33" i="4"/>
  <c r="AP33" i="4" s="1"/>
  <c r="AN33" i="4"/>
  <c r="AO41" i="4"/>
  <c r="AQ41" i="4" s="1"/>
  <c r="AO29" i="4"/>
  <c r="AP29" i="4" s="1"/>
  <c r="AN29" i="4"/>
  <c r="AO28" i="4"/>
  <c r="AP28" i="4" s="1"/>
  <c r="AN28" i="4"/>
  <c r="AO44" i="4"/>
  <c r="AO13" i="4"/>
  <c r="AP13" i="4" s="1"/>
  <c r="AN13" i="4"/>
  <c r="AO17" i="4"/>
  <c r="AP17" i="4" s="1"/>
  <c r="AO51" i="4"/>
  <c r="AQ51" i="4" s="1"/>
  <c r="AO18" i="4"/>
  <c r="AP18" i="4" s="1"/>
  <c r="AO49" i="4"/>
  <c r="AQ49" i="4" s="1"/>
  <c r="AN35" i="4"/>
  <c r="AO23" i="4"/>
  <c r="AP23" i="4" s="1"/>
  <c r="AN23" i="4"/>
  <c r="AO30" i="4"/>
  <c r="AP30" i="4" s="1"/>
  <c r="AN30" i="4"/>
  <c r="AO46" i="4"/>
  <c r="AO22" i="4"/>
  <c r="AP22" i="4" s="1"/>
  <c r="AO45" i="4"/>
  <c r="AQ45" i="4" s="1"/>
  <c r="AO34" i="4"/>
  <c r="AP34" i="4" s="1"/>
  <c r="AN34" i="4"/>
  <c r="AL36" i="4"/>
  <c r="AP36" i="4" s="1"/>
  <c r="AQ35" i="4"/>
  <c r="AR35" i="4" s="1"/>
  <c r="AQ40" i="4"/>
  <c r="AQ47" i="4"/>
  <c r="AQ50" i="4"/>
  <c r="M31" i="3"/>
  <c r="S24" i="3"/>
  <c r="P33" i="3"/>
  <c r="U32" i="3"/>
  <c r="V26" i="3"/>
  <c r="Q26" i="3"/>
  <c r="Q32" i="3"/>
  <c r="U29" i="3"/>
  <c r="M26" i="3"/>
  <c r="T29" i="3"/>
  <c r="V29" i="3"/>
  <c r="R29" i="3"/>
  <c r="M32" i="3"/>
  <c r="S25" i="3"/>
  <c r="M29" i="3"/>
  <c r="N28" i="3"/>
  <c r="T28" i="3"/>
  <c r="O30" i="3"/>
  <c r="M33" i="3"/>
  <c r="R32" i="3"/>
  <c r="N26" i="3"/>
  <c r="S31" i="3"/>
  <c r="O25" i="3"/>
  <c r="N29" i="3"/>
  <c r="O31" i="3"/>
  <c r="U24" i="3"/>
  <c r="O28" i="3"/>
  <c r="N24" i="3"/>
  <c r="V27" i="3"/>
  <c r="Q29" i="3"/>
  <c r="O24" i="3"/>
  <c r="T31" i="3"/>
  <c r="P25" i="3"/>
  <c r="U30" i="3"/>
  <c r="Q24" i="3"/>
  <c r="P28" i="3"/>
  <c r="Q30" i="3"/>
  <c r="M24" i="3"/>
  <c r="Q27" i="3"/>
  <c r="R33" i="3"/>
  <c r="N27" i="3"/>
  <c r="S28" i="3"/>
  <c r="T33" i="3"/>
  <c r="V30" i="3"/>
  <c r="R24" i="3"/>
  <c r="M30" i="3"/>
  <c r="V33" i="3"/>
  <c r="R27" i="3"/>
  <c r="P27" i="3"/>
  <c r="S29" i="3"/>
  <c r="U33" i="3"/>
  <c r="S26" i="3"/>
  <c r="T32" i="3"/>
  <c r="T24" i="3"/>
  <c r="U27" i="3"/>
  <c r="N32" i="3"/>
  <c r="N30" i="3"/>
  <c r="M25" i="3"/>
  <c r="O29" i="3"/>
  <c r="N33" i="3"/>
  <c r="T26" i="3"/>
  <c r="R26" i="3"/>
  <c r="U28" i="3"/>
  <c r="O32" i="3"/>
  <c r="U25" i="3"/>
  <c r="V31" i="3"/>
  <c r="Q33" i="3"/>
  <c r="M27" i="3"/>
  <c r="R30" i="3"/>
  <c r="P29" i="3"/>
  <c r="V24" i="3"/>
  <c r="Q28" i="3"/>
  <c r="P32" i="3"/>
  <c r="V25" i="3"/>
  <c r="T25" i="3"/>
  <c r="M28" i="3"/>
  <c r="Q31" i="3"/>
  <c r="V32" i="3"/>
  <c r="N31" i="3"/>
  <c r="S32" i="3"/>
  <c r="O26" i="3"/>
  <c r="V28" i="3"/>
  <c r="R28" i="3"/>
  <c r="R25" i="3"/>
  <c r="S27" i="3"/>
  <c r="R31" i="3"/>
  <c r="N25" i="3"/>
  <c r="S33" i="3"/>
  <c r="O27" i="3"/>
  <c r="S30" i="3"/>
  <c r="P31" i="3"/>
  <c r="P30" i="3"/>
  <c r="U31" i="3"/>
  <c r="Q25" i="3"/>
  <c r="P26" i="3"/>
  <c r="T27" i="3"/>
  <c r="O33" i="3"/>
  <c r="U26" i="3"/>
  <c r="T30" i="3"/>
  <c r="AD3" i="3"/>
  <c r="AD7" i="3" s="1"/>
  <c r="BC5" i="3" s="1"/>
  <c r="BC2" i="3" s="1"/>
  <c r="AE3" i="3"/>
  <c r="AE7" i="3" s="1"/>
  <c r="AE11" i="3" s="1"/>
  <c r="AB3" i="3"/>
  <c r="AB7" i="3" s="1"/>
  <c r="BA5" i="3" s="1"/>
  <c r="BA2" i="3" s="1"/>
  <c r="AC3" i="3"/>
  <c r="AC7" i="3" s="1"/>
  <c r="BB5" i="3" s="1"/>
  <c r="BB2" i="3" s="1"/>
  <c r="X3" i="3"/>
  <c r="X7" i="3" s="1"/>
  <c r="X11" i="3" s="1"/>
  <c r="AF3" i="3"/>
  <c r="AF7" i="3" s="1"/>
  <c r="AF11" i="3" s="1"/>
  <c r="Y3" i="3"/>
  <c r="Y7" i="3" s="1"/>
  <c r="AX5" i="3" s="1"/>
  <c r="AX2" i="3" s="1"/>
  <c r="AG3" i="3"/>
  <c r="AG7" i="3" s="1"/>
  <c r="BF5" i="3" s="1"/>
  <c r="BF2" i="3" s="1"/>
  <c r="AA3" i="3"/>
  <c r="AA7" i="3" s="1"/>
  <c r="AZ5" i="3" s="1"/>
  <c r="AZ2" i="3" s="1"/>
  <c r="Z3" i="3"/>
  <c r="Z7" i="3" s="1"/>
  <c r="AY5" i="3" s="1"/>
  <c r="AY2" i="3" s="1"/>
  <c r="AQ28" i="4" l="1"/>
  <c r="AR28" i="4" s="1"/>
  <c r="AQ31" i="4"/>
  <c r="AR31" i="4" s="1"/>
  <c r="AN36" i="4"/>
  <c r="AQ26" i="4"/>
  <c r="AR26" i="4" s="1"/>
  <c r="AQ27" i="4"/>
  <c r="AR27" i="4" s="1"/>
  <c r="AQ19" i="4"/>
  <c r="AR19" i="4" s="1"/>
  <c r="AQ15" i="4"/>
  <c r="AR15" i="4" s="1"/>
  <c r="AQ25" i="4"/>
  <c r="AR25" i="4" s="1"/>
  <c r="AQ23" i="4"/>
  <c r="AR23" i="4" s="1"/>
  <c r="AQ16" i="4"/>
  <c r="AR16" i="4" s="1"/>
  <c r="AQ20" i="4"/>
  <c r="AR20" i="4" s="1"/>
  <c r="AQ34" i="4"/>
  <c r="AR34" i="4" s="1"/>
  <c r="AQ32" i="4"/>
  <c r="AR32" i="4" s="1"/>
  <c r="AQ18" i="4"/>
  <c r="AR18" i="4" s="1"/>
  <c r="AQ24" i="4"/>
  <c r="AR24" i="4" s="1"/>
  <c r="AQ30" i="4"/>
  <c r="AR30" i="4" s="1"/>
  <c r="AQ48" i="4"/>
  <c r="AQ13" i="4"/>
  <c r="AR13" i="4" s="1"/>
  <c r="AQ46" i="4"/>
  <c r="AQ43" i="4"/>
  <c r="AQ17" i="4"/>
  <c r="AR17" i="4" s="1"/>
  <c r="AR36" i="4"/>
  <c r="AL37" i="4"/>
  <c r="AN37" i="4" s="1"/>
  <c r="AQ21" i="4"/>
  <c r="AR21" i="4" s="1"/>
  <c r="AQ44" i="4"/>
  <c r="AQ29" i="4"/>
  <c r="AR29" i="4" s="1"/>
  <c r="AQ33" i="4"/>
  <c r="AR33" i="4" s="1"/>
  <c r="AQ22" i="4"/>
  <c r="AR22" i="4" s="1"/>
  <c r="AQ14" i="4"/>
  <c r="AR14" i="4" s="1"/>
  <c r="Z11" i="3"/>
  <c r="E11" i="2" s="1"/>
  <c r="C13" i="2"/>
  <c r="J11" i="2"/>
  <c r="K11" i="2"/>
  <c r="BD5" i="3"/>
  <c r="BD2" i="3" s="1"/>
  <c r="C11" i="2"/>
  <c r="BE5" i="3"/>
  <c r="BE2" i="3" s="1"/>
  <c r="AW5" i="3"/>
  <c r="AW2" i="3" s="1"/>
  <c r="AB11" i="3"/>
  <c r="C16" i="2"/>
  <c r="C24" i="2"/>
  <c r="C23" i="2"/>
  <c r="AC11" i="3"/>
  <c r="C14" i="2"/>
  <c r="AD11" i="3"/>
  <c r="C22" i="2"/>
  <c r="AA11" i="3"/>
  <c r="AG11" i="3"/>
  <c r="C18" i="2"/>
  <c r="C25" i="2"/>
  <c r="C15" i="2"/>
  <c r="Y11" i="3"/>
  <c r="C19" i="2"/>
  <c r="C17" i="2"/>
  <c r="C21" i="2"/>
  <c r="C20" i="2"/>
  <c r="J14" i="2"/>
  <c r="J13" i="2"/>
  <c r="K13" i="2"/>
  <c r="K18" i="2"/>
  <c r="K20" i="2"/>
  <c r="K14" i="2"/>
  <c r="K15" i="2"/>
  <c r="K16" i="2"/>
  <c r="K17" i="2"/>
  <c r="K19" i="2"/>
  <c r="AR37" i="4" l="1"/>
  <c r="AP37" i="4"/>
  <c r="AL38" i="4"/>
  <c r="E17" i="2"/>
  <c r="E16" i="2"/>
  <c r="E13" i="2"/>
  <c r="E15" i="2"/>
  <c r="E14" i="2"/>
  <c r="G17" i="2"/>
  <c r="G16" i="2"/>
  <c r="G14" i="2"/>
  <c r="F18" i="2"/>
  <c r="F11" i="2"/>
  <c r="G13" i="2"/>
  <c r="G11" i="2"/>
  <c r="L13" i="2"/>
  <c r="L11" i="2"/>
  <c r="D14" i="2"/>
  <c r="D11" i="2"/>
  <c r="I16" i="2"/>
  <c r="I11" i="2"/>
  <c r="H11" i="2"/>
  <c r="G18" i="2"/>
  <c r="H14" i="2"/>
  <c r="G15" i="2"/>
  <c r="F19" i="2"/>
  <c r="F13" i="2"/>
  <c r="L16" i="2"/>
  <c r="H13" i="2"/>
  <c r="I14" i="2"/>
  <c r="I15" i="2"/>
  <c r="F20" i="2"/>
  <c r="D13" i="2"/>
  <c r="F17" i="2"/>
  <c r="L15" i="2"/>
  <c r="L14" i="2"/>
  <c r="I13" i="2"/>
  <c r="F14" i="2"/>
  <c r="F16" i="2"/>
  <c r="F15" i="2"/>
  <c r="D15" i="2"/>
  <c r="AN38" i="4" l="1"/>
  <c r="AP38" i="4"/>
  <c r="AR38" i="4"/>
  <c r="AL39" i="4"/>
  <c r="M14" i="2"/>
  <c r="P14" i="2" s="1"/>
  <c r="Q14" i="2" s="1"/>
  <c r="M13" i="2"/>
  <c r="AP39" i="4" l="1"/>
  <c r="AN39" i="4"/>
  <c r="AR39" i="4"/>
  <c r="AL40" i="4"/>
  <c r="R14" i="2"/>
  <c r="S14" i="2" s="1"/>
  <c r="P13" i="2"/>
  <c r="AP40" i="4" l="1"/>
  <c r="AN40" i="4"/>
  <c r="AR40" i="4"/>
  <c r="AL41" i="4"/>
  <c r="R13" i="2"/>
  <c r="S13" i="2" s="1"/>
  <c r="Q13" i="2"/>
  <c r="T14" i="2"/>
  <c r="U14" i="2" s="1"/>
  <c r="AN41" i="4" l="1"/>
  <c r="AR41" i="4"/>
  <c r="AP41" i="4"/>
  <c r="AL42" i="4"/>
  <c r="T13" i="2"/>
  <c r="U13" i="2" s="1"/>
  <c r="B6" i="2"/>
  <c r="AN42" i="4" l="1"/>
  <c r="AP42" i="4"/>
  <c r="AR42" i="4"/>
  <c r="AL43" i="4"/>
  <c r="J15" i="2"/>
  <c r="J18" i="2"/>
  <c r="C29" i="2"/>
  <c r="J16" i="2"/>
  <c r="J17" i="2"/>
  <c r="C26" i="2"/>
  <c r="C28" i="2"/>
  <c r="J19" i="2"/>
  <c r="C27" i="2"/>
  <c r="J20" i="2"/>
  <c r="G52" i="2"/>
  <c r="L52" i="2"/>
  <c r="H52" i="2"/>
  <c r="D52" i="2"/>
  <c r="F52" i="2"/>
  <c r="I52" i="2"/>
  <c r="E52" i="2"/>
  <c r="J21" i="2"/>
  <c r="C52" i="2"/>
  <c r="J22" i="2"/>
  <c r="K52" i="2"/>
  <c r="J52" i="2"/>
  <c r="J36" i="2"/>
  <c r="J40" i="2"/>
  <c r="J45" i="2"/>
  <c r="H17" i="2"/>
  <c r="J29" i="2"/>
  <c r="J43" i="2"/>
  <c r="J28" i="2"/>
  <c r="J26" i="2"/>
  <c r="J25" i="2"/>
  <c r="J34" i="2"/>
  <c r="J27" i="2"/>
  <c r="J32" i="2"/>
  <c r="J23" i="2"/>
  <c r="J37" i="2"/>
  <c r="J31" i="2"/>
  <c r="J33" i="2"/>
  <c r="J42" i="2"/>
  <c r="J39" i="2"/>
  <c r="J41" i="2"/>
  <c r="J35" i="2"/>
  <c r="J30" i="2"/>
  <c r="J24" i="2"/>
  <c r="J44" i="2"/>
  <c r="J38" i="2"/>
  <c r="H25" i="2"/>
  <c r="H27" i="2"/>
  <c r="H37" i="2"/>
  <c r="H26" i="2"/>
  <c r="H22" i="2"/>
  <c r="H30" i="2"/>
  <c r="H31" i="2"/>
  <c r="H29" i="2"/>
  <c r="H24" i="2"/>
  <c r="H18" i="2"/>
  <c r="H23" i="2"/>
  <c r="H20" i="2"/>
  <c r="H34" i="2"/>
  <c r="H16" i="2"/>
  <c r="H15" i="2"/>
  <c r="H28" i="2"/>
  <c r="H35" i="2"/>
  <c r="H21" i="2"/>
  <c r="H36" i="2"/>
  <c r="H19" i="2"/>
  <c r="H32" i="2"/>
  <c r="H33" i="2"/>
  <c r="G19" i="2"/>
  <c r="G39" i="2"/>
  <c r="G31" i="2"/>
  <c r="G25" i="2"/>
  <c r="G27" i="2"/>
  <c r="G24" i="2"/>
  <c r="G33" i="2"/>
  <c r="G35" i="2"/>
  <c r="G21" i="2"/>
  <c r="G32" i="2"/>
  <c r="G28" i="2"/>
  <c r="G38" i="2"/>
  <c r="G22" i="2"/>
  <c r="G20" i="2"/>
  <c r="G29" i="2"/>
  <c r="G37" i="2"/>
  <c r="G23" i="2"/>
  <c r="G36" i="2"/>
  <c r="G30" i="2"/>
  <c r="G26" i="2"/>
  <c r="G34" i="2"/>
  <c r="C51" i="2"/>
  <c r="C36" i="2"/>
  <c r="C32" i="2"/>
  <c r="C35" i="2"/>
  <c r="C37" i="2"/>
  <c r="C43" i="2"/>
  <c r="C31" i="2"/>
  <c r="C40" i="2"/>
  <c r="C42" i="2"/>
  <c r="C30" i="2"/>
  <c r="C39" i="2"/>
  <c r="C50" i="2"/>
  <c r="C34" i="2"/>
  <c r="F27" i="2"/>
  <c r="F21" i="2"/>
  <c r="F24" i="2"/>
  <c r="C33" i="2"/>
  <c r="F35" i="2"/>
  <c r="F29" i="2"/>
  <c r="F25" i="2"/>
  <c r="C49" i="2"/>
  <c r="F33" i="2"/>
  <c r="C38" i="2"/>
  <c r="C45" i="2"/>
  <c r="C46" i="2"/>
  <c r="F26" i="2"/>
  <c r="F28" i="2"/>
  <c r="C44" i="2"/>
  <c r="C41" i="2"/>
  <c r="C48" i="2"/>
  <c r="F34" i="2"/>
  <c r="F36" i="2"/>
  <c r="F22" i="2"/>
  <c r="C47" i="2"/>
  <c r="F31" i="2"/>
  <c r="F30" i="2"/>
  <c r="K21" i="2"/>
  <c r="F32" i="2"/>
  <c r="F23" i="2"/>
  <c r="L18" i="2"/>
  <c r="D20" i="2"/>
  <c r="D37" i="2"/>
  <c r="D23" i="2"/>
  <c r="D17" i="2"/>
  <c r="I41" i="2"/>
  <c r="I34" i="2"/>
  <c r="I28" i="2"/>
  <c r="J48" i="2"/>
  <c r="J51" i="2"/>
  <c r="E35" i="2"/>
  <c r="E28" i="2"/>
  <c r="E46" i="2"/>
  <c r="E47" i="2"/>
  <c r="G41" i="2"/>
  <c r="F43" i="2"/>
  <c r="F48" i="2"/>
  <c r="L21" i="2"/>
  <c r="L23" i="2"/>
  <c r="D28" i="2"/>
  <c r="D31" i="2"/>
  <c r="D25" i="2"/>
  <c r="I23" i="2"/>
  <c r="I24" i="2"/>
  <c r="I49" i="2"/>
  <c r="I42" i="2"/>
  <c r="I44" i="2"/>
  <c r="E43" i="2"/>
  <c r="E36" i="2"/>
  <c r="F42" i="2"/>
  <c r="F51" i="2"/>
  <c r="F49" i="2"/>
  <c r="L29" i="2"/>
  <c r="L26" i="2"/>
  <c r="D36" i="2"/>
  <c r="D39" i="2"/>
  <c r="D41" i="2"/>
  <c r="I31" i="2"/>
  <c r="I32" i="2"/>
  <c r="I21" i="2"/>
  <c r="I50" i="2"/>
  <c r="I37" i="2"/>
  <c r="E51" i="2"/>
  <c r="E44" i="2"/>
  <c r="E41" i="2"/>
  <c r="E33" i="2"/>
  <c r="E50" i="2"/>
  <c r="G50" i="2"/>
  <c r="G44" i="2"/>
  <c r="K42" i="2"/>
  <c r="K24" i="2"/>
  <c r="H43" i="2"/>
  <c r="K32" i="2"/>
  <c r="H51" i="2"/>
  <c r="F50" i="2"/>
  <c r="D44" i="2"/>
  <c r="D22" i="2"/>
  <c r="D33" i="2"/>
  <c r="D18" i="2"/>
  <c r="I39" i="2"/>
  <c r="I40" i="2"/>
  <c r="I29" i="2"/>
  <c r="I19" i="2"/>
  <c r="I45" i="2"/>
  <c r="J46" i="2"/>
  <c r="J47" i="2"/>
  <c r="E24" i="2"/>
  <c r="E21" i="2"/>
  <c r="E18" i="2"/>
  <c r="E49" i="2"/>
  <c r="E26" i="2"/>
  <c r="G48" i="2"/>
  <c r="K49" i="2"/>
  <c r="F37" i="2"/>
  <c r="F38" i="2"/>
  <c r="L24" i="2"/>
  <c r="D34" i="2"/>
  <c r="D30" i="2"/>
  <c r="D16" i="2"/>
  <c r="D42" i="2"/>
  <c r="I47" i="2"/>
  <c r="I48" i="2"/>
  <c r="I27" i="2"/>
  <c r="I30" i="2"/>
  <c r="E32" i="2"/>
  <c r="E29" i="2"/>
  <c r="E42" i="2"/>
  <c r="K50" i="2"/>
  <c r="F40" i="2"/>
  <c r="F45" i="2"/>
  <c r="F46" i="2"/>
  <c r="F41" i="2"/>
  <c r="L22" i="2"/>
  <c r="L17" i="2"/>
  <c r="D19" i="2"/>
  <c r="D38" i="2"/>
  <c r="D24" i="2"/>
  <c r="D35" i="2"/>
  <c r="I20" i="2"/>
  <c r="I17" i="2"/>
  <c r="I22" i="2"/>
  <c r="I35" i="2"/>
  <c r="I46" i="2"/>
  <c r="J49" i="2"/>
  <c r="E40" i="2"/>
  <c r="E37" i="2"/>
  <c r="E22" i="2"/>
  <c r="E23" i="2"/>
  <c r="G47" i="2"/>
  <c r="K29" i="2"/>
  <c r="K39" i="2"/>
  <c r="K40" i="2"/>
  <c r="L20" i="2"/>
  <c r="L30" i="2"/>
  <c r="L19" i="2"/>
  <c r="D21" i="2"/>
  <c r="D26" i="2"/>
  <c r="D32" i="2"/>
  <c r="D27" i="2"/>
  <c r="I36" i="2"/>
  <c r="I25" i="2"/>
  <c r="I18" i="2"/>
  <c r="I43" i="2"/>
  <c r="I38" i="2"/>
  <c r="J50" i="2"/>
  <c r="E19" i="2"/>
  <c r="E25" i="2"/>
  <c r="E45" i="2"/>
  <c r="E30" i="2"/>
  <c r="E31" i="2"/>
  <c r="G43" i="2"/>
  <c r="K37" i="2"/>
  <c r="K22" i="2"/>
  <c r="K47" i="2"/>
  <c r="K48" i="2"/>
  <c r="K27" i="2"/>
  <c r="H40" i="2"/>
  <c r="H41" i="2"/>
  <c r="H45" i="2"/>
  <c r="E39" i="2"/>
  <c r="G51" i="2"/>
  <c r="K45" i="2"/>
  <c r="K30" i="2"/>
  <c r="K34" i="2"/>
  <c r="K51" i="2"/>
  <c r="H48" i="2"/>
  <c r="H49" i="2"/>
  <c r="K28" i="2"/>
  <c r="F44" i="2"/>
  <c r="F39" i="2"/>
  <c r="F47" i="2"/>
  <c r="L28" i="2"/>
  <c r="L25" i="2"/>
  <c r="L27" i="2"/>
  <c r="D29" i="2"/>
  <c r="D40" i="2"/>
  <c r="D43" i="2"/>
  <c r="I33" i="2"/>
  <c r="I26" i="2"/>
  <c r="I51" i="2"/>
  <c r="E27" i="2"/>
  <c r="E20" i="2"/>
  <c r="E38" i="2"/>
  <c r="H38" i="2"/>
  <c r="K38" i="2"/>
  <c r="K35" i="2"/>
  <c r="K25" i="2"/>
  <c r="K44" i="2"/>
  <c r="H44" i="2"/>
  <c r="H39" i="2"/>
  <c r="E48" i="2"/>
  <c r="E34" i="2"/>
  <c r="G49" i="2"/>
  <c r="G42" i="2"/>
  <c r="G40" i="2"/>
  <c r="K46" i="2"/>
  <c r="K43" i="2"/>
  <c r="K33" i="2"/>
  <c r="K36" i="2"/>
  <c r="H47" i="2"/>
  <c r="K26" i="2"/>
  <c r="K41" i="2"/>
  <c r="H46" i="2"/>
  <c r="G46" i="2"/>
  <c r="G45" i="2"/>
  <c r="K23" i="2"/>
  <c r="H42" i="2"/>
  <c r="K31" i="2"/>
  <c r="H50" i="2"/>
  <c r="L42" i="2"/>
  <c r="L31" i="2"/>
  <c r="L48" i="2"/>
  <c r="L43" i="2"/>
  <c r="D46" i="2"/>
  <c r="D47" i="2"/>
  <c r="L50" i="2"/>
  <c r="L39" i="2"/>
  <c r="D49" i="2"/>
  <c r="L38" i="2"/>
  <c r="L47" i="2"/>
  <c r="L33" i="2"/>
  <c r="D45" i="2"/>
  <c r="L40" i="2"/>
  <c r="L46" i="2"/>
  <c r="L34" i="2"/>
  <c r="D50" i="2"/>
  <c r="L45" i="2"/>
  <c r="D51" i="2"/>
  <c r="L36" i="2"/>
  <c r="L37" i="2"/>
  <c r="L44" i="2"/>
  <c r="L41" i="2"/>
  <c r="L51" i="2"/>
  <c r="L35" i="2"/>
  <c r="L49" i="2"/>
  <c r="L32" i="2"/>
  <c r="D48" i="2"/>
  <c r="M15" i="2" l="1"/>
  <c r="P15" i="2" s="1"/>
  <c r="AN43" i="4"/>
  <c r="AP43" i="4"/>
  <c r="AR43" i="4"/>
  <c r="AL44" i="4"/>
  <c r="M52" i="2"/>
  <c r="M16" i="2"/>
  <c r="M31" i="2"/>
  <c r="M18" i="2"/>
  <c r="M50" i="2"/>
  <c r="M42" i="2"/>
  <c r="M38" i="2"/>
  <c r="M17" i="2"/>
  <c r="M25" i="2"/>
  <c r="M35" i="2"/>
  <c r="M24" i="2"/>
  <c r="M39" i="2"/>
  <c r="M27" i="2"/>
  <c r="M28" i="2"/>
  <c r="M41" i="2"/>
  <c r="M19" i="2"/>
  <c r="M22" i="2"/>
  <c r="M23" i="2"/>
  <c r="M44" i="2"/>
  <c r="M40" i="2"/>
  <c r="M26" i="2"/>
  <c r="M37" i="2"/>
  <c r="M45" i="2"/>
  <c r="M46" i="2"/>
  <c r="M21" i="2"/>
  <c r="M30" i="2"/>
  <c r="M20" i="2"/>
  <c r="M34" i="2"/>
  <c r="M36" i="2"/>
  <c r="M33" i="2"/>
  <c r="M43" i="2"/>
  <c r="M29" i="2"/>
  <c r="M32" i="2"/>
  <c r="M51" i="2"/>
  <c r="P51" i="2" s="1"/>
  <c r="M47" i="2"/>
  <c r="M48" i="2"/>
  <c r="M49" i="2"/>
  <c r="AN44" i="4" l="1"/>
  <c r="AP44" i="4"/>
  <c r="AR44" i="4"/>
  <c r="AL45" i="4"/>
  <c r="P52" i="2"/>
  <c r="Q52" i="2" s="1"/>
  <c r="P16" i="2"/>
  <c r="Q16" i="2" s="1"/>
  <c r="R15" i="2"/>
  <c r="Q15" i="2"/>
  <c r="P19" i="2"/>
  <c r="Q19" i="2" s="1"/>
  <c r="P50" i="2"/>
  <c r="Q50" i="2" s="1"/>
  <c r="P47" i="2"/>
  <c r="Q47" i="2" s="1"/>
  <c r="P24" i="2"/>
  <c r="Q24" i="2" s="1"/>
  <c r="P35" i="2"/>
  <c r="Q35" i="2" s="1"/>
  <c r="P22" i="2"/>
  <c r="Q22" i="2" s="1"/>
  <c r="P29" i="2"/>
  <c r="Q29" i="2" s="1"/>
  <c r="P45" i="2"/>
  <c r="Q45" i="2" s="1"/>
  <c r="P41" i="2"/>
  <c r="Q41" i="2" s="1"/>
  <c r="P18" i="2"/>
  <c r="Q18" i="2" s="1"/>
  <c r="P20" i="2"/>
  <c r="Q20" i="2" s="1"/>
  <c r="P30" i="2"/>
  <c r="Q30" i="2" s="1"/>
  <c r="P32" i="2"/>
  <c r="Q32" i="2" s="1"/>
  <c r="P25" i="2"/>
  <c r="Q25" i="2" s="1"/>
  <c r="P43" i="2"/>
  <c r="Q43" i="2" s="1"/>
  <c r="P33" i="2"/>
  <c r="Q33" i="2" s="1"/>
  <c r="P37" i="2"/>
  <c r="Q37" i="2" s="1"/>
  <c r="P28" i="2"/>
  <c r="Q28" i="2" s="1"/>
  <c r="P44" i="2"/>
  <c r="Q44" i="2" s="1"/>
  <c r="P38" i="2"/>
  <c r="Q38" i="2" s="1"/>
  <c r="P36" i="2"/>
  <c r="Q36" i="2" s="1"/>
  <c r="P23" i="2"/>
  <c r="Q23" i="2" s="1"/>
  <c r="P21" i="2"/>
  <c r="Q21" i="2" s="1"/>
  <c r="P46" i="2"/>
  <c r="Q46" i="2" s="1"/>
  <c r="P49" i="2"/>
  <c r="Q49" i="2" s="1"/>
  <c r="P26" i="2"/>
  <c r="Q26" i="2" s="1"/>
  <c r="P27" i="2"/>
  <c r="Q27" i="2" s="1"/>
  <c r="P48" i="2"/>
  <c r="Q48" i="2" s="1"/>
  <c r="P34" i="2"/>
  <c r="Q34" i="2" s="1"/>
  <c r="P40" i="2"/>
  <c r="Q40" i="2" s="1"/>
  <c r="P39" i="2"/>
  <c r="Q39" i="2" s="1"/>
  <c r="P17" i="2"/>
  <c r="Q17" i="2" s="1"/>
  <c r="Q51" i="2"/>
  <c r="P31" i="2"/>
  <c r="Q31" i="2" s="1"/>
  <c r="P42" i="2"/>
  <c r="Q42" i="2" s="1"/>
  <c r="AN45" i="4" l="1"/>
  <c r="AP45" i="4"/>
  <c r="AR45" i="4"/>
  <c r="AL46" i="4"/>
  <c r="R52" i="2"/>
  <c r="S52" i="2" s="1"/>
  <c r="R16" i="2"/>
  <c r="S16" i="2" s="1"/>
  <c r="Q11" i="2"/>
  <c r="X12" i="2" s="1"/>
  <c r="R19" i="2"/>
  <c r="S19" i="2" s="1"/>
  <c r="R47" i="2"/>
  <c r="S47" i="2" s="1"/>
  <c r="S15" i="2"/>
  <c r="T15" i="2"/>
  <c r="U15" i="2" s="1"/>
  <c r="R46" i="2"/>
  <c r="S46" i="2" s="1"/>
  <c r="R35" i="2"/>
  <c r="R18" i="2"/>
  <c r="S18" i="2" s="1"/>
  <c r="R24" i="2"/>
  <c r="S24" i="2" s="1"/>
  <c r="R50" i="2"/>
  <c r="S50" i="2" s="1"/>
  <c r="R49" i="2"/>
  <c r="S49" i="2" s="1"/>
  <c r="R33" i="2"/>
  <c r="R39" i="2"/>
  <c r="S39" i="2" s="1"/>
  <c r="R17" i="2"/>
  <c r="S17" i="2" s="1"/>
  <c r="R38" i="2"/>
  <c r="S38" i="2" s="1"/>
  <c r="R37" i="2"/>
  <c r="S37" i="2" s="1"/>
  <c r="R48" i="2"/>
  <c r="S48" i="2" s="1"/>
  <c r="R28" i="2"/>
  <c r="R29" i="2"/>
  <c r="S29" i="2" s="1"/>
  <c r="R44" i="2"/>
  <c r="R27" i="2"/>
  <c r="S27" i="2" s="1"/>
  <c r="R21" i="2"/>
  <c r="R25" i="2"/>
  <c r="S25" i="2" s="1"/>
  <c r="R23" i="2"/>
  <c r="R32" i="2"/>
  <c r="S32" i="2" s="1"/>
  <c r="R41" i="2"/>
  <c r="R34" i="2"/>
  <c r="S34" i="2" s="1"/>
  <c r="R30" i="2"/>
  <c r="R45" i="2"/>
  <c r="R31" i="2"/>
  <c r="S31" i="2" s="1"/>
  <c r="R36" i="2"/>
  <c r="S36" i="2" s="1"/>
  <c r="R22" i="2"/>
  <c r="S22" i="2" s="1"/>
  <c r="R42" i="2"/>
  <c r="S42" i="2" s="1"/>
  <c r="R40" i="2"/>
  <c r="S40" i="2" s="1"/>
  <c r="R26" i="2"/>
  <c r="S26" i="2" s="1"/>
  <c r="R43" i="2"/>
  <c r="S43" i="2" s="1"/>
  <c r="R20" i="2"/>
  <c r="S20" i="2" s="1"/>
  <c r="R51" i="2"/>
  <c r="S51" i="2" s="1"/>
  <c r="AN46" i="4" l="1"/>
  <c r="AP46" i="4"/>
  <c r="AR46" i="4"/>
  <c r="AL47" i="4"/>
  <c r="T52" i="2"/>
  <c r="U52" i="2" s="1"/>
  <c r="T16" i="2"/>
  <c r="U16" i="2" s="1"/>
  <c r="T19" i="2"/>
  <c r="U19" i="2" s="1"/>
  <c r="T47" i="2"/>
  <c r="U47" i="2" s="1"/>
  <c r="T46" i="2"/>
  <c r="U46" i="2" s="1"/>
  <c r="T24" i="2"/>
  <c r="U24" i="2" s="1"/>
  <c r="T18" i="2"/>
  <c r="U18" i="2" s="1"/>
  <c r="T29" i="2"/>
  <c r="U29" i="2" s="1"/>
  <c r="T50" i="2"/>
  <c r="U50" i="2" s="1"/>
  <c r="S35" i="2"/>
  <c r="T35" i="2"/>
  <c r="U35" i="2" s="1"/>
  <c r="T49" i="2"/>
  <c r="U49" i="2" s="1"/>
  <c r="T17" i="2"/>
  <c r="U17" i="2" s="1"/>
  <c r="T39" i="2"/>
  <c r="U39" i="2" s="1"/>
  <c r="T25" i="2"/>
  <c r="U25" i="2" s="1"/>
  <c r="S33" i="2"/>
  <c r="T33" i="2"/>
  <c r="U33" i="2" s="1"/>
  <c r="T48" i="2"/>
  <c r="U48" i="2" s="1"/>
  <c r="T38" i="2"/>
  <c r="U38" i="2" s="1"/>
  <c r="T37" i="2"/>
  <c r="U37" i="2" s="1"/>
  <c r="S44" i="2"/>
  <c r="T44" i="2"/>
  <c r="U44" i="2" s="1"/>
  <c r="T31" i="2"/>
  <c r="U31" i="2" s="1"/>
  <c r="T26" i="2"/>
  <c r="U26" i="2" s="1"/>
  <c r="S28" i="2"/>
  <c r="T28" i="2"/>
  <c r="U28" i="2" s="1"/>
  <c r="T51" i="2"/>
  <c r="U51" i="2" s="1"/>
  <c r="S45" i="2"/>
  <c r="T45" i="2"/>
  <c r="U45" i="2" s="1"/>
  <c r="S30" i="2"/>
  <c r="T30" i="2"/>
  <c r="U30" i="2" s="1"/>
  <c r="S21" i="2"/>
  <c r="T21" i="2"/>
  <c r="U21" i="2" s="1"/>
  <c r="S41" i="2"/>
  <c r="T41" i="2"/>
  <c r="U41" i="2" s="1"/>
  <c r="T27" i="2"/>
  <c r="U27" i="2" s="1"/>
  <c r="T34" i="2"/>
  <c r="U34" i="2" s="1"/>
  <c r="T32" i="2"/>
  <c r="U32" i="2" s="1"/>
  <c r="S23" i="2"/>
  <c r="T23" i="2"/>
  <c r="U23" i="2" s="1"/>
  <c r="T42" i="2"/>
  <c r="U42" i="2" s="1"/>
  <c r="T22" i="2"/>
  <c r="U22" i="2" s="1"/>
  <c r="T40" i="2"/>
  <c r="U40" i="2" s="1"/>
  <c r="T20" i="2"/>
  <c r="U20" i="2" s="1"/>
  <c r="T36" i="2"/>
  <c r="U36" i="2" s="1"/>
  <c r="T43" i="2"/>
  <c r="U43" i="2" s="1"/>
  <c r="AN47" i="4" l="1"/>
  <c r="AP47" i="4"/>
  <c r="AR47" i="4"/>
  <c r="AL48" i="4"/>
  <c r="U11" i="2"/>
  <c r="Z12" i="2" s="1"/>
  <c r="S11" i="2"/>
  <c r="AN48" i="4" l="1"/>
  <c r="AP48" i="4"/>
  <c r="AR48" i="4"/>
  <c r="AL49" i="4"/>
  <c r="Y12" i="2"/>
  <c r="AN49" i="4" l="1"/>
  <c r="AP49" i="4"/>
  <c r="AR49" i="4"/>
  <c r="AL50" i="4"/>
  <c r="AP50" i="4" l="1"/>
  <c r="AN50" i="4"/>
  <c r="AR50" i="4"/>
  <c r="AL51" i="4"/>
  <c r="AN51" i="4" l="1"/>
  <c r="AR51" i="4"/>
  <c r="AP51" i="4"/>
  <c r="AL52" i="4"/>
  <c r="AN52" i="4" l="1"/>
  <c r="AN11" i="4" s="1"/>
  <c r="AU11" i="4" s="1"/>
  <c r="AR52" i="4"/>
  <c r="AR11" i="4" s="1"/>
  <c r="AW11" i="4" s="1"/>
  <c r="AP52" i="4"/>
  <c r="AP11" i="4" s="1"/>
  <c r="AV11" i="4" s="1"/>
  <c r="AZ15" i="4" l="1"/>
  <c r="AZ17" i="4" s="1"/>
  <c r="BG28" i="4" l="1"/>
  <c r="BH28" i="4" s="1"/>
  <c r="BG27" i="4"/>
  <c r="BH27" i="4" s="1"/>
  <c r="BE26" i="4"/>
  <c r="BF26" i="4" s="1"/>
  <c r="BG26" i="4"/>
  <c r="BH26" i="4" s="1"/>
  <c r="BE28" i="4"/>
  <c r="BF28" i="4" s="1"/>
  <c r="BE27" i="4"/>
  <c r="BF27" i="4" s="1"/>
  <c r="BG29" i="4" l="1"/>
  <c r="BH29" i="4"/>
  <c r="BE29" i="4"/>
  <c r="BF29" i="4"/>
  <c r="BH30" i="4" l="1"/>
</calcChain>
</file>

<file path=xl/sharedStrings.xml><?xml version="1.0" encoding="utf-8"?>
<sst xmlns="http://schemas.openxmlformats.org/spreadsheetml/2006/main" count="232" uniqueCount="69">
  <si>
    <t>face value</t>
  </si>
  <si>
    <t>coupon</t>
  </si>
  <si>
    <t>YTM</t>
  </si>
  <si>
    <t>Default</t>
  </si>
  <si>
    <t>per quarter</t>
  </si>
  <si>
    <t>per year</t>
  </si>
  <si>
    <t>LGD</t>
  </si>
  <si>
    <t>Recovery rate</t>
  </si>
  <si>
    <t>z1</t>
  </si>
  <si>
    <t>z2</t>
  </si>
  <si>
    <t>z3</t>
  </si>
  <si>
    <t>z4</t>
  </si>
  <si>
    <t>z5</t>
  </si>
  <si>
    <t>z6</t>
  </si>
  <si>
    <t>z7</t>
  </si>
  <si>
    <t>z8</t>
  </si>
  <si>
    <t>z9</t>
  </si>
  <si>
    <t>z10</t>
  </si>
  <si>
    <t>mean</t>
  </si>
  <si>
    <t>cholesky</t>
  </si>
  <si>
    <t>class A</t>
  </si>
  <si>
    <t>class B</t>
  </si>
  <si>
    <t>annually</t>
  </si>
  <si>
    <t>residual</t>
  </si>
  <si>
    <t>default rate</t>
  </si>
  <si>
    <t>time to default</t>
  </si>
  <si>
    <t>normsdist</t>
  </si>
  <si>
    <t>correlate</t>
  </si>
  <si>
    <t>sum</t>
  </si>
  <si>
    <t>max err</t>
  </si>
  <si>
    <t>cov matrix</t>
  </si>
  <si>
    <t>w' market</t>
  </si>
  <si>
    <t>Mean</t>
  </si>
  <si>
    <t>Bonds market value</t>
  </si>
  <si>
    <t xml:space="preserve">PV Risk charge </t>
  </si>
  <si>
    <t xml:space="preserve">Grand sum </t>
  </si>
  <si>
    <t xml:space="preserve">Cost of risk </t>
  </si>
  <si>
    <t>PV Expected cash flows</t>
  </si>
  <si>
    <t>case</t>
  </si>
  <si>
    <t>sum of PV of A</t>
  </si>
  <si>
    <t>sum of PV of B</t>
  </si>
  <si>
    <t>sum of PV of residual</t>
  </si>
  <si>
    <t>Value of tranches</t>
  </si>
  <si>
    <t>Class A</t>
  </si>
  <si>
    <t>Class B</t>
  </si>
  <si>
    <t>PV of A</t>
  </si>
  <si>
    <t>PV of B</t>
  </si>
  <si>
    <t>PV of residual</t>
  </si>
  <si>
    <t>What-If table</t>
  </si>
  <si>
    <t>Face value</t>
  </si>
  <si>
    <t>CDO</t>
  </si>
  <si>
    <t>CFs of Bonds</t>
  </si>
  <si>
    <t>Risk free rate</t>
  </si>
  <si>
    <t>simulations</t>
  </si>
  <si>
    <t>times</t>
  </si>
  <si>
    <t>Residual</t>
  </si>
  <si>
    <t>correlation</t>
  </si>
  <si>
    <t>Change in correlation</t>
  </si>
  <si>
    <t>PV of Class A</t>
  </si>
  <si>
    <t>PV of Class B</t>
  </si>
  <si>
    <t>Change in default rate</t>
  </si>
  <si>
    <t>Value of tranche A</t>
  </si>
  <si>
    <t>Value of tranche B</t>
  </si>
  <si>
    <t>Value of tranche Residual</t>
  </si>
  <si>
    <t>Alloc risk</t>
  </si>
  <si>
    <t>Value</t>
  </si>
  <si>
    <t>For Profit</t>
  </si>
  <si>
    <t>Grand Sum</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</si>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</sst>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0.000000"/>
    <numFmt numFmtId="166" formatCode="_(&quot;$&quot;* #,##0.00000_);_(&quot;$&quot;* \(#,##0.00000\);_(&quot;$&quot;* &quot;-&quot;??_);_(@_)"/>
    <numFmt numFmtId="167" formatCode="_(&quot;$&quot;* #,##0.000000000_);_(&quot;$&quot;* \(#,##0.000000000\);_(&quot;$&quot;* &quot;-&quot;??_);_(@_)"/>
  </numFmts>
  <fonts count="3" x14ac:knownFonts="1">
    <font>
      <sz val="12"/>
      <color theme="1"/>
      <name val="Calibri"/>
      <family val="2"/>
      <scheme val="minor"/>
    </font>
    <font>
      <sz val="12"/>
      <color theme="1"/>
      <name val="Calibri"/>
      <family val="2"/>
      <scheme val="minor"/>
    </font>
    <font>
      <sz val="14"/>
      <color theme="1"/>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FF0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80">
    <xf numFmtId="0" fontId="0" fillId="0" borderId="0" xfId="0"/>
    <xf numFmtId="3" fontId="0" fillId="0" borderId="0" xfId="0" applyNumberFormat="1"/>
    <xf numFmtId="9" fontId="0" fillId="0" borderId="0" xfId="0" applyNumberFormat="1"/>
    <xf numFmtId="0" fontId="0" fillId="0" borderId="0" xfId="0" applyNumberFormat="1"/>
    <xf numFmtId="0" fontId="0" fillId="2" borderId="0" xfId="0" applyFill="1"/>
    <xf numFmtId="165" fontId="0" fillId="3" borderId="0" xfId="0" applyNumberFormat="1" applyFill="1"/>
    <xf numFmtId="2" fontId="0" fillId="3" borderId="0" xfId="0" applyNumberFormat="1" applyFill="1"/>
    <xf numFmtId="0" fontId="0" fillId="3" borderId="0" xfId="0" applyFill="1"/>
    <xf numFmtId="0" fontId="0" fillId="0" borderId="0" xfId="0" applyFill="1"/>
    <xf numFmtId="9" fontId="0" fillId="0" borderId="0" xfId="0" applyNumberFormat="1" applyFill="1"/>
    <xf numFmtId="2" fontId="0" fillId="0" borderId="0" xfId="0" applyNumberFormat="1" applyFill="1"/>
    <xf numFmtId="44" fontId="0" fillId="0" borderId="0" xfId="1" applyFont="1"/>
    <xf numFmtId="44" fontId="0" fillId="3" borderId="0" xfId="1" applyFont="1" applyFill="1"/>
    <xf numFmtId="44" fontId="0" fillId="0" borderId="0" xfId="0" applyNumberFormat="1"/>
    <xf numFmtId="0" fontId="0" fillId="4" borderId="0" xfId="0" applyFill="1"/>
    <xf numFmtId="9" fontId="0" fillId="4" borderId="0" xfId="0" applyNumberFormat="1" applyFill="1"/>
    <xf numFmtId="0" fontId="0" fillId="4" borderId="1" xfId="0" applyFill="1" applyBorder="1"/>
    <xf numFmtId="44" fontId="0" fillId="4" borderId="1" xfId="0" applyNumberFormat="1" applyFill="1" applyBorder="1"/>
    <xf numFmtId="0" fontId="0" fillId="5" borderId="1" xfId="0" applyFill="1" applyBorder="1"/>
    <xf numFmtId="0" fontId="0" fillId="3" borderId="1" xfId="0" applyFill="1" applyBorder="1"/>
    <xf numFmtId="0" fontId="0" fillId="6" borderId="1" xfId="0" applyFont="1" applyFill="1" applyBorder="1"/>
    <xf numFmtId="0" fontId="0" fillId="6" borderId="1" xfId="0" applyFont="1" applyFill="1" applyBorder="1" applyAlignment="1"/>
    <xf numFmtId="44" fontId="0" fillId="6" borderId="1" xfId="0" applyNumberFormat="1" applyFill="1" applyBorder="1"/>
    <xf numFmtId="11" fontId="0" fillId="5" borderId="1" xfId="0" applyNumberFormat="1" applyFill="1" applyBorder="1"/>
    <xf numFmtId="11" fontId="0" fillId="6" borderId="1" xfId="0" applyNumberFormat="1" applyFill="1" applyBorder="1"/>
    <xf numFmtId="11" fontId="0" fillId="5" borderId="2" xfId="0" applyNumberFormat="1" applyFill="1" applyBorder="1"/>
    <xf numFmtId="0" fontId="0" fillId="0" borderId="3" xfId="0" applyFill="1" applyBorder="1"/>
    <xf numFmtId="44" fontId="0" fillId="3" borderId="1" xfId="0" applyNumberFormat="1" applyFill="1" applyBorder="1"/>
    <xf numFmtId="167" fontId="0" fillId="6" borderId="1" xfId="0" applyNumberFormat="1" applyFill="1" applyBorder="1"/>
    <xf numFmtId="166" fontId="0" fillId="4" borderId="1" xfId="0" applyNumberFormat="1" applyFill="1" applyBorder="1"/>
    <xf numFmtId="0" fontId="0" fillId="7" borderId="1" xfId="0" applyFill="1" applyBorder="1"/>
    <xf numFmtId="44" fontId="0" fillId="7" borderId="1" xfId="0" applyNumberFormat="1" applyFill="1" applyBorder="1"/>
    <xf numFmtId="44" fontId="0" fillId="2" borderId="0" xfId="1" applyFont="1" applyFill="1"/>
    <xf numFmtId="0" fontId="0" fillId="5" borderId="0" xfId="0" applyFill="1"/>
    <xf numFmtId="44" fontId="0" fillId="5" borderId="0" xfId="1" applyFont="1" applyFill="1"/>
    <xf numFmtId="0" fontId="0" fillId="2"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44" fontId="0" fillId="8" borderId="0" xfId="0" applyNumberFormat="1" applyFill="1"/>
    <xf numFmtId="44" fontId="0" fillId="9" borderId="0" xfId="0" applyNumberFormat="1" applyFill="1"/>
    <xf numFmtId="44" fontId="0" fillId="10" borderId="0" xfId="0" applyNumberFormat="1" applyFill="1"/>
    <xf numFmtId="0" fontId="0" fillId="10" borderId="0" xfId="0" applyFill="1"/>
    <xf numFmtId="0" fontId="0" fillId="9" borderId="0" xfId="0" applyFill="1"/>
    <xf numFmtId="0" fontId="0" fillId="8" borderId="0" xfId="0" applyFill="1"/>
    <xf numFmtId="44" fontId="0" fillId="8" borderId="0" xfId="1" applyFont="1" applyFill="1"/>
    <xf numFmtId="44" fontId="0" fillId="10" borderId="0" xfId="1" applyFont="1" applyFill="1"/>
    <xf numFmtId="44" fontId="0" fillId="9" borderId="0" xfId="1" applyFont="1" applyFill="1"/>
    <xf numFmtId="0" fontId="0" fillId="0" borderId="0" xfId="0" applyAlignment="1">
      <alignment horizontal="right"/>
    </xf>
    <xf numFmtId="0" fontId="0" fillId="0" borderId="1" xfId="0" applyFill="1" applyBorder="1"/>
    <xf numFmtId="3" fontId="0" fillId="0" borderId="1" xfId="0" applyNumberFormat="1" applyFill="1" applyBorder="1"/>
    <xf numFmtId="164" fontId="0" fillId="0" borderId="1" xfId="2" applyNumberFormat="1" applyFont="1" applyFill="1" applyBorder="1"/>
    <xf numFmtId="9" fontId="0" fillId="0" borderId="1" xfId="0" applyNumberFormat="1" applyFill="1" applyBorder="1"/>
    <xf numFmtId="0" fontId="0" fillId="0" borderId="0" xfId="0" applyAlignment="1">
      <alignment horizontal="center"/>
    </xf>
    <xf numFmtId="0" fontId="0" fillId="0" borderId="0" xfId="0" applyFill="1" applyBorder="1"/>
    <xf numFmtId="9" fontId="0" fillId="0" borderId="0" xfId="0" applyNumberFormat="1" applyFill="1" applyBorder="1"/>
    <xf numFmtId="0" fontId="0" fillId="0" borderId="1" xfId="0" applyBorder="1"/>
    <xf numFmtId="9" fontId="0" fillId="0" borderId="1" xfId="0" applyNumberFormat="1" applyBorder="1"/>
    <xf numFmtId="44" fontId="0" fillId="0" borderId="1" xfId="1" applyFont="1" applyBorder="1"/>
    <xf numFmtId="10" fontId="0" fillId="0" borderId="1" xfId="2" applyNumberFormat="1" applyFont="1" applyBorder="1"/>
    <xf numFmtId="10" fontId="0" fillId="0" borderId="1" xfId="0" applyNumberFormat="1" applyBorder="1"/>
    <xf numFmtId="0" fontId="0" fillId="0" borderId="0" xfId="1" applyNumberFormat="1" applyFont="1"/>
    <xf numFmtId="10" fontId="0" fillId="0" borderId="0" xfId="0" applyNumberFormat="1"/>
    <xf numFmtId="44" fontId="0" fillId="0" borderId="0" xfId="1" applyFont="1" applyFill="1"/>
    <xf numFmtId="10" fontId="0" fillId="0" borderId="0" xfId="0" applyNumberFormat="1" applyFill="1"/>
    <xf numFmtId="44" fontId="0" fillId="0" borderId="1" xfId="0" applyNumberFormat="1" applyFill="1" applyBorder="1"/>
    <xf numFmtId="44" fontId="0" fillId="0" borderId="1" xfId="1" applyFont="1" applyFill="1" applyBorder="1"/>
    <xf numFmtId="0" fontId="0" fillId="0" borderId="1" xfId="0" applyFill="1" applyBorder="1" applyAlignment="1">
      <alignment horizontal="center"/>
    </xf>
    <xf numFmtId="0" fontId="0" fillId="0" borderId="5" xfId="0" applyFill="1" applyBorder="1"/>
    <xf numFmtId="0" fontId="0" fillId="3" borderId="5" xfId="0" applyFill="1" applyBorder="1"/>
    <xf numFmtId="44" fontId="0" fillId="3" borderId="5" xfId="0" applyNumberFormat="1" applyFill="1" applyBorder="1"/>
    <xf numFmtId="0" fontId="2" fillId="7" borderId="1" xfId="0" applyFont="1" applyFill="1" applyBorder="1"/>
    <xf numFmtId="44" fontId="2" fillId="7" borderId="1" xfId="0" applyNumberFormat="1" applyFont="1" applyFill="1" applyBorder="1"/>
    <xf numFmtId="0" fontId="0" fillId="0" borderId="1" xfId="0" applyNumberFormat="1" applyFill="1" applyBorder="1"/>
    <xf numFmtId="0" fontId="0" fillId="12" borderId="5" xfId="0" applyFill="1" applyBorder="1" applyAlignment="1">
      <alignment horizontal="center"/>
    </xf>
    <xf numFmtId="0" fontId="0" fillId="12" borderId="6" xfId="0" applyFill="1" applyBorder="1" applyAlignment="1">
      <alignment horizontal="center"/>
    </xf>
    <xf numFmtId="0" fontId="2" fillId="11" borderId="0" xfId="0" applyFont="1" applyFill="1" applyAlignment="1">
      <alignment horizontal="center" vertical="center"/>
    </xf>
    <xf numFmtId="0" fontId="2" fillId="11" borderId="0" xfId="0" applyFont="1" applyFill="1" applyAlignment="1">
      <alignment horizontal="center"/>
    </xf>
    <xf numFmtId="0" fontId="0" fillId="5" borderId="5" xfId="0" applyFill="1" applyBorder="1" applyAlignment="1">
      <alignment horizontal="center"/>
    </xf>
    <xf numFmtId="0" fontId="0" fillId="5" borderId="4" xfId="0" applyFill="1" applyBorder="1" applyAlignment="1">
      <alignment horizontal="center"/>
    </xf>
    <xf numFmtId="0" fontId="0" fillId="5" borderId="6" xfId="0" applyFill="1" applyBorder="1" applyAlignment="1">
      <alignment horizontal="center"/>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Change in correlation_Present Value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'Change in default &amp; Part3'!$BF$34</c:f>
              <c:strCache>
                <c:ptCount val="1"/>
                <c:pt idx="0">
                  <c:v>PV of Class A</c:v>
                </c:pt>
              </c:strCache>
            </c:strRef>
          </c:tx>
          <c:spPr>
            <a:ln w="28575" cap="rnd">
              <a:solidFill>
                <a:schemeClr val="accent1"/>
              </a:solidFill>
              <a:round/>
            </a:ln>
            <a:effectLst/>
          </c:spPr>
          <c:marker>
            <c:symbol val="none"/>
          </c:marker>
          <c:cat>
            <c:numRef>
              <c:f>'Change in default &amp; Part3'!$BE$35:$BE$42</c:f>
              <c:numCache>
                <c:formatCode>General</c:formatCode>
                <c:ptCount val="8"/>
                <c:pt idx="0">
                  <c:v>0.2</c:v>
                </c:pt>
                <c:pt idx="1">
                  <c:v>0.3</c:v>
                </c:pt>
                <c:pt idx="2">
                  <c:v>0.4</c:v>
                </c:pt>
                <c:pt idx="3">
                  <c:v>0.5</c:v>
                </c:pt>
                <c:pt idx="4">
                  <c:v>0.6</c:v>
                </c:pt>
                <c:pt idx="5">
                  <c:v>0.7</c:v>
                </c:pt>
                <c:pt idx="6">
                  <c:v>0.8</c:v>
                </c:pt>
                <c:pt idx="7">
                  <c:v>0.9</c:v>
                </c:pt>
              </c:numCache>
            </c:numRef>
          </c:cat>
          <c:val>
            <c:numRef>
              <c:f>'Change in default &amp; Part3'!$BF$35:$BF$42</c:f>
              <c:numCache>
                <c:formatCode>_("$"* #,##0.00_);_("$"* \(#,##0.00\);_("$"* "-"??_);_(@_)</c:formatCode>
                <c:ptCount val="8"/>
                <c:pt idx="0">
                  <c:v>43801986.335839055</c:v>
                </c:pt>
                <c:pt idx="1">
                  <c:v>43801986.335839055</c:v>
                </c:pt>
                <c:pt idx="2">
                  <c:v>43801986.335839055</c:v>
                </c:pt>
                <c:pt idx="3">
                  <c:v>43801986.335839055</c:v>
                </c:pt>
                <c:pt idx="4">
                  <c:v>43801986.335839055</c:v>
                </c:pt>
                <c:pt idx="5">
                  <c:v>43801986.335839055</c:v>
                </c:pt>
                <c:pt idx="6">
                  <c:v>43801986.335839055</c:v>
                </c:pt>
                <c:pt idx="7">
                  <c:v>43801986.335839055</c:v>
                </c:pt>
              </c:numCache>
            </c:numRef>
          </c:val>
          <c:smooth val="0"/>
          <c:extLst>
            <c:ext xmlns:c16="http://schemas.microsoft.com/office/drawing/2014/chart" uri="{C3380CC4-5D6E-409C-BE32-E72D297353CC}">
              <c16:uniqueId val="{00000000-6567-A548-BBE1-C1CADA3D3AFE}"/>
            </c:ext>
          </c:extLst>
        </c:ser>
        <c:ser>
          <c:idx val="1"/>
          <c:order val="1"/>
          <c:tx>
            <c:strRef>
              <c:f>'Change in default &amp; Part3'!$BG$34</c:f>
              <c:strCache>
                <c:ptCount val="1"/>
                <c:pt idx="0">
                  <c:v>PV of Class B</c:v>
                </c:pt>
              </c:strCache>
            </c:strRef>
          </c:tx>
          <c:spPr>
            <a:ln w="28575" cap="rnd">
              <a:solidFill>
                <a:schemeClr val="accent2"/>
              </a:solidFill>
              <a:round/>
            </a:ln>
            <a:effectLst/>
          </c:spPr>
          <c:marker>
            <c:symbol val="none"/>
          </c:marker>
          <c:cat>
            <c:numRef>
              <c:f>'Change in default &amp; Part3'!$BE$35:$BE$42</c:f>
              <c:numCache>
                <c:formatCode>General</c:formatCode>
                <c:ptCount val="8"/>
                <c:pt idx="0">
                  <c:v>0.2</c:v>
                </c:pt>
                <c:pt idx="1">
                  <c:v>0.3</c:v>
                </c:pt>
                <c:pt idx="2">
                  <c:v>0.4</c:v>
                </c:pt>
                <c:pt idx="3">
                  <c:v>0.5</c:v>
                </c:pt>
                <c:pt idx="4">
                  <c:v>0.6</c:v>
                </c:pt>
                <c:pt idx="5">
                  <c:v>0.7</c:v>
                </c:pt>
                <c:pt idx="6">
                  <c:v>0.8</c:v>
                </c:pt>
                <c:pt idx="7">
                  <c:v>0.9</c:v>
                </c:pt>
              </c:numCache>
            </c:numRef>
          </c:cat>
          <c:val>
            <c:numRef>
              <c:f>'Change in default &amp; Part3'!$BG$35:$BG$42</c:f>
              <c:numCache>
                <c:formatCode>_("$"* #,##0.00_);_("$"* \(#,##0.00\);_("$"* "-"??_);_(@_)</c:formatCode>
                <c:ptCount val="8"/>
                <c:pt idx="0">
                  <c:v>12769419.805400066</c:v>
                </c:pt>
                <c:pt idx="1">
                  <c:v>12704905.895547116</c:v>
                </c:pt>
                <c:pt idx="2">
                  <c:v>12659993.210093306</c:v>
                </c:pt>
                <c:pt idx="3">
                  <c:v>12459718.649992913</c:v>
                </c:pt>
                <c:pt idx="4">
                  <c:v>12101041.582098158</c:v>
                </c:pt>
                <c:pt idx="5">
                  <c:v>11985081.245325018</c:v>
                </c:pt>
                <c:pt idx="6">
                  <c:v>11561293.00035185</c:v>
                </c:pt>
                <c:pt idx="7">
                  <c:v>11382465.763347475</c:v>
                </c:pt>
              </c:numCache>
            </c:numRef>
          </c:val>
          <c:smooth val="0"/>
          <c:extLst>
            <c:ext xmlns:c16="http://schemas.microsoft.com/office/drawing/2014/chart" uri="{C3380CC4-5D6E-409C-BE32-E72D297353CC}">
              <c16:uniqueId val="{00000001-6567-A548-BBE1-C1CADA3D3AFE}"/>
            </c:ext>
          </c:extLst>
        </c:ser>
        <c:ser>
          <c:idx val="2"/>
          <c:order val="2"/>
          <c:tx>
            <c:strRef>
              <c:f>'Change in default &amp; Part3'!$BH$34</c:f>
              <c:strCache>
                <c:ptCount val="1"/>
                <c:pt idx="0">
                  <c:v>PV of residual</c:v>
                </c:pt>
              </c:strCache>
            </c:strRef>
          </c:tx>
          <c:spPr>
            <a:ln w="28575" cap="rnd">
              <a:solidFill>
                <a:schemeClr val="accent3"/>
              </a:solidFill>
              <a:round/>
            </a:ln>
            <a:effectLst/>
          </c:spPr>
          <c:marker>
            <c:symbol val="none"/>
          </c:marker>
          <c:cat>
            <c:numRef>
              <c:f>'Change in default &amp; Part3'!$BE$35:$BE$42</c:f>
              <c:numCache>
                <c:formatCode>General</c:formatCode>
                <c:ptCount val="8"/>
                <c:pt idx="0">
                  <c:v>0.2</c:v>
                </c:pt>
                <c:pt idx="1">
                  <c:v>0.3</c:v>
                </c:pt>
                <c:pt idx="2">
                  <c:v>0.4</c:v>
                </c:pt>
                <c:pt idx="3">
                  <c:v>0.5</c:v>
                </c:pt>
                <c:pt idx="4">
                  <c:v>0.6</c:v>
                </c:pt>
                <c:pt idx="5">
                  <c:v>0.7</c:v>
                </c:pt>
                <c:pt idx="6">
                  <c:v>0.8</c:v>
                </c:pt>
                <c:pt idx="7">
                  <c:v>0.9</c:v>
                </c:pt>
              </c:numCache>
            </c:numRef>
          </c:cat>
          <c:val>
            <c:numRef>
              <c:f>'Change in default &amp; Part3'!$BH$35:$BH$42</c:f>
              <c:numCache>
                <c:formatCode>_("$"* #,##0.00_);_("$"* \(#,##0.00\);_("$"* "-"??_);_(@_)</c:formatCode>
                <c:ptCount val="8"/>
                <c:pt idx="0">
                  <c:v>67043013.024860255</c:v>
                </c:pt>
                <c:pt idx="1">
                  <c:v>67982890.033897936</c:v>
                </c:pt>
                <c:pt idx="2">
                  <c:v>66898216.154790133</c:v>
                </c:pt>
                <c:pt idx="3">
                  <c:v>67592929.361101508</c:v>
                </c:pt>
                <c:pt idx="4">
                  <c:v>66174309.155586742</c:v>
                </c:pt>
                <c:pt idx="5">
                  <c:v>67753366.100066483</c:v>
                </c:pt>
                <c:pt idx="6">
                  <c:v>67653645.083821163</c:v>
                </c:pt>
                <c:pt idx="7">
                  <c:v>69015963.355730906</c:v>
                </c:pt>
              </c:numCache>
            </c:numRef>
          </c:val>
          <c:smooth val="0"/>
          <c:extLst>
            <c:ext xmlns:c16="http://schemas.microsoft.com/office/drawing/2014/chart" uri="{C3380CC4-5D6E-409C-BE32-E72D297353CC}">
              <c16:uniqueId val="{00000002-6567-A548-BBE1-C1CADA3D3AFE}"/>
            </c:ext>
          </c:extLst>
        </c:ser>
        <c:dLbls>
          <c:showLegendKey val="0"/>
          <c:showVal val="0"/>
          <c:showCatName val="0"/>
          <c:showSerName val="0"/>
          <c:showPercent val="0"/>
          <c:showBubbleSize val="0"/>
        </c:dLbls>
        <c:smooth val="0"/>
        <c:axId val="958277727"/>
        <c:axId val="958322751"/>
      </c:lineChart>
      <c:catAx>
        <c:axId val="95827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322751"/>
        <c:crosses val="autoZero"/>
        <c:auto val="1"/>
        <c:lblAlgn val="ctr"/>
        <c:lblOffset val="100"/>
        <c:noMultiLvlLbl val="0"/>
      </c:catAx>
      <c:valAx>
        <c:axId val="95832275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277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Change in correlation_</a:t>
            </a:r>
            <a:r>
              <a:rPr lang="en-US" sz="1600" baseline="0"/>
              <a:t> Value of tranches using CAPM</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'Change in default &amp; Part3'!$BF$45</c:f>
              <c:strCache>
                <c:ptCount val="1"/>
                <c:pt idx="0">
                  <c:v>Value of tranche A</c:v>
                </c:pt>
              </c:strCache>
            </c:strRef>
          </c:tx>
          <c:spPr>
            <a:ln w="28575" cap="rnd">
              <a:solidFill>
                <a:schemeClr val="accent1"/>
              </a:solidFill>
              <a:round/>
            </a:ln>
            <a:effectLst/>
          </c:spPr>
          <c:marker>
            <c:symbol val="none"/>
          </c:marker>
          <c:cat>
            <c:numRef>
              <c:f>'Change in default &amp; Part3'!$BE$46:$BE$53</c:f>
              <c:numCache>
                <c:formatCode>General</c:formatCode>
                <c:ptCount val="8"/>
                <c:pt idx="0">
                  <c:v>0.2</c:v>
                </c:pt>
                <c:pt idx="1">
                  <c:v>0.3</c:v>
                </c:pt>
                <c:pt idx="2">
                  <c:v>0.4</c:v>
                </c:pt>
                <c:pt idx="3">
                  <c:v>0.5</c:v>
                </c:pt>
                <c:pt idx="4">
                  <c:v>0.6</c:v>
                </c:pt>
                <c:pt idx="5">
                  <c:v>0.7</c:v>
                </c:pt>
                <c:pt idx="6">
                  <c:v>0.8</c:v>
                </c:pt>
                <c:pt idx="7">
                  <c:v>0.9</c:v>
                </c:pt>
              </c:numCache>
            </c:numRef>
          </c:cat>
          <c:val>
            <c:numRef>
              <c:f>'Change in default &amp; Part3'!$BF$46:$BF$53</c:f>
              <c:numCache>
                <c:formatCode>_("$"* #,##0.00_);_("$"* \(#,##0.00\);_("$"* "-"??_);_(@_)</c:formatCode>
                <c:ptCount val="8"/>
                <c:pt idx="0">
                  <c:v>43801986.335839055</c:v>
                </c:pt>
                <c:pt idx="1">
                  <c:v>43801986.335839055</c:v>
                </c:pt>
                <c:pt idx="2">
                  <c:v>43801986.335839055</c:v>
                </c:pt>
                <c:pt idx="3">
                  <c:v>43801986.335839055</c:v>
                </c:pt>
                <c:pt idx="4">
                  <c:v>43801986.335839055</c:v>
                </c:pt>
                <c:pt idx="5">
                  <c:v>43801986.335839055</c:v>
                </c:pt>
                <c:pt idx="6">
                  <c:v>43801986.335839055</c:v>
                </c:pt>
                <c:pt idx="7">
                  <c:v>43801986.335839055</c:v>
                </c:pt>
              </c:numCache>
            </c:numRef>
          </c:val>
          <c:smooth val="0"/>
          <c:extLst>
            <c:ext xmlns:c16="http://schemas.microsoft.com/office/drawing/2014/chart" uri="{C3380CC4-5D6E-409C-BE32-E72D297353CC}">
              <c16:uniqueId val="{00000000-E452-0B4B-9C36-B71D88951DB0}"/>
            </c:ext>
          </c:extLst>
        </c:ser>
        <c:ser>
          <c:idx val="1"/>
          <c:order val="1"/>
          <c:tx>
            <c:strRef>
              <c:f>'Change in default &amp; Part3'!$BG$45</c:f>
              <c:strCache>
                <c:ptCount val="1"/>
                <c:pt idx="0">
                  <c:v>Value of tranche B</c:v>
                </c:pt>
              </c:strCache>
            </c:strRef>
          </c:tx>
          <c:spPr>
            <a:ln w="28575" cap="rnd">
              <a:solidFill>
                <a:schemeClr val="accent2"/>
              </a:solidFill>
              <a:round/>
            </a:ln>
            <a:effectLst/>
          </c:spPr>
          <c:marker>
            <c:symbol val="none"/>
          </c:marker>
          <c:cat>
            <c:numRef>
              <c:f>'Change in default &amp; Part3'!$BE$46:$BE$53</c:f>
              <c:numCache>
                <c:formatCode>General</c:formatCode>
                <c:ptCount val="8"/>
                <c:pt idx="0">
                  <c:v>0.2</c:v>
                </c:pt>
                <c:pt idx="1">
                  <c:v>0.3</c:v>
                </c:pt>
                <c:pt idx="2">
                  <c:v>0.4</c:v>
                </c:pt>
                <c:pt idx="3">
                  <c:v>0.5</c:v>
                </c:pt>
                <c:pt idx="4">
                  <c:v>0.6</c:v>
                </c:pt>
                <c:pt idx="5">
                  <c:v>0.7</c:v>
                </c:pt>
                <c:pt idx="6">
                  <c:v>0.8</c:v>
                </c:pt>
                <c:pt idx="7">
                  <c:v>0.9</c:v>
                </c:pt>
              </c:numCache>
            </c:numRef>
          </c:cat>
          <c:val>
            <c:numRef>
              <c:f>'Change in default &amp; Part3'!$BG$46:$BG$53</c:f>
              <c:numCache>
                <c:formatCode>_("$"* #,##0.00_);_("$"* \(#,##0.00\);_("$"* "-"??_);_(@_)</c:formatCode>
                <c:ptCount val="8"/>
                <c:pt idx="0">
                  <c:v>12352821.431527909</c:v>
                </c:pt>
                <c:pt idx="1">
                  <c:v>11755390.825537547</c:v>
                </c:pt>
                <c:pt idx="2">
                  <c:v>11437308.709662341</c:v>
                </c:pt>
                <c:pt idx="3">
                  <c:v>10706861.045706728</c:v>
                </c:pt>
                <c:pt idx="4">
                  <c:v>10206048.603018697</c:v>
                </c:pt>
                <c:pt idx="5">
                  <c:v>9478808.55459686</c:v>
                </c:pt>
                <c:pt idx="6">
                  <c:v>8614433.1328102443</c:v>
                </c:pt>
                <c:pt idx="7">
                  <c:v>7200874.1901841946</c:v>
                </c:pt>
              </c:numCache>
            </c:numRef>
          </c:val>
          <c:smooth val="0"/>
          <c:extLst>
            <c:ext xmlns:c16="http://schemas.microsoft.com/office/drawing/2014/chart" uri="{C3380CC4-5D6E-409C-BE32-E72D297353CC}">
              <c16:uniqueId val="{00000001-E452-0B4B-9C36-B71D88951DB0}"/>
            </c:ext>
          </c:extLst>
        </c:ser>
        <c:ser>
          <c:idx val="2"/>
          <c:order val="2"/>
          <c:tx>
            <c:strRef>
              <c:f>'Change in default &amp; Part3'!$BH$45</c:f>
              <c:strCache>
                <c:ptCount val="1"/>
                <c:pt idx="0">
                  <c:v>Value of tranche Residual</c:v>
                </c:pt>
              </c:strCache>
            </c:strRef>
          </c:tx>
          <c:spPr>
            <a:ln w="28575" cap="rnd">
              <a:solidFill>
                <a:schemeClr val="accent3"/>
              </a:solidFill>
              <a:round/>
            </a:ln>
            <a:effectLst/>
          </c:spPr>
          <c:marker>
            <c:symbol val="none"/>
          </c:marker>
          <c:cat>
            <c:numRef>
              <c:f>'Change in default &amp; Part3'!$BE$46:$BE$53</c:f>
              <c:numCache>
                <c:formatCode>General</c:formatCode>
                <c:ptCount val="8"/>
                <c:pt idx="0">
                  <c:v>0.2</c:v>
                </c:pt>
                <c:pt idx="1">
                  <c:v>0.3</c:v>
                </c:pt>
                <c:pt idx="2">
                  <c:v>0.4</c:v>
                </c:pt>
                <c:pt idx="3">
                  <c:v>0.5</c:v>
                </c:pt>
                <c:pt idx="4">
                  <c:v>0.6</c:v>
                </c:pt>
                <c:pt idx="5">
                  <c:v>0.7</c:v>
                </c:pt>
                <c:pt idx="6">
                  <c:v>0.8</c:v>
                </c:pt>
                <c:pt idx="7">
                  <c:v>0.9</c:v>
                </c:pt>
              </c:numCache>
            </c:numRef>
          </c:cat>
          <c:val>
            <c:numRef>
              <c:f>'Change in default &amp; Part3'!$BH$46:$BH$53</c:f>
              <c:numCache>
                <c:formatCode>_("$"* #,##0.00_);_("$"* \(#,##0.00\);_("$"* "-"??_);_(@_)</c:formatCode>
                <c:ptCount val="8"/>
                <c:pt idx="0">
                  <c:v>24200050.578322753</c:v>
                </c:pt>
                <c:pt idx="1">
                  <c:v>24797481.184313104</c:v>
                </c:pt>
                <c:pt idx="2">
                  <c:v>25115563.30018831</c:v>
                </c:pt>
                <c:pt idx="3">
                  <c:v>25846010.964143924</c:v>
                </c:pt>
                <c:pt idx="4">
                  <c:v>26346823.406831957</c:v>
                </c:pt>
                <c:pt idx="5">
                  <c:v>27074063.455253795</c:v>
                </c:pt>
                <c:pt idx="6">
                  <c:v>27938438.877040423</c:v>
                </c:pt>
                <c:pt idx="7">
                  <c:v>29351997.819666475</c:v>
                </c:pt>
              </c:numCache>
            </c:numRef>
          </c:val>
          <c:smooth val="0"/>
          <c:extLst>
            <c:ext xmlns:c16="http://schemas.microsoft.com/office/drawing/2014/chart" uri="{C3380CC4-5D6E-409C-BE32-E72D297353CC}">
              <c16:uniqueId val="{00000002-E452-0B4B-9C36-B71D88951DB0}"/>
            </c:ext>
          </c:extLst>
        </c:ser>
        <c:dLbls>
          <c:showLegendKey val="0"/>
          <c:showVal val="0"/>
          <c:showCatName val="0"/>
          <c:showSerName val="0"/>
          <c:showPercent val="0"/>
          <c:showBubbleSize val="0"/>
        </c:dLbls>
        <c:smooth val="0"/>
        <c:axId val="928744703"/>
        <c:axId val="928410543"/>
      </c:lineChart>
      <c:catAx>
        <c:axId val="928744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410543"/>
        <c:crosses val="autoZero"/>
        <c:auto val="1"/>
        <c:lblAlgn val="ctr"/>
        <c:lblOffset val="100"/>
        <c:noMultiLvlLbl val="0"/>
      </c:catAx>
      <c:valAx>
        <c:axId val="92841054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744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a:t>Change in default rate_Present Value</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'Change in default &amp; Part3'!$AZ$34</c:f>
              <c:strCache>
                <c:ptCount val="1"/>
                <c:pt idx="0">
                  <c:v>PV of Class A</c:v>
                </c:pt>
              </c:strCache>
            </c:strRef>
          </c:tx>
          <c:spPr>
            <a:ln w="28575" cap="rnd">
              <a:solidFill>
                <a:schemeClr val="accent1"/>
              </a:solidFill>
              <a:round/>
            </a:ln>
            <a:effectLst/>
          </c:spPr>
          <c:marker>
            <c:symbol val="none"/>
          </c:marker>
          <c:cat>
            <c:numRef>
              <c:f>'Change in default &amp; Part3'!$AY$35:$AY$42</c:f>
              <c:numCache>
                <c:formatCode>0%</c:formatCode>
                <c:ptCount val="8"/>
                <c:pt idx="0">
                  <c:v>0.01</c:v>
                </c:pt>
                <c:pt idx="1">
                  <c:v>0.02</c:v>
                </c:pt>
                <c:pt idx="2">
                  <c:v>0.03</c:v>
                </c:pt>
                <c:pt idx="3">
                  <c:v>0.04</c:v>
                </c:pt>
                <c:pt idx="4">
                  <c:v>0.05</c:v>
                </c:pt>
                <c:pt idx="5">
                  <c:v>0.06</c:v>
                </c:pt>
                <c:pt idx="6">
                  <c:v>7.0000000000000007E-2</c:v>
                </c:pt>
                <c:pt idx="7">
                  <c:v>0.08</c:v>
                </c:pt>
              </c:numCache>
            </c:numRef>
          </c:cat>
          <c:val>
            <c:numRef>
              <c:f>'Change in default &amp; Part3'!$AZ$35:$AZ$42</c:f>
              <c:numCache>
                <c:formatCode>_("$"* #,##0.00_);_("$"* \(#,##0.00\);_("$"* "-"??_);_(@_)</c:formatCode>
                <c:ptCount val="8"/>
                <c:pt idx="0">
                  <c:v>43801986.335839055</c:v>
                </c:pt>
                <c:pt idx="1">
                  <c:v>43801986.335839055</c:v>
                </c:pt>
                <c:pt idx="2">
                  <c:v>43801986.335839055</c:v>
                </c:pt>
                <c:pt idx="3">
                  <c:v>43801986.335839055</c:v>
                </c:pt>
                <c:pt idx="4">
                  <c:v>43801986.335839055</c:v>
                </c:pt>
                <c:pt idx="5">
                  <c:v>43801986.335839055</c:v>
                </c:pt>
                <c:pt idx="6">
                  <c:v>43801986.335839055</c:v>
                </c:pt>
                <c:pt idx="7">
                  <c:v>43801986.335839055</c:v>
                </c:pt>
              </c:numCache>
            </c:numRef>
          </c:val>
          <c:smooth val="0"/>
          <c:extLst>
            <c:ext xmlns:c16="http://schemas.microsoft.com/office/drawing/2014/chart" uri="{C3380CC4-5D6E-409C-BE32-E72D297353CC}">
              <c16:uniqueId val="{00000000-811F-F444-9CA8-5525515F3C1D}"/>
            </c:ext>
          </c:extLst>
        </c:ser>
        <c:ser>
          <c:idx val="1"/>
          <c:order val="1"/>
          <c:tx>
            <c:strRef>
              <c:f>'Change in default &amp; Part3'!$BA$34</c:f>
              <c:strCache>
                <c:ptCount val="1"/>
                <c:pt idx="0">
                  <c:v>PV of Class B</c:v>
                </c:pt>
              </c:strCache>
            </c:strRef>
          </c:tx>
          <c:spPr>
            <a:ln w="28575" cap="rnd">
              <a:solidFill>
                <a:schemeClr val="accent2"/>
              </a:solidFill>
              <a:round/>
            </a:ln>
            <a:effectLst/>
          </c:spPr>
          <c:marker>
            <c:symbol val="none"/>
          </c:marker>
          <c:cat>
            <c:numRef>
              <c:f>'Change in default &amp; Part3'!$AY$35:$AY$42</c:f>
              <c:numCache>
                <c:formatCode>0%</c:formatCode>
                <c:ptCount val="8"/>
                <c:pt idx="0">
                  <c:v>0.01</c:v>
                </c:pt>
                <c:pt idx="1">
                  <c:v>0.02</c:v>
                </c:pt>
                <c:pt idx="2">
                  <c:v>0.03</c:v>
                </c:pt>
                <c:pt idx="3">
                  <c:v>0.04</c:v>
                </c:pt>
                <c:pt idx="4">
                  <c:v>0.05</c:v>
                </c:pt>
                <c:pt idx="5">
                  <c:v>0.06</c:v>
                </c:pt>
                <c:pt idx="6">
                  <c:v>7.0000000000000007E-2</c:v>
                </c:pt>
                <c:pt idx="7">
                  <c:v>0.08</c:v>
                </c:pt>
              </c:numCache>
            </c:numRef>
          </c:cat>
          <c:val>
            <c:numRef>
              <c:f>'Change in default &amp; Part3'!$BA$35:$BA$42</c:f>
              <c:numCache>
                <c:formatCode>_("$"* #,##0.00_);_("$"* \(#,##0.00\);_("$"* "-"??_);_(@_)</c:formatCode>
                <c:ptCount val="8"/>
                <c:pt idx="0">
                  <c:v>12807798.749387491</c:v>
                </c:pt>
                <c:pt idx="1">
                  <c:v>12320265.80235173</c:v>
                </c:pt>
                <c:pt idx="2">
                  <c:v>11278269.781015167</c:v>
                </c:pt>
                <c:pt idx="3">
                  <c:v>9981738.3770956267</c:v>
                </c:pt>
                <c:pt idx="4">
                  <c:v>8722165.1451271717</c:v>
                </c:pt>
                <c:pt idx="5">
                  <c:v>7573493.5775223896</c:v>
                </c:pt>
                <c:pt idx="6">
                  <c:v>6376841.5428057769</c:v>
                </c:pt>
                <c:pt idx="7">
                  <c:v>5785474.5935744038</c:v>
                </c:pt>
              </c:numCache>
            </c:numRef>
          </c:val>
          <c:smooth val="0"/>
          <c:extLst>
            <c:ext xmlns:c16="http://schemas.microsoft.com/office/drawing/2014/chart" uri="{C3380CC4-5D6E-409C-BE32-E72D297353CC}">
              <c16:uniqueId val="{00000001-811F-F444-9CA8-5525515F3C1D}"/>
            </c:ext>
          </c:extLst>
        </c:ser>
        <c:ser>
          <c:idx val="2"/>
          <c:order val="2"/>
          <c:tx>
            <c:strRef>
              <c:f>'Change in default &amp; Part3'!$BB$34</c:f>
              <c:strCache>
                <c:ptCount val="1"/>
                <c:pt idx="0">
                  <c:v>PV of residual</c:v>
                </c:pt>
              </c:strCache>
            </c:strRef>
          </c:tx>
          <c:spPr>
            <a:ln w="28575" cap="rnd">
              <a:solidFill>
                <a:schemeClr val="accent3"/>
              </a:solidFill>
              <a:round/>
            </a:ln>
            <a:effectLst/>
          </c:spPr>
          <c:marker>
            <c:symbol val="none"/>
          </c:marker>
          <c:cat>
            <c:numRef>
              <c:f>'Change in default &amp; Part3'!$AY$35:$AY$42</c:f>
              <c:numCache>
                <c:formatCode>0%</c:formatCode>
                <c:ptCount val="8"/>
                <c:pt idx="0">
                  <c:v>0.01</c:v>
                </c:pt>
                <c:pt idx="1">
                  <c:v>0.02</c:v>
                </c:pt>
                <c:pt idx="2">
                  <c:v>0.03</c:v>
                </c:pt>
                <c:pt idx="3">
                  <c:v>0.04</c:v>
                </c:pt>
                <c:pt idx="4">
                  <c:v>0.05</c:v>
                </c:pt>
                <c:pt idx="5">
                  <c:v>0.06</c:v>
                </c:pt>
                <c:pt idx="6">
                  <c:v>7.0000000000000007E-2</c:v>
                </c:pt>
                <c:pt idx="7">
                  <c:v>0.08</c:v>
                </c:pt>
              </c:numCache>
            </c:numRef>
          </c:cat>
          <c:val>
            <c:numRef>
              <c:f>'Change in default &amp; Part3'!$BB$35:$BB$42</c:f>
              <c:numCache>
                <c:formatCode>_("$"* #,##0.00_);_("$"* \(#,##0.00\);_("$"* "-"??_);_(@_)</c:formatCode>
                <c:ptCount val="8"/>
                <c:pt idx="0">
                  <c:v>67298125.529871374</c:v>
                </c:pt>
                <c:pt idx="1">
                  <c:v>50844345.576804429</c:v>
                </c:pt>
                <c:pt idx="2">
                  <c:v>39336986.918193258</c:v>
                </c:pt>
                <c:pt idx="3">
                  <c:v>32554746.382654153</c:v>
                </c:pt>
                <c:pt idx="4">
                  <c:v>27757913.803372487</c:v>
                </c:pt>
                <c:pt idx="5">
                  <c:v>24930141.668246608</c:v>
                </c:pt>
                <c:pt idx="6">
                  <c:v>22615111.356031436</c:v>
                </c:pt>
                <c:pt idx="7">
                  <c:v>21139789.460133366</c:v>
                </c:pt>
              </c:numCache>
            </c:numRef>
          </c:val>
          <c:smooth val="0"/>
          <c:extLst>
            <c:ext xmlns:c16="http://schemas.microsoft.com/office/drawing/2014/chart" uri="{C3380CC4-5D6E-409C-BE32-E72D297353CC}">
              <c16:uniqueId val="{00000002-811F-F444-9CA8-5525515F3C1D}"/>
            </c:ext>
          </c:extLst>
        </c:ser>
        <c:dLbls>
          <c:showLegendKey val="0"/>
          <c:showVal val="0"/>
          <c:showCatName val="0"/>
          <c:showSerName val="0"/>
          <c:showPercent val="0"/>
          <c:showBubbleSize val="0"/>
        </c:dLbls>
        <c:smooth val="0"/>
        <c:axId val="1001434303"/>
        <c:axId val="928401455"/>
      </c:lineChart>
      <c:catAx>
        <c:axId val="1001434303"/>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401455"/>
        <c:crosses val="autoZero"/>
        <c:auto val="1"/>
        <c:lblAlgn val="ctr"/>
        <c:lblOffset val="100"/>
        <c:noMultiLvlLbl val="0"/>
      </c:catAx>
      <c:valAx>
        <c:axId val="9284014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434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0" i="0" baseline="0">
                <a:effectLst/>
              </a:rPr>
              <a:t>Change in default rate_</a:t>
            </a:r>
            <a:r>
              <a:rPr lang="en-US" sz="1600" b="0" i="0" u="none" strike="noStrike" baseline="0">
                <a:effectLst/>
              </a:rPr>
              <a:t>_ Value of tranches using CAPM</a:t>
            </a:r>
            <a:r>
              <a:rPr lang="en-US" sz="1600" b="0" i="0" u="none" strike="noStrike" baseline="0"/>
              <a:t>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'Change in default &amp; Part3'!$AZ$45</c:f>
              <c:strCache>
                <c:ptCount val="1"/>
                <c:pt idx="0">
                  <c:v>Value of tranche A</c:v>
                </c:pt>
              </c:strCache>
            </c:strRef>
          </c:tx>
          <c:spPr>
            <a:ln w="28575" cap="rnd">
              <a:solidFill>
                <a:schemeClr val="accent1"/>
              </a:solidFill>
              <a:round/>
            </a:ln>
            <a:effectLst/>
          </c:spPr>
          <c:marker>
            <c:symbol val="none"/>
          </c:marker>
          <c:cat>
            <c:numRef>
              <c:f>'Change in default &amp; Part3'!$AY$46:$AY$53</c:f>
              <c:numCache>
                <c:formatCode>0%</c:formatCode>
                <c:ptCount val="8"/>
                <c:pt idx="0">
                  <c:v>0.01</c:v>
                </c:pt>
                <c:pt idx="1">
                  <c:v>0.02</c:v>
                </c:pt>
                <c:pt idx="2">
                  <c:v>0.03</c:v>
                </c:pt>
                <c:pt idx="3">
                  <c:v>0.04</c:v>
                </c:pt>
                <c:pt idx="4">
                  <c:v>0.05</c:v>
                </c:pt>
                <c:pt idx="5">
                  <c:v>0.06</c:v>
                </c:pt>
                <c:pt idx="6">
                  <c:v>7.0000000000000007E-2</c:v>
                </c:pt>
                <c:pt idx="7">
                  <c:v>0.08</c:v>
                </c:pt>
              </c:numCache>
            </c:numRef>
          </c:cat>
          <c:val>
            <c:numRef>
              <c:f>'Change in default &amp; Part3'!$AZ$46:$AZ$53</c:f>
              <c:numCache>
                <c:formatCode>_("$"* #,##0.00_);_("$"* \(#,##0.00\);_("$"* "-"??_);_(@_)</c:formatCode>
                <c:ptCount val="8"/>
                <c:pt idx="0">
                  <c:v>43801986.335839055</c:v>
                </c:pt>
                <c:pt idx="1">
                  <c:v>43801986.335839055</c:v>
                </c:pt>
                <c:pt idx="2">
                  <c:v>43801986.335839055</c:v>
                </c:pt>
                <c:pt idx="3">
                  <c:v>43801986.335839055</c:v>
                </c:pt>
                <c:pt idx="4">
                  <c:v>43801986.335839055</c:v>
                </c:pt>
                <c:pt idx="5">
                  <c:v>43801986.335839055</c:v>
                </c:pt>
                <c:pt idx="6">
                  <c:v>43801986.335839055</c:v>
                </c:pt>
                <c:pt idx="7">
                  <c:v>43801986.335839055</c:v>
                </c:pt>
              </c:numCache>
            </c:numRef>
          </c:val>
          <c:smooth val="0"/>
          <c:extLst>
            <c:ext xmlns:c16="http://schemas.microsoft.com/office/drawing/2014/chart" uri="{C3380CC4-5D6E-409C-BE32-E72D297353CC}">
              <c16:uniqueId val="{00000000-3B11-9243-BD1F-AECEA3118D46}"/>
            </c:ext>
          </c:extLst>
        </c:ser>
        <c:ser>
          <c:idx val="1"/>
          <c:order val="1"/>
          <c:tx>
            <c:strRef>
              <c:f>'Change in default &amp; Part3'!$BA$45</c:f>
              <c:strCache>
                <c:ptCount val="1"/>
                <c:pt idx="0">
                  <c:v>Value of tranche B</c:v>
                </c:pt>
              </c:strCache>
            </c:strRef>
          </c:tx>
          <c:spPr>
            <a:ln w="28575" cap="rnd">
              <a:solidFill>
                <a:schemeClr val="accent2"/>
              </a:solidFill>
              <a:round/>
            </a:ln>
            <a:effectLst/>
          </c:spPr>
          <c:marker>
            <c:symbol val="none"/>
          </c:marker>
          <c:cat>
            <c:numRef>
              <c:f>'Change in default &amp; Part3'!$AY$46:$AY$53</c:f>
              <c:numCache>
                <c:formatCode>0%</c:formatCode>
                <c:ptCount val="8"/>
                <c:pt idx="0">
                  <c:v>0.01</c:v>
                </c:pt>
                <c:pt idx="1">
                  <c:v>0.02</c:v>
                </c:pt>
                <c:pt idx="2">
                  <c:v>0.03</c:v>
                </c:pt>
                <c:pt idx="3">
                  <c:v>0.04</c:v>
                </c:pt>
                <c:pt idx="4">
                  <c:v>0.05</c:v>
                </c:pt>
                <c:pt idx="5">
                  <c:v>0.06</c:v>
                </c:pt>
                <c:pt idx="6">
                  <c:v>7.0000000000000007E-2</c:v>
                </c:pt>
                <c:pt idx="7">
                  <c:v>0.08</c:v>
                </c:pt>
              </c:numCache>
            </c:numRef>
          </c:cat>
          <c:val>
            <c:numRef>
              <c:f>'Change in default &amp; Part3'!$BA$46:$BA$53</c:f>
              <c:numCache>
                <c:formatCode>_("$"* #,##0.00_);_("$"* \(#,##0.00\);_("$"* "-"??_);_(@_)</c:formatCode>
                <c:ptCount val="8"/>
                <c:pt idx="0">
                  <c:v>12462039.224374307</c:v>
                </c:pt>
                <c:pt idx="1">
                  <c:v>10978890.645425214</c:v>
                </c:pt>
                <c:pt idx="2">
                  <c:v>9743238.0035209656</c:v>
                </c:pt>
                <c:pt idx="3">
                  <c:v>8887923.3760996461</c:v>
                </c:pt>
                <c:pt idx="4">
                  <c:v>8740695.7031725924</c:v>
                </c:pt>
                <c:pt idx="5">
                  <c:v>8747178.7558656782</c:v>
                </c:pt>
                <c:pt idx="6">
                  <c:v>8648174.2371914759</c:v>
                </c:pt>
                <c:pt idx="7">
                  <c:v>8862008.9937502537</c:v>
                </c:pt>
              </c:numCache>
            </c:numRef>
          </c:val>
          <c:smooth val="0"/>
          <c:extLst>
            <c:ext xmlns:c16="http://schemas.microsoft.com/office/drawing/2014/chart" uri="{C3380CC4-5D6E-409C-BE32-E72D297353CC}">
              <c16:uniqueId val="{00000001-3B11-9243-BD1F-AECEA3118D46}"/>
            </c:ext>
          </c:extLst>
        </c:ser>
        <c:ser>
          <c:idx val="2"/>
          <c:order val="2"/>
          <c:tx>
            <c:strRef>
              <c:f>'Change in default &amp; Part3'!$BB$45</c:f>
              <c:strCache>
                <c:ptCount val="1"/>
                <c:pt idx="0">
                  <c:v>Value of tranche Residual</c:v>
                </c:pt>
              </c:strCache>
            </c:strRef>
          </c:tx>
          <c:spPr>
            <a:ln w="28575" cap="rnd">
              <a:solidFill>
                <a:schemeClr val="accent3"/>
              </a:solidFill>
              <a:round/>
            </a:ln>
            <a:effectLst/>
          </c:spPr>
          <c:marker>
            <c:symbol val="none"/>
          </c:marker>
          <c:cat>
            <c:numRef>
              <c:f>'Change in default &amp; Part3'!$AY$46:$AY$53</c:f>
              <c:numCache>
                <c:formatCode>0%</c:formatCode>
                <c:ptCount val="8"/>
                <c:pt idx="0">
                  <c:v>0.01</c:v>
                </c:pt>
                <c:pt idx="1">
                  <c:v>0.02</c:v>
                </c:pt>
                <c:pt idx="2">
                  <c:v>0.03</c:v>
                </c:pt>
                <c:pt idx="3">
                  <c:v>0.04</c:v>
                </c:pt>
                <c:pt idx="4">
                  <c:v>0.05</c:v>
                </c:pt>
                <c:pt idx="5">
                  <c:v>0.06</c:v>
                </c:pt>
                <c:pt idx="6">
                  <c:v>7.0000000000000007E-2</c:v>
                </c:pt>
                <c:pt idx="7">
                  <c:v>0.08</c:v>
                </c:pt>
              </c:numCache>
            </c:numRef>
          </c:cat>
          <c:val>
            <c:numRef>
              <c:f>'Change in default &amp; Part3'!$BB$46:$BB$53</c:f>
              <c:numCache>
                <c:formatCode>_("$"* #,##0.00_);_("$"* \(#,##0.00\);_("$"* "-"??_);_(@_)</c:formatCode>
                <c:ptCount val="8"/>
                <c:pt idx="0">
                  <c:v>24090832.785476342</c:v>
                </c:pt>
                <c:pt idx="1">
                  <c:v>25573981.364425451</c:v>
                </c:pt>
                <c:pt idx="2">
                  <c:v>26809634.0063297</c:v>
                </c:pt>
                <c:pt idx="3">
                  <c:v>27664948.633751016</c:v>
                </c:pt>
                <c:pt idx="4">
                  <c:v>27812176.306678068</c:v>
                </c:pt>
                <c:pt idx="5">
                  <c:v>27805693.253984977</c:v>
                </c:pt>
                <c:pt idx="6">
                  <c:v>27904697.772659179</c:v>
                </c:pt>
                <c:pt idx="7">
                  <c:v>27690863.016100403</c:v>
                </c:pt>
              </c:numCache>
            </c:numRef>
          </c:val>
          <c:smooth val="0"/>
          <c:extLst>
            <c:ext xmlns:c16="http://schemas.microsoft.com/office/drawing/2014/chart" uri="{C3380CC4-5D6E-409C-BE32-E72D297353CC}">
              <c16:uniqueId val="{00000002-3B11-9243-BD1F-AECEA3118D46}"/>
            </c:ext>
          </c:extLst>
        </c:ser>
        <c:dLbls>
          <c:showLegendKey val="0"/>
          <c:showVal val="0"/>
          <c:showCatName val="0"/>
          <c:showSerName val="0"/>
          <c:showPercent val="0"/>
          <c:showBubbleSize val="0"/>
        </c:dLbls>
        <c:smooth val="0"/>
        <c:axId val="1000674175"/>
        <c:axId val="1001300431"/>
      </c:lineChart>
      <c:catAx>
        <c:axId val="1000674175"/>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300431"/>
        <c:crosses val="autoZero"/>
        <c:auto val="1"/>
        <c:lblAlgn val="ctr"/>
        <c:lblOffset val="100"/>
        <c:noMultiLvlLbl val="0"/>
      </c:catAx>
      <c:valAx>
        <c:axId val="10013004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6741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54</xdr:col>
      <xdr:colOff>1188508</xdr:colOff>
      <xdr:row>54</xdr:row>
      <xdr:rowOff>199366</xdr:rowOff>
    </xdr:from>
    <xdr:to>
      <xdr:col>60</xdr:col>
      <xdr:colOff>392869</xdr:colOff>
      <xdr:row>71</xdr:row>
      <xdr:rowOff>30337</xdr:rowOff>
    </xdr:to>
    <xdr:graphicFrame macro="">
      <xdr:nvGraphicFramePr>
        <xdr:cNvPr id="2" name="Chart 1">
          <a:extLst>
            <a:ext uri="{FF2B5EF4-FFF2-40B4-BE49-F238E27FC236}">
              <a16:creationId xmlns:a16="http://schemas.microsoft.com/office/drawing/2014/main" id="{2E53AB6D-5480-5547-9C01-DDFFEF30E8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54</xdr:col>
      <xdr:colOff>1177462</xdr:colOff>
      <xdr:row>72</xdr:row>
      <xdr:rowOff>123584</xdr:rowOff>
    </xdr:from>
    <xdr:to>
      <xdr:col>60</xdr:col>
      <xdr:colOff>554712</xdr:colOff>
      <xdr:row>89</xdr:row>
      <xdr:rowOff>70576</xdr:rowOff>
    </xdr:to>
    <xdr:graphicFrame macro="">
      <xdr:nvGraphicFramePr>
        <xdr:cNvPr id="4" name="Chart 3">
          <a:extLst>
            <a:ext uri="{FF2B5EF4-FFF2-40B4-BE49-F238E27FC236}">
              <a16:creationId xmlns:a16="http://schemas.microsoft.com/office/drawing/2014/main" id="{184C7F9A-4E37-BC41-A686-BCAB9B10A7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50</xdr:col>
      <xdr:colOff>35034</xdr:colOff>
      <xdr:row>54</xdr:row>
      <xdr:rowOff>131963</xdr:rowOff>
    </xdr:from>
    <xdr:to>
      <xdr:col>54</xdr:col>
      <xdr:colOff>437930</xdr:colOff>
      <xdr:row>70</xdr:row>
      <xdr:rowOff>204367</xdr:rowOff>
    </xdr:to>
    <xdr:graphicFrame macro="">
      <xdr:nvGraphicFramePr>
        <xdr:cNvPr id="5" name="Chart 4">
          <a:extLst>
            <a:ext uri="{FF2B5EF4-FFF2-40B4-BE49-F238E27FC236}">
              <a16:creationId xmlns:a16="http://schemas.microsoft.com/office/drawing/2014/main" id="{561A148A-C712-4941-9BF2-BFA4A417CD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49</xdr:col>
      <xdr:colOff>983885</xdr:colOff>
      <xdr:row>73</xdr:row>
      <xdr:rowOff>15180</xdr:rowOff>
    </xdr:from>
    <xdr:to>
      <xdr:col>54</xdr:col>
      <xdr:colOff>510919</xdr:colOff>
      <xdr:row>89</xdr:row>
      <xdr:rowOff>160574</xdr:rowOff>
    </xdr:to>
    <xdr:graphicFrame macro="">
      <xdr:nvGraphicFramePr>
        <xdr:cNvPr id="6" name="Chart 5">
          <a:extLst>
            <a:ext uri="{FF2B5EF4-FFF2-40B4-BE49-F238E27FC236}">
              <a16:creationId xmlns:a16="http://schemas.microsoft.com/office/drawing/2014/main" id="{7EA34670-E907-0442-AD64-243D44AEE4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60</xdr:col>
      <xdr:colOff>43794</xdr:colOff>
      <xdr:row>22</xdr:row>
      <xdr:rowOff>204365</xdr:rowOff>
    </xdr:from>
    <xdr:to>
      <xdr:col>68</xdr:col>
      <xdr:colOff>58391</xdr:colOff>
      <xdr:row>30</xdr:row>
      <xdr:rowOff>14596</xdr:rowOff>
    </xdr:to>
    <xdr:sp macro="" textlink="">
      <xdr:nvSpPr>
        <xdr:cNvPr id="3" name="Rectangle 2">
          <a:extLst>
            <a:ext uri="{FF2B5EF4-FFF2-40B4-BE49-F238E27FC236}">
              <a16:creationId xmlns:a16="http://schemas.microsoft.com/office/drawing/2014/main" id="{5674109B-0922-6A46-AA06-4136ED52583F}"/>
            </a:ext>
          </a:extLst>
        </xdr:cNvPr>
        <xdr:cNvSpPr/>
      </xdr:nvSpPr>
      <xdr:spPr>
        <a:xfrm>
          <a:off x="67397587" y="4700457"/>
          <a:ext cx="7211264" cy="1488967"/>
        </a:xfrm>
        <a:prstGeom prst="rect">
          <a:avLst/>
        </a:prstGeom>
        <a:solidFill>
          <a:schemeClr val="accent5">
            <a:lumMod val="20000"/>
            <a:lumOff val="80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a:solidFill>
                <a:schemeClr val="tx1"/>
              </a:solidFill>
            </a:rPr>
            <a:t>Instead of considering the covariance as we did when calculating the cash flows, we just consider variance to value tranches. So if we take the difference between market value of the individual portfolio and the market value of 3 tranches calculated using variance, we get the profit.</a:t>
          </a:r>
          <a:r>
            <a:rPr lang="en-US" sz="1800" baseline="0">
              <a:solidFill>
                <a:schemeClr val="tx1"/>
              </a:solidFill>
            </a:rPr>
            <a:t> For this case, we can earn profit $856,700.10</a:t>
          </a:r>
          <a:endParaRPr lang="en-US" sz="1800">
            <a:solidFill>
              <a:schemeClr val="tx1"/>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426AB-443A-174A-BF43-279CD97BBBB4}">
  <dimension ref="A1:BF44"/>
  <sheetViews>
    <sheetView zoomScale="83" zoomScaleNormal="83" workbookViewId="0">
      <selection sqref="A1:XFD1048576"/>
    </sheetView>
  </sheetViews>
  <sheetFormatPr baseColWidth="10" defaultRowHeight="16" x14ac:dyDescent="0.2"/>
  <cols>
    <col min="1" max="1" width="11.1640625" bestFit="1" customWidth="1"/>
    <col min="3" max="3" width="16" customWidth="1"/>
    <col min="12" max="12" width="10.83203125" customWidth="1"/>
    <col min="24" max="24" width="16" customWidth="1"/>
    <col min="25" max="25" width="11.1640625" bestFit="1" customWidth="1"/>
    <col min="27" max="27" width="16" customWidth="1"/>
    <col min="48" max="48" width="13.5" bestFit="1" customWidth="1"/>
  </cols>
  <sheetData>
    <row r="1" spans="1:58" x14ac:dyDescent="0.2">
      <c r="A1" t="s">
        <v>8</v>
      </c>
      <c r="B1" t="s">
        <v>9</v>
      </c>
      <c r="C1" t="s">
        <v>10</v>
      </c>
      <c r="D1" t="s">
        <v>11</v>
      </c>
      <c r="E1" t="s">
        <v>12</v>
      </c>
      <c r="F1" t="s">
        <v>13</v>
      </c>
      <c r="G1" t="s">
        <v>14</v>
      </c>
      <c r="H1" t="s">
        <v>15</v>
      </c>
      <c r="I1" t="s">
        <v>16</v>
      </c>
      <c r="J1" t="s">
        <v>17</v>
      </c>
      <c r="M1" s="6">
        <v>1</v>
      </c>
      <c r="N1" s="6">
        <v>0.2</v>
      </c>
      <c r="O1" s="6">
        <v>0.2</v>
      </c>
      <c r="P1" s="6">
        <v>0.2</v>
      </c>
      <c r="Q1" s="6">
        <v>0.2</v>
      </c>
      <c r="R1" s="6">
        <v>0.2</v>
      </c>
      <c r="S1" s="6">
        <v>0.2</v>
      </c>
      <c r="T1" s="6">
        <v>0.2</v>
      </c>
      <c r="U1" s="6">
        <v>0.2</v>
      </c>
      <c r="V1" s="6">
        <v>0.2</v>
      </c>
      <c r="X1" s="8" t="s">
        <v>27</v>
      </c>
      <c r="Y1" s="8"/>
      <c r="Z1" s="8"/>
      <c r="AA1" s="8"/>
      <c r="AB1" s="8"/>
      <c r="AC1" s="8"/>
      <c r="AD1" s="8"/>
      <c r="AE1" s="8"/>
      <c r="AF1" s="8"/>
      <c r="AG1" s="8"/>
      <c r="AH1" s="8"/>
      <c r="AI1" s="8"/>
      <c r="AW1" t="s">
        <v>24</v>
      </c>
      <c r="AX1" s="2">
        <v>0.01</v>
      </c>
      <c r="AY1" t="s">
        <v>4</v>
      </c>
    </row>
    <row r="2" spans="1:58" x14ac:dyDescent="0.2">
      <c r="A2">
        <f ca="1">NORMSINV(RAND())</f>
        <v>-0.14833179186509948</v>
      </c>
      <c r="B2">
        <f t="shared" ref="B2:J2" ca="1" si="0">NORMSINV(RAND())</f>
        <v>-0.68894367965746484</v>
      </c>
      <c r="C2">
        <f t="shared" ca="1" si="0"/>
        <v>-3.4065533982600578E-3</v>
      </c>
      <c r="D2">
        <f t="shared" ca="1" si="0"/>
        <v>0.15243279950123376</v>
      </c>
      <c r="E2">
        <f t="shared" ca="1" si="0"/>
        <v>0.31740735873013437</v>
      </c>
      <c r="F2">
        <f t="shared" ca="1" si="0"/>
        <v>-4.5975737151914234E-2</v>
      </c>
      <c r="G2">
        <f t="shared" ca="1" si="0"/>
        <v>-0.79735441716122479</v>
      </c>
      <c r="H2">
        <f t="shared" ca="1" si="0"/>
        <v>0.60956371794535869</v>
      </c>
      <c r="I2">
        <f t="shared" ca="1" si="0"/>
        <v>-1.4914499478320566</v>
      </c>
      <c r="J2">
        <f t="shared" ca="1" si="0"/>
        <v>-0.64828822401496033</v>
      </c>
      <c r="M2" s="6">
        <v>0.2</v>
      </c>
      <c r="N2" s="6">
        <v>1</v>
      </c>
      <c r="O2" s="6">
        <v>0.2</v>
      </c>
      <c r="P2" s="6">
        <v>0.2</v>
      </c>
      <c r="Q2" s="6">
        <v>0.2</v>
      </c>
      <c r="R2" s="6">
        <v>0.2</v>
      </c>
      <c r="S2" s="6">
        <v>0.2</v>
      </c>
      <c r="T2" s="6">
        <v>0.2</v>
      </c>
      <c r="U2" s="6">
        <v>0.2</v>
      </c>
      <c r="V2" s="6">
        <v>0.2</v>
      </c>
      <c r="X2" t="s">
        <v>8</v>
      </c>
      <c r="Y2" t="s">
        <v>9</v>
      </c>
      <c r="Z2" t="s">
        <v>10</v>
      </c>
      <c r="AA2" t="s">
        <v>11</v>
      </c>
      <c r="AB2" t="s">
        <v>12</v>
      </c>
      <c r="AC2" t="s">
        <v>13</v>
      </c>
      <c r="AD2" t="s">
        <v>14</v>
      </c>
      <c r="AE2" t="s">
        <v>15</v>
      </c>
      <c r="AF2" t="s">
        <v>16</v>
      </c>
      <c r="AG2" t="s">
        <v>17</v>
      </c>
      <c r="AI2" s="8"/>
      <c r="AV2" t="s">
        <v>25</v>
      </c>
      <c r="AW2">
        <f ca="1">AVERAGE(AW5:AW44)</f>
        <v>1.4469123272838575</v>
      </c>
      <c r="AX2">
        <f t="shared" ref="AX2:BF2" ca="1" si="1">AVERAGE(AX5:AX44)</f>
        <v>0.68429758649574979</v>
      </c>
      <c r="AY2">
        <f t="shared" ca="1" si="1"/>
        <v>1.4519587059874304</v>
      </c>
      <c r="AZ2">
        <f t="shared" ca="1" si="1"/>
        <v>1.7303754004752174</v>
      </c>
      <c r="BA2">
        <f t="shared" ca="1" si="1"/>
        <v>2.1000931590722365</v>
      </c>
      <c r="BB2">
        <f t="shared" ca="1" si="1"/>
        <v>1.4716815727358996</v>
      </c>
      <c r="BC2">
        <f t="shared" ca="1" si="1"/>
        <v>0.55361974164423333</v>
      </c>
      <c r="BD2">
        <f t="shared" ca="1" si="1"/>
        <v>2.6666463591775065</v>
      </c>
      <c r="BE2">
        <f t="shared" ca="1" si="1"/>
        <v>0.17051127941311464</v>
      </c>
      <c r="BF2">
        <f t="shared" ca="1" si="1"/>
        <v>0.5702258226867275</v>
      </c>
    </row>
    <row r="3" spans="1:58" x14ac:dyDescent="0.2">
      <c r="M3" s="6">
        <v>0.2</v>
      </c>
      <c r="N3" s="6">
        <v>0.2</v>
      </c>
      <c r="O3" s="6">
        <v>1</v>
      </c>
      <c r="P3" s="6">
        <v>0.2</v>
      </c>
      <c r="Q3" s="6">
        <v>0.2</v>
      </c>
      <c r="R3" s="6">
        <v>0.2</v>
      </c>
      <c r="S3" s="6">
        <v>0.2</v>
      </c>
      <c r="T3" s="6">
        <v>0.2</v>
      </c>
      <c r="U3" s="6">
        <v>0.2</v>
      </c>
      <c r="V3" s="6">
        <v>0.2</v>
      </c>
      <c r="X3">
        <f t="array" aca="1" ref="X3:AG3" ca="1">MMULT(A2:J2,TRANSPOSE(M12:V21))</f>
        <v>-0.14833179186509948</v>
      </c>
      <c r="Y3">
        <f ca="1"/>
        <v>-0.7046905490435238</v>
      </c>
      <c r="Z3">
        <f ca="1"/>
        <v>-0.14546143339811712</v>
      </c>
      <c r="AA3">
        <f ca="1"/>
        <v>3.1130951851692512E-3</v>
      </c>
      <c r="AB3">
        <f ca="1"/>
        <v>0.17669772501540998</v>
      </c>
      <c r="AC3">
        <f ca="1"/>
        <v>-0.13431000224757639</v>
      </c>
      <c r="AD3">
        <f ca="1"/>
        <v>-0.84328304051894054</v>
      </c>
      <c r="AE3">
        <f ca="1"/>
        <v>0.4061567441769538</v>
      </c>
      <c r="AF3">
        <f ca="1"/>
        <v>-1.5043067767108773</v>
      </c>
      <c r="AG3">
        <f ca="1"/>
        <v>-0.82438265703945146</v>
      </c>
      <c r="AI3" s="8"/>
    </row>
    <row r="4" spans="1:58" x14ac:dyDescent="0.2">
      <c r="M4" s="6">
        <v>0.2</v>
      </c>
      <c r="N4" s="6">
        <v>0.2</v>
      </c>
      <c r="O4" s="6">
        <v>0.2</v>
      </c>
      <c r="P4" s="6">
        <v>1</v>
      </c>
      <c r="Q4" s="6">
        <v>0.2</v>
      </c>
      <c r="R4" s="6">
        <v>0.2</v>
      </c>
      <c r="S4" s="6">
        <v>0.2</v>
      </c>
      <c r="T4" s="6">
        <v>0.2</v>
      </c>
      <c r="U4" s="6">
        <v>0.2</v>
      </c>
      <c r="V4" s="6">
        <v>0.2</v>
      </c>
      <c r="AI4" s="8"/>
      <c r="AV4" s="3"/>
      <c r="AW4" t="s">
        <v>8</v>
      </c>
      <c r="AX4" t="s">
        <v>9</v>
      </c>
      <c r="AY4" t="s">
        <v>10</v>
      </c>
      <c r="AZ4" t="s">
        <v>11</v>
      </c>
      <c r="BA4" t="s">
        <v>12</v>
      </c>
      <c r="BB4" t="s">
        <v>13</v>
      </c>
      <c r="BC4" t="s">
        <v>14</v>
      </c>
      <c r="BD4" t="s">
        <v>15</v>
      </c>
      <c r="BE4" t="s">
        <v>16</v>
      </c>
      <c r="BF4" t="s">
        <v>17</v>
      </c>
    </row>
    <row r="5" spans="1:58" x14ac:dyDescent="0.2">
      <c r="M5" s="6">
        <v>0.2</v>
      </c>
      <c r="N5" s="6">
        <v>0.2</v>
      </c>
      <c r="O5" s="6">
        <v>0.2</v>
      </c>
      <c r="P5" s="6">
        <v>0.2</v>
      </c>
      <c r="Q5" s="6">
        <v>1</v>
      </c>
      <c r="R5" s="6">
        <v>0.2</v>
      </c>
      <c r="S5" s="6">
        <v>0.2</v>
      </c>
      <c r="T5" s="6">
        <v>0.2</v>
      </c>
      <c r="U5" s="6">
        <v>0.2</v>
      </c>
      <c r="V5" s="6">
        <v>0.2</v>
      </c>
      <c r="X5" t="s">
        <v>26</v>
      </c>
      <c r="AI5" s="8"/>
      <c r="AV5">
        <v>1</v>
      </c>
      <c r="AW5">
        <f t="shared" ref="AW5:BF5" ca="1" si="2">LN(1-X7)/LN(1-$AX$1)</f>
        <v>57.876493091354305</v>
      </c>
      <c r="AX5">
        <f t="shared" ca="1" si="2"/>
        <v>27.371903459829991</v>
      </c>
      <c r="AY5">
        <f t="shared" ca="1" si="2"/>
        <v>58.078348239497217</v>
      </c>
      <c r="AZ5">
        <f t="shared" ca="1" si="2"/>
        <v>69.215016019008701</v>
      </c>
      <c r="BA5">
        <f t="shared" ca="1" si="2"/>
        <v>84.003726362889452</v>
      </c>
      <c r="BB5">
        <f t="shared" ca="1" si="2"/>
        <v>58.867262909435986</v>
      </c>
      <c r="BC5">
        <f t="shared" ca="1" si="2"/>
        <v>22.144789665769334</v>
      </c>
      <c r="BD5">
        <f t="shared" ca="1" si="2"/>
        <v>106.66585436710027</v>
      </c>
      <c r="BE5">
        <f t="shared" ca="1" si="2"/>
        <v>6.8204511765245854</v>
      </c>
      <c r="BF5">
        <f t="shared" ca="1" si="2"/>
        <v>22.809032907469099</v>
      </c>
    </row>
    <row r="6" spans="1:58" x14ac:dyDescent="0.2">
      <c r="M6" s="6">
        <v>0.2</v>
      </c>
      <c r="N6" s="6">
        <v>0.2</v>
      </c>
      <c r="O6" s="6">
        <v>0.2</v>
      </c>
      <c r="P6" s="6">
        <v>0.2</v>
      </c>
      <c r="Q6" s="6">
        <v>0.2</v>
      </c>
      <c r="R6" s="6">
        <v>1</v>
      </c>
      <c r="S6" s="6">
        <v>0.2</v>
      </c>
      <c r="T6" s="6">
        <v>0.2</v>
      </c>
      <c r="U6" s="6">
        <v>0.2</v>
      </c>
      <c r="V6" s="6">
        <v>0.2</v>
      </c>
      <c r="X6" t="s">
        <v>8</v>
      </c>
      <c r="Y6" t="s">
        <v>9</v>
      </c>
      <c r="Z6" t="s">
        <v>10</v>
      </c>
      <c r="AA6" t="s">
        <v>11</v>
      </c>
      <c r="AB6" t="s">
        <v>12</v>
      </c>
      <c r="AC6" t="s">
        <v>13</v>
      </c>
      <c r="AD6" t="s">
        <v>14</v>
      </c>
      <c r="AE6" t="s">
        <v>15</v>
      </c>
      <c r="AF6" t="s">
        <v>16</v>
      </c>
      <c r="AG6" t="s">
        <v>17</v>
      </c>
      <c r="AV6">
        <v>2</v>
      </c>
      <c r="AW6">
        <f t="shared" ref="AW6:AW44" si="3">LN(1-AK6)/LN(1-$AX$1)</f>
        <v>0</v>
      </c>
      <c r="AX6">
        <f t="shared" ref="AX6:AX44" si="4">LN(1-AL6)/LN(1-$AX$1)</f>
        <v>0</v>
      </c>
      <c r="AY6">
        <f t="shared" ref="AY6:AY44" si="5">LN(1-AM6)/LN(1-$AX$1)</f>
        <v>0</v>
      </c>
      <c r="AZ6">
        <f t="shared" ref="AZ6:AZ44" si="6">LN(1-AN6)/LN(1-$AX$1)</f>
        <v>0</v>
      </c>
      <c r="BA6">
        <f t="shared" ref="BA6:BA44" si="7">LN(1-AO6)/LN(1-$AX$1)</f>
        <v>0</v>
      </c>
      <c r="BB6">
        <f t="shared" ref="BB6:BB44" si="8">LN(1-AP6)/LN(1-$AX$1)</f>
        <v>0</v>
      </c>
      <c r="BC6">
        <f t="shared" ref="BC6:BC44" si="9">LN(1-AQ6)/LN(1-$AX$1)</f>
        <v>0</v>
      </c>
      <c r="BD6">
        <f t="shared" ref="BD6:BD44" si="10">LN(1-AR6)/LN(1-$AX$1)</f>
        <v>0</v>
      </c>
      <c r="BE6">
        <f t="shared" ref="BE6:BE44" si="11">LN(1-AS6)/LN(1-$AX$1)</f>
        <v>0</v>
      </c>
      <c r="BF6">
        <f t="shared" ref="BF6:BF44" si="12">LN(1-AT6)/LN(1-$AX$1)</f>
        <v>0</v>
      </c>
    </row>
    <row r="7" spans="1:58" x14ac:dyDescent="0.2">
      <c r="M7" s="6">
        <v>0.2</v>
      </c>
      <c r="N7" s="6">
        <v>0.2</v>
      </c>
      <c r="O7" s="6">
        <v>0.2</v>
      </c>
      <c r="P7" s="6">
        <v>0.2</v>
      </c>
      <c r="Q7" s="6">
        <v>0.2</v>
      </c>
      <c r="R7" s="6">
        <v>0.2</v>
      </c>
      <c r="S7" s="6">
        <v>1</v>
      </c>
      <c r="T7" s="6">
        <v>0.2</v>
      </c>
      <c r="U7" s="6">
        <v>0.2</v>
      </c>
      <c r="V7" s="6">
        <v>0.2</v>
      </c>
      <c r="X7">
        <f ca="1">NORMSDIST(X3)</f>
        <v>0.44104046329549507</v>
      </c>
      <c r="Y7">
        <f t="shared" ref="Y7:AG7" ca="1" si="13">NORMSDIST(Y3)</f>
        <v>0.24050141705448691</v>
      </c>
      <c r="Z7">
        <f t="shared" ca="1" si="13"/>
        <v>0.44217328176358672</v>
      </c>
      <c r="AA7">
        <f t="shared" ca="1" si="13"/>
        <v>0.5012419432862576</v>
      </c>
      <c r="AB7">
        <f t="shared" ca="1" si="13"/>
        <v>0.5701270860334311</v>
      </c>
      <c r="AC7">
        <f t="shared" ca="1" si="13"/>
        <v>0.44657872212845473</v>
      </c>
      <c r="AD7">
        <f t="shared" ca="1" si="13"/>
        <v>0.19953508274531881</v>
      </c>
      <c r="AE7">
        <f t="shared" ca="1" si="13"/>
        <v>0.65768628275232954</v>
      </c>
      <c r="AF7">
        <f t="shared" ca="1" si="13"/>
        <v>6.6251197497537453E-2</v>
      </c>
      <c r="AG7">
        <f t="shared" ca="1" si="13"/>
        <v>0.20486108298857866</v>
      </c>
      <c r="AV7">
        <v>3</v>
      </c>
      <c r="AW7">
        <f t="shared" si="3"/>
        <v>0</v>
      </c>
      <c r="AX7">
        <f t="shared" si="4"/>
        <v>0</v>
      </c>
      <c r="AY7">
        <f t="shared" si="5"/>
        <v>0</v>
      </c>
      <c r="AZ7">
        <f t="shared" si="6"/>
        <v>0</v>
      </c>
      <c r="BA7">
        <f t="shared" si="7"/>
        <v>0</v>
      </c>
      <c r="BB7">
        <f t="shared" si="8"/>
        <v>0</v>
      </c>
      <c r="BC7">
        <f t="shared" si="9"/>
        <v>0</v>
      </c>
      <c r="BD7">
        <f t="shared" si="10"/>
        <v>0</v>
      </c>
      <c r="BE7">
        <f t="shared" si="11"/>
        <v>0</v>
      </c>
      <c r="BF7">
        <f t="shared" si="12"/>
        <v>0</v>
      </c>
    </row>
    <row r="8" spans="1:58" x14ac:dyDescent="0.2">
      <c r="M8" s="6">
        <v>0.2</v>
      </c>
      <c r="N8" s="6">
        <v>0.2</v>
      </c>
      <c r="O8" s="6">
        <v>0.2</v>
      </c>
      <c r="P8" s="6">
        <v>0.2</v>
      </c>
      <c r="Q8" s="6">
        <v>0.2</v>
      </c>
      <c r="R8" s="6">
        <v>0.2</v>
      </c>
      <c r="S8" s="6">
        <v>0.2</v>
      </c>
      <c r="T8" s="6">
        <v>1</v>
      </c>
      <c r="U8" s="6">
        <v>0.2</v>
      </c>
      <c r="V8" s="6">
        <v>0.2</v>
      </c>
      <c r="AV8">
        <v>4</v>
      </c>
      <c r="AW8">
        <f t="shared" si="3"/>
        <v>0</v>
      </c>
      <c r="AX8">
        <f t="shared" si="4"/>
        <v>0</v>
      </c>
      <c r="AY8">
        <f t="shared" si="5"/>
        <v>0</v>
      </c>
      <c r="AZ8">
        <f t="shared" si="6"/>
        <v>0</v>
      </c>
      <c r="BA8">
        <f t="shared" si="7"/>
        <v>0</v>
      </c>
      <c r="BB8">
        <f t="shared" si="8"/>
        <v>0</v>
      </c>
      <c r="BC8">
        <f t="shared" si="9"/>
        <v>0</v>
      </c>
      <c r="BD8">
        <f t="shared" si="10"/>
        <v>0</v>
      </c>
      <c r="BE8">
        <f t="shared" si="11"/>
        <v>0</v>
      </c>
      <c r="BF8">
        <f t="shared" si="12"/>
        <v>0</v>
      </c>
    </row>
    <row r="9" spans="1:58" x14ac:dyDescent="0.2">
      <c r="M9" s="6">
        <v>0.2</v>
      </c>
      <c r="N9" s="6">
        <v>0.2</v>
      </c>
      <c r="O9" s="6">
        <v>0.2</v>
      </c>
      <c r="P9" s="6">
        <v>0.2</v>
      </c>
      <c r="Q9" s="6">
        <v>0.2</v>
      </c>
      <c r="R9" s="6">
        <v>0.2</v>
      </c>
      <c r="S9" s="6">
        <v>0.2</v>
      </c>
      <c r="T9" s="6">
        <v>0.2</v>
      </c>
      <c r="U9" s="6">
        <v>1</v>
      </c>
      <c r="V9" s="6">
        <v>0.2</v>
      </c>
      <c r="X9" s="4" t="s">
        <v>25</v>
      </c>
      <c r="Y9" s="14" t="s">
        <v>24</v>
      </c>
      <c r="Z9" s="15">
        <v>0.01</v>
      </c>
      <c r="AA9" s="14" t="s">
        <v>4</v>
      </c>
      <c r="AV9">
        <v>5</v>
      </c>
      <c r="AW9">
        <f t="shared" si="3"/>
        <v>0</v>
      </c>
      <c r="AX9">
        <f t="shared" si="4"/>
        <v>0</v>
      </c>
      <c r="AY9">
        <f t="shared" si="5"/>
        <v>0</v>
      </c>
      <c r="AZ9">
        <f t="shared" si="6"/>
        <v>0</v>
      </c>
      <c r="BA9">
        <f t="shared" si="7"/>
        <v>0</v>
      </c>
      <c r="BB9">
        <f t="shared" si="8"/>
        <v>0</v>
      </c>
      <c r="BC9">
        <f t="shared" si="9"/>
        <v>0</v>
      </c>
      <c r="BD9">
        <f t="shared" si="10"/>
        <v>0</v>
      </c>
      <c r="BE9">
        <f t="shared" si="11"/>
        <v>0</v>
      </c>
      <c r="BF9">
        <f t="shared" si="12"/>
        <v>0</v>
      </c>
    </row>
    <row r="10" spans="1:58" x14ac:dyDescent="0.2">
      <c r="M10" s="6">
        <v>0.2</v>
      </c>
      <c r="N10" s="6">
        <v>0.2</v>
      </c>
      <c r="O10" s="6">
        <v>0.2</v>
      </c>
      <c r="P10" s="6">
        <v>0.2</v>
      </c>
      <c r="Q10" s="6">
        <v>0.2</v>
      </c>
      <c r="R10" s="6">
        <v>0.2</v>
      </c>
      <c r="S10" s="6">
        <v>0.2</v>
      </c>
      <c r="T10" s="6">
        <v>0.2</v>
      </c>
      <c r="U10" s="6">
        <v>0.2</v>
      </c>
      <c r="V10" s="6">
        <v>1</v>
      </c>
      <c r="X10" t="s">
        <v>8</v>
      </c>
      <c r="Y10" t="s">
        <v>9</v>
      </c>
      <c r="Z10" t="s">
        <v>10</v>
      </c>
      <c r="AA10" t="s">
        <v>11</v>
      </c>
      <c r="AB10" t="s">
        <v>12</v>
      </c>
      <c r="AC10" t="s">
        <v>13</v>
      </c>
      <c r="AD10" t="s">
        <v>14</v>
      </c>
      <c r="AE10" t="s">
        <v>15</v>
      </c>
      <c r="AF10" t="s">
        <v>16</v>
      </c>
      <c r="AG10" t="s">
        <v>17</v>
      </c>
      <c r="AV10">
        <v>6</v>
      </c>
      <c r="AW10">
        <f t="shared" si="3"/>
        <v>0</v>
      </c>
      <c r="AX10">
        <f t="shared" si="4"/>
        <v>0</v>
      </c>
      <c r="AY10">
        <f t="shared" si="5"/>
        <v>0</v>
      </c>
      <c r="AZ10">
        <f t="shared" si="6"/>
        <v>0</v>
      </c>
      <c r="BA10">
        <f t="shared" si="7"/>
        <v>0</v>
      </c>
      <c r="BB10">
        <f t="shared" si="8"/>
        <v>0</v>
      </c>
      <c r="BC10">
        <f t="shared" si="9"/>
        <v>0</v>
      </c>
      <c r="BD10">
        <f t="shared" si="10"/>
        <v>0</v>
      </c>
      <c r="BE10">
        <f t="shared" si="11"/>
        <v>0</v>
      </c>
      <c r="BF10">
        <f t="shared" si="12"/>
        <v>0</v>
      </c>
    </row>
    <row r="11" spans="1:58" x14ac:dyDescent="0.2">
      <c r="M11" s="10"/>
      <c r="N11" s="10"/>
      <c r="O11" s="10"/>
      <c r="P11" s="10"/>
      <c r="Q11" s="10"/>
      <c r="R11" s="10"/>
      <c r="S11" s="10"/>
      <c r="T11" s="10"/>
      <c r="U11" s="10"/>
      <c r="V11" s="10"/>
      <c r="X11" s="4">
        <f ca="1">LN(1-X7)/LN(1-$Z$9)</f>
        <v>57.876493091354305</v>
      </c>
      <c r="Y11" s="4">
        <f t="shared" ref="Y11:AG11" ca="1" si="14">LN(1-Y7)/LN(1-$Z$9)</f>
        <v>27.371903459829991</v>
      </c>
      <c r="Z11" s="4">
        <f t="shared" ca="1" si="14"/>
        <v>58.078348239497217</v>
      </c>
      <c r="AA11" s="4">
        <f t="shared" ca="1" si="14"/>
        <v>69.215016019008701</v>
      </c>
      <c r="AB11" s="4">
        <f t="shared" ca="1" si="14"/>
        <v>84.003726362889452</v>
      </c>
      <c r="AC11" s="4">
        <f t="shared" ca="1" si="14"/>
        <v>58.867262909435986</v>
      </c>
      <c r="AD11" s="4">
        <f t="shared" ca="1" si="14"/>
        <v>22.144789665769334</v>
      </c>
      <c r="AE11" s="4">
        <f t="shared" ca="1" si="14"/>
        <v>106.66585436710027</v>
      </c>
      <c r="AF11" s="4">
        <f t="shared" ca="1" si="14"/>
        <v>6.8204511765245854</v>
      </c>
      <c r="AG11" s="4">
        <f t="shared" ca="1" si="14"/>
        <v>22.809032907469099</v>
      </c>
      <c r="AV11">
        <v>7</v>
      </c>
      <c r="AW11">
        <f t="shared" si="3"/>
        <v>0</v>
      </c>
      <c r="AX11">
        <f t="shared" si="4"/>
        <v>0</v>
      </c>
      <c r="AY11">
        <f t="shared" si="5"/>
        <v>0</v>
      </c>
      <c r="AZ11">
        <f t="shared" si="6"/>
        <v>0</v>
      </c>
      <c r="BA11">
        <f t="shared" si="7"/>
        <v>0</v>
      </c>
      <c r="BB11">
        <f t="shared" si="8"/>
        <v>0</v>
      </c>
      <c r="BC11">
        <f t="shared" si="9"/>
        <v>0</v>
      </c>
      <c r="BD11">
        <f t="shared" si="10"/>
        <v>0</v>
      </c>
      <c r="BE11">
        <f t="shared" si="11"/>
        <v>0</v>
      </c>
      <c r="BF11">
        <f t="shared" si="12"/>
        <v>0</v>
      </c>
    </row>
    <row r="12" spans="1:58" x14ac:dyDescent="0.2">
      <c r="L12" t="s">
        <v>19</v>
      </c>
      <c r="M12" s="5">
        <f>SQRT(M1)</f>
        <v>1</v>
      </c>
      <c r="N12" s="5">
        <v>0</v>
      </c>
      <c r="O12" s="5">
        <v>0</v>
      </c>
      <c r="P12" s="5">
        <v>0</v>
      </c>
      <c r="Q12" s="5">
        <v>0</v>
      </c>
      <c r="R12" s="5">
        <v>0</v>
      </c>
      <c r="S12" s="5">
        <v>0</v>
      </c>
      <c r="T12" s="5">
        <v>0</v>
      </c>
      <c r="U12" s="5">
        <v>0</v>
      </c>
      <c r="V12" s="5">
        <v>0</v>
      </c>
      <c r="AV12">
        <v>8</v>
      </c>
      <c r="AW12">
        <f t="shared" si="3"/>
        <v>0</v>
      </c>
      <c r="AX12">
        <f t="shared" si="4"/>
        <v>0</v>
      </c>
      <c r="AY12">
        <f t="shared" si="5"/>
        <v>0</v>
      </c>
      <c r="AZ12">
        <f t="shared" si="6"/>
        <v>0</v>
      </c>
      <c r="BA12">
        <f t="shared" si="7"/>
        <v>0</v>
      </c>
      <c r="BB12">
        <f t="shared" si="8"/>
        <v>0</v>
      </c>
      <c r="BC12">
        <f t="shared" si="9"/>
        <v>0</v>
      </c>
      <c r="BD12">
        <f t="shared" si="10"/>
        <v>0</v>
      </c>
      <c r="BE12">
        <f t="shared" si="11"/>
        <v>0</v>
      </c>
      <c r="BF12">
        <f t="shared" si="12"/>
        <v>0</v>
      </c>
    </row>
    <row r="13" spans="1:58" x14ac:dyDescent="0.2">
      <c r="M13" s="5">
        <f>M2/M12</f>
        <v>0.2</v>
      </c>
      <c r="N13" s="5">
        <f>SQRT(N2-M13^2)</f>
        <v>0.9797958971132712</v>
      </c>
      <c r="O13" s="5">
        <v>0</v>
      </c>
      <c r="P13" s="5">
        <v>0</v>
      </c>
      <c r="Q13" s="5">
        <v>0</v>
      </c>
      <c r="R13" s="5">
        <v>0</v>
      </c>
      <c r="S13" s="5">
        <v>0</v>
      </c>
      <c r="T13" s="5">
        <v>0</v>
      </c>
      <c r="U13" s="5">
        <v>0</v>
      </c>
      <c r="V13" s="5">
        <v>0</v>
      </c>
      <c r="AV13">
        <v>9</v>
      </c>
      <c r="AW13">
        <f t="shared" si="3"/>
        <v>0</v>
      </c>
      <c r="AX13">
        <f t="shared" si="4"/>
        <v>0</v>
      </c>
      <c r="AY13">
        <f t="shared" si="5"/>
        <v>0</v>
      </c>
      <c r="AZ13">
        <f t="shared" si="6"/>
        <v>0</v>
      </c>
      <c r="BA13">
        <f t="shared" si="7"/>
        <v>0</v>
      </c>
      <c r="BB13">
        <f t="shared" si="8"/>
        <v>0</v>
      </c>
      <c r="BC13">
        <f t="shared" si="9"/>
        <v>0</v>
      </c>
      <c r="BD13">
        <f t="shared" si="10"/>
        <v>0</v>
      </c>
      <c r="BE13">
        <f t="shared" si="11"/>
        <v>0</v>
      </c>
      <c r="BF13">
        <f t="shared" si="12"/>
        <v>0</v>
      </c>
    </row>
    <row r="14" spans="1:58" x14ac:dyDescent="0.2">
      <c r="M14" s="5">
        <f>M3/M12</f>
        <v>0.2</v>
      </c>
      <c r="N14" s="5">
        <f>(N3-M13*M14)/N13</f>
        <v>0.16329931618554522</v>
      </c>
      <c r="O14" s="5">
        <f>SQRT(O3-SUMSQ(M14:N14))</f>
        <v>0.96609178307929588</v>
      </c>
      <c r="P14" s="5">
        <v>0</v>
      </c>
      <c r="Q14" s="5">
        <v>0</v>
      </c>
      <c r="R14" s="5">
        <v>0</v>
      </c>
      <c r="S14" s="5">
        <v>0</v>
      </c>
      <c r="T14" s="5">
        <v>0</v>
      </c>
      <c r="U14" s="5">
        <v>0</v>
      </c>
      <c r="V14" s="5">
        <v>0</v>
      </c>
      <c r="AV14">
        <v>10</v>
      </c>
      <c r="AW14">
        <f t="shared" si="3"/>
        <v>0</v>
      </c>
      <c r="AX14">
        <f t="shared" si="4"/>
        <v>0</v>
      </c>
      <c r="AY14">
        <f t="shared" si="5"/>
        <v>0</v>
      </c>
      <c r="AZ14">
        <f t="shared" si="6"/>
        <v>0</v>
      </c>
      <c r="BA14">
        <f t="shared" si="7"/>
        <v>0</v>
      </c>
      <c r="BB14">
        <f t="shared" si="8"/>
        <v>0</v>
      </c>
      <c r="BC14">
        <f t="shared" si="9"/>
        <v>0</v>
      </c>
      <c r="BD14">
        <f t="shared" si="10"/>
        <v>0</v>
      </c>
      <c r="BE14">
        <f t="shared" si="11"/>
        <v>0</v>
      </c>
      <c r="BF14">
        <f t="shared" si="12"/>
        <v>0</v>
      </c>
    </row>
    <row r="15" spans="1:58" x14ac:dyDescent="0.2">
      <c r="M15" s="5">
        <f>M4/M12</f>
        <v>0.2</v>
      </c>
      <c r="N15" s="5">
        <f>(N4-M13*M15)/N13</f>
        <v>0.16329931618554522</v>
      </c>
      <c r="O15" s="5">
        <f>(O4-SUMPRODUCT(M15:N15,M14:N14))/O14</f>
        <v>0.13801311186847084</v>
      </c>
      <c r="P15" s="5">
        <f>SQRT(P4-SUMSQ(M15:O15))</f>
        <v>0.9561828874675149</v>
      </c>
      <c r="Q15" s="5">
        <v>0</v>
      </c>
      <c r="R15" s="5">
        <v>0</v>
      </c>
      <c r="S15" s="5">
        <v>0</v>
      </c>
      <c r="T15" s="5">
        <v>0</v>
      </c>
      <c r="U15" s="5">
        <v>0</v>
      </c>
      <c r="V15" s="5">
        <v>0</v>
      </c>
      <c r="AV15">
        <v>11</v>
      </c>
      <c r="AW15">
        <f t="shared" si="3"/>
        <v>0</v>
      </c>
      <c r="AX15">
        <f t="shared" si="4"/>
        <v>0</v>
      </c>
      <c r="AY15">
        <f t="shared" si="5"/>
        <v>0</v>
      </c>
      <c r="AZ15">
        <f t="shared" si="6"/>
        <v>0</v>
      </c>
      <c r="BA15">
        <f t="shared" si="7"/>
        <v>0</v>
      </c>
      <c r="BB15">
        <f t="shared" si="8"/>
        <v>0</v>
      </c>
      <c r="BC15">
        <f t="shared" si="9"/>
        <v>0</v>
      </c>
      <c r="BD15">
        <f t="shared" si="10"/>
        <v>0</v>
      </c>
      <c r="BE15">
        <f t="shared" si="11"/>
        <v>0</v>
      </c>
      <c r="BF15">
        <f t="shared" si="12"/>
        <v>0</v>
      </c>
    </row>
    <row r="16" spans="1:58" x14ac:dyDescent="0.2">
      <c r="M16" s="5">
        <f>M5/M12</f>
        <v>0.2</v>
      </c>
      <c r="N16" s="5">
        <f>(N5-M13*M16)/N13</f>
        <v>0.16329931618554522</v>
      </c>
      <c r="O16" s="5">
        <f>(O5-SUMPRODUCT(M16:N16,M14:N14))/O14</f>
        <v>0.13801311186847084</v>
      </c>
      <c r="P16" s="5">
        <f>(P5-SUMPRODUCT(M16:O16,M15:O15))/P15</f>
        <v>0.11952286093343936</v>
      </c>
      <c r="Q16" s="5">
        <f>SQRT(Q5-SUMSQ(M16:P16))</f>
        <v>0.94868329805051377</v>
      </c>
      <c r="R16" s="5">
        <v>0</v>
      </c>
      <c r="S16" s="5">
        <v>0</v>
      </c>
      <c r="T16" s="5">
        <v>0</v>
      </c>
      <c r="U16" s="5">
        <v>0</v>
      </c>
      <c r="V16" s="5">
        <v>0</v>
      </c>
      <c r="AV16">
        <v>12</v>
      </c>
      <c r="AW16">
        <f t="shared" si="3"/>
        <v>0</v>
      </c>
      <c r="AX16">
        <f t="shared" si="4"/>
        <v>0</v>
      </c>
      <c r="AY16">
        <f t="shared" si="5"/>
        <v>0</v>
      </c>
      <c r="AZ16">
        <f t="shared" si="6"/>
        <v>0</v>
      </c>
      <c r="BA16">
        <f t="shared" si="7"/>
        <v>0</v>
      </c>
      <c r="BB16">
        <f t="shared" si="8"/>
        <v>0</v>
      </c>
      <c r="BC16">
        <f t="shared" si="9"/>
        <v>0</v>
      </c>
      <c r="BD16">
        <f t="shared" si="10"/>
        <v>0</v>
      </c>
      <c r="BE16">
        <f t="shared" si="11"/>
        <v>0</v>
      </c>
      <c r="BF16">
        <f t="shared" si="12"/>
        <v>0</v>
      </c>
    </row>
    <row r="17" spans="13:58" x14ac:dyDescent="0.2">
      <c r="M17" s="5">
        <f>M6/M12</f>
        <v>0.2</v>
      </c>
      <c r="N17" s="5">
        <f>(N6-M13*M17)/N13</f>
        <v>0.16329931618554522</v>
      </c>
      <c r="O17" s="5">
        <f>(O6-SUMPRODUCT(M17:N17,M14:N14))/O14</f>
        <v>0.13801311186847084</v>
      </c>
      <c r="P17" s="5">
        <f>(P6-SUMPRODUCT(M17:O17,M15:O15))/P15</f>
        <v>0.11952286093343936</v>
      </c>
      <c r="Q17" s="5">
        <f>(Q6-SUMPRODUCT(M16:P16,M17:P17))/Q16</f>
        <v>0.10540925533894598</v>
      </c>
      <c r="R17" s="5">
        <f>SQRT(R6-SUMSQ(M17:Q17))</f>
        <v>0.94280904158206336</v>
      </c>
      <c r="S17" s="5">
        <v>0</v>
      </c>
      <c r="T17" s="5">
        <v>0</v>
      </c>
      <c r="U17" s="5">
        <v>0</v>
      </c>
      <c r="V17" s="5">
        <v>0</v>
      </c>
      <c r="AV17">
        <v>13</v>
      </c>
      <c r="AW17">
        <f t="shared" si="3"/>
        <v>0</v>
      </c>
      <c r="AX17">
        <f t="shared" si="4"/>
        <v>0</v>
      </c>
      <c r="AY17">
        <f t="shared" si="5"/>
        <v>0</v>
      </c>
      <c r="AZ17">
        <f t="shared" si="6"/>
        <v>0</v>
      </c>
      <c r="BA17">
        <f t="shared" si="7"/>
        <v>0</v>
      </c>
      <c r="BB17">
        <f t="shared" si="8"/>
        <v>0</v>
      </c>
      <c r="BC17">
        <f t="shared" si="9"/>
        <v>0</v>
      </c>
      <c r="BD17">
        <f t="shared" si="10"/>
        <v>0</v>
      </c>
      <c r="BE17">
        <f t="shared" si="11"/>
        <v>0</v>
      </c>
      <c r="BF17">
        <f t="shared" si="12"/>
        <v>0</v>
      </c>
    </row>
    <row r="18" spans="13:58" x14ac:dyDescent="0.2">
      <c r="M18" s="5">
        <f>M7/M12</f>
        <v>0.2</v>
      </c>
      <c r="N18" s="5">
        <f>(N7-M13*M18)/N13</f>
        <v>0.16329931618554522</v>
      </c>
      <c r="O18" s="5">
        <f>(O7-SUMPRODUCT(M18:N18,M14:N14))/O14</f>
        <v>0.13801311186847084</v>
      </c>
      <c r="P18" s="5">
        <f>(P7-SUMPRODUCT(M18:O18,M15:O15))/P15</f>
        <v>0.11952286093343936</v>
      </c>
      <c r="Q18" s="5">
        <f>(Q7-SUMPRODUCT(M16:P16,M18:P18))/$Q16</f>
        <v>0.10540925533894598</v>
      </c>
      <c r="R18" s="5">
        <f>(R7-SUMPRODUCT(M18:Q18,M17:Q17))/R17</f>
        <v>9.4280904158206322E-2</v>
      </c>
      <c r="S18" s="5">
        <f>SQRT(S7-SUMSQ(M18:R18))</f>
        <v>0.93808315196468595</v>
      </c>
      <c r="T18" s="5">
        <v>0</v>
      </c>
      <c r="U18" s="5">
        <v>0</v>
      </c>
      <c r="V18" s="5">
        <v>0</v>
      </c>
      <c r="AV18">
        <v>14</v>
      </c>
      <c r="AW18">
        <f t="shared" si="3"/>
        <v>0</v>
      </c>
      <c r="AX18">
        <f t="shared" si="4"/>
        <v>0</v>
      </c>
      <c r="AY18">
        <f t="shared" si="5"/>
        <v>0</v>
      </c>
      <c r="AZ18">
        <f t="shared" si="6"/>
        <v>0</v>
      </c>
      <c r="BA18">
        <f t="shared" si="7"/>
        <v>0</v>
      </c>
      <c r="BB18">
        <f t="shared" si="8"/>
        <v>0</v>
      </c>
      <c r="BC18">
        <f t="shared" si="9"/>
        <v>0</v>
      </c>
      <c r="BD18">
        <f t="shared" si="10"/>
        <v>0</v>
      </c>
      <c r="BE18">
        <f t="shared" si="11"/>
        <v>0</v>
      </c>
      <c r="BF18">
        <f t="shared" si="12"/>
        <v>0</v>
      </c>
    </row>
    <row r="19" spans="13:58" x14ac:dyDescent="0.2">
      <c r="M19" s="5">
        <f>M8/M12</f>
        <v>0.2</v>
      </c>
      <c r="N19" s="5">
        <f>(N8-M13*M19)/N13</f>
        <v>0.16329931618554522</v>
      </c>
      <c r="O19" s="5">
        <f>(O8-SUMPRODUCT(M19:N19,M14:N14))/O14</f>
        <v>0.13801311186847084</v>
      </c>
      <c r="P19" s="5">
        <f>(P8-SUMPRODUCT(M19:O19,M15:O15))/P15</f>
        <v>0.11952286093343936</v>
      </c>
      <c r="Q19" s="5">
        <f>(Q8-SUMPRODUCT(M16:P16,M19:P19))/$Q16</f>
        <v>0.10540925533894598</v>
      </c>
      <c r="R19" s="5">
        <f>(R8-SUMPRODUCT(M19:Q19,M17:Q17))/R17</f>
        <v>9.4280904158206322E-2</v>
      </c>
      <c r="S19" s="5">
        <f>(S8-SUMPRODUCT(M19:R19,M18:R18))/S18</f>
        <v>8.5280286542244163E-2</v>
      </c>
      <c r="T19" s="5">
        <f>SQRT(T8-SUMSQ(M19:S19))</f>
        <v>0.9341987329938275</v>
      </c>
      <c r="U19" s="5">
        <v>0</v>
      </c>
      <c r="V19" s="5">
        <v>0</v>
      </c>
      <c r="AV19">
        <v>15</v>
      </c>
      <c r="AW19">
        <f t="shared" si="3"/>
        <v>0</v>
      </c>
      <c r="AX19">
        <f t="shared" si="4"/>
        <v>0</v>
      </c>
      <c r="AY19">
        <f t="shared" si="5"/>
        <v>0</v>
      </c>
      <c r="AZ19">
        <f t="shared" si="6"/>
        <v>0</v>
      </c>
      <c r="BA19">
        <f t="shared" si="7"/>
        <v>0</v>
      </c>
      <c r="BB19">
        <f t="shared" si="8"/>
        <v>0</v>
      </c>
      <c r="BC19">
        <f t="shared" si="9"/>
        <v>0</v>
      </c>
      <c r="BD19">
        <f t="shared" si="10"/>
        <v>0</v>
      </c>
      <c r="BE19">
        <f t="shared" si="11"/>
        <v>0</v>
      </c>
      <c r="BF19">
        <f t="shared" si="12"/>
        <v>0</v>
      </c>
    </row>
    <row r="20" spans="13:58" x14ac:dyDescent="0.2">
      <c r="M20" s="5">
        <f>M9/M12</f>
        <v>0.2</v>
      </c>
      <c r="N20" s="5">
        <f>(N9-M13*M20)/N13</f>
        <v>0.16329931618554522</v>
      </c>
      <c r="O20" s="5">
        <f>(O9-SUMPRODUCT(M20:N20,M14:N14))/O14</f>
        <v>0.13801311186847084</v>
      </c>
      <c r="P20" s="5">
        <f>(P9-SUMPRODUCT(M20:O20,M15:O15))/P15</f>
        <v>0.11952286093343936</v>
      </c>
      <c r="Q20" s="5">
        <f>(Q9-SUMPRODUCT(M16:P16,M20:P20))/Q16</f>
        <v>0.10540925533894598</v>
      </c>
      <c r="R20" s="5">
        <f>(R9-SUMPRODUCT(M20:Q20,M17:Q17))/R17</f>
        <v>9.4280904158206322E-2</v>
      </c>
      <c r="S20" s="5">
        <f>(S9-SUMPRODUCT(M20:R20,M18:R18))/S18</f>
        <v>8.5280286542244163E-2</v>
      </c>
      <c r="T20" s="5">
        <f>(T9-SUMPRODUCT(M20:S20,M19:S19))/T19</f>
        <v>7.7849894416152296E-2</v>
      </c>
      <c r="U20" s="5">
        <f>SQRT(U9-SUMSQ(M20:T20))</f>
        <v>0.93094933625126275</v>
      </c>
      <c r="V20" s="5">
        <v>0</v>
      </c>
      <c r="AV20">
        <v>16</v>
      </c>
      <c r="AW20">
        <f t="shared" si="3"/>
        <v>0</v>
      </c>
      <c r="AX20">
        <f t="shared" si="4"/>
        <v>0</v>
      </c>
      <c r="AY20">
        <f t="shared" si="5"/>
        <v>0</v>
      </c>
      <c r="AZ20">
        <f t="shared" si="6"/>
        <v>0</v>
      </c>
      <c r="BA20">
        <f t="shared" si="7"/>
        <v>0</v>
      </c>
      <c r="BB20">
        <f t="shared" si="8"/>
        <v>0</v>
      </c>
      <c r="BC20">
        <f t="shared" si="9"/>
        <v>0</v>
      </c>
      <c r="BD20">
        <f t="shared" si="10"/>
        <v>0</v>
      </c>
      <c r="BE20">
        <f t="shared" si="11"/>
        <v>0</v>
      </c>
      <c r="BF20">
        <f t="shared" si="12"/>
        <v>0</v>
      </c>
    </row>
    <row r="21" spans="13:58" x14ac:dyDescent="0.2">
      <c r="M21" s="5">
        <f>M10/M12</f>
        <v>0.2</v>
      </c>
      <c r="N21" s="5">
        <f>(N10-M13*M21)/N13</f>
        <v>0.16329931618554522</v>
      </c>
      <c r="O21" s="5">
        <f>(O10-SUMPRODUCT(M21:N21,M14:N14))/O14</f>
        <v>0.13801311186847084</v>
      </c>
      <c r="P21" s="5">
        <f>(P10-SUMPRODUCT(M21:O21,M15:O15))/P15</f>
        <v>0.11952286093343936</v>
      </c>
      <c r="Q21" s="5">
        <f>(Q10-SUMPRODUCT(M16:P16,M21:P21))/Q16</f>
        <v>0.10540925533894598</v>
      </c>
      <c r="R21" s="5">
        <f>(R10-SUMPRODUCT(M21:Q21,M17:Q17))/R17</f>
        <v>9.4280904158206322E-2</v>
      </c>
      <c r="S21" s="5">
        <f>(S10-SUMPRODUCT(M21:R21,M18:R18))/S18</f>
        <v>8.5280286542244163E-2</v>
      </c>
      <c r="T21" s="5">
        <f>(T10-SUMPRODUCT(M21:S21,M19:S19))/T19</f>
        <v>7.7849894416152296E-2</v>
      </c>
      <c r="U21" s="5">
        <f>(U10-SUMPRODUCT(M21:T21,M20:T20))/U20</f>
        <v>7.1611487403943269E-2</v>
      </c>
      <c r="V21" s="5">
        <f>SQRT(V10-SUMSQ(M21:U21))</f>
        <v>0.92819096178451421</v>
      </c>
      <c r="AV21">
        <v>17</v>
      </c>
      <c r="AW21">
        <f t="shared" si="3"/>
        <v>0</v>
      </c>
      <c r="AX21">
        <f t="shared" si="4"/>
        <v>0</v>
      </c>
      <c r="AY21">
        <f t="shared" si="5"/>
        <v>0</v>
      </c>
      <c r="AZ21">
        <f t="shared" si="6"/>
        <v>0</v>
      </c>
      <c r="BA21">
        <f t="shared" si="7"/>
        <v>0</v>
      </c>
      <c r="BB21">
        <f t="shared" si="8"/>
        <v>0</v>
      </c>
      <c r="BC21">
        <f t="shared" si="9"/>
        <v>0</v>
      </c>
      <c r="BD21">
        <f t="shared" si="10"/>
        <v>0</v>
      </c>
      <c r="BE21">
        <f t="shared" si="11"/>
        <v>0</v>
      </c>
      <c r="BF21">
        <f t="shared" si="12"/>
        <v>0</v>
      </c>
    </row>
    <row r="22" spans="13:58" x14ac:dyDescent="0.2">
      <c r="AV22">
        <v>18</v>
      </c>
      <c r="AW22">
        <f t="shared" si="3"/>
        <v>0</v>
      </c>
      <c r="AX22">
        <f t="shared" si="4"/>
        <v>0</v>
      </c>
      <c r="AY22">
        <f t="shared" si="5"/>
        <v>0</v>
      </c>
      <c r="AZ22">
        <f t="shared" si="6"/>
        <v>0</v>
      </c>
      <c r="BA22">
        <f t="shared" si="7"/>
        <v>0</v>
      </c>
      <c r="BB22">
        <f t="shared" si="8"/>
        <v>0</v>
      </c>
      <c r="BC22">
        <f t="shared" si="9"/>
        <v>0</v>
      </c>
      <c r="BD22">
        <f t="shared" si="10"/>
        <v>0</v>
      </c>
      <c r="BE22">
        <f t="shared" si="11"/>
        <v>0</v>
      </c>
      <c r="BF22">
        <f t="shared" si="12"/>
        <v>0</v>
      </c>
    </row>
    <row r="23" spans="13:58" x14ac:dyDescent="0.2">
      <c r="AV23">
        <v>19</v>
      </c>
      <c r="AW23">
        <f t="shared" si="3"/>
        <v>0</v>
      </c>
      <c r="AX23">
        <f t="shared" si="4"/>
        <v>0</v>
      </c>
      <c r="AY23">
        <f t="shared" si="5"/>
        <v>0</v>
      </c>
      <c r="AZ23">
        <f t="shared" si="6"/>
        <v>0</v>
      </c>
      <c r="BA23">
        <f t="shared" si="7"/>
        <v>0</v>
      </c>
      <c r="BB23">
        <f t="shared" si="8"/>
        <v>0</v>
      </c>
      <c r="BC23">
        <f t="shared" si="9"/>
        <v>0</v>
      </c>
      <c r="BD23">
        <f t="shared" si="10"/>
        <v>0</v>
      </c>
      <c r="BE23">
        <f t="shared" si="11"/>
        <v>0</v>
      </c>
      <c r="BF23">
        <f t="shared" si="12"/>
        <v>0</v>
      </c>
    </row>
    <row r="24" spans="13:58" x14ac:dyDescent="0.2">
      <c r="M24" s="5">
        <f t="array" ref="M24:V33">MMULT(M12:V21,TRANSPOSE(M12:V21))</f>
        <v>1</v>
      </c>
      <c r="N24" s="5">
        <v>0.2</v>
      </c>
      <c r="O24" s="5">
        <v>0.2</v>
      </c>
      <c r="P24" s="5">
        <v>0.2</v>
      </c>
      <c r="Q24" s="5">
        <v>0.2</v>
      </c>
      <c r="R24" s="5">
        <v>0.2</v>
      </c>
      <c r="S24" s="5">
        <v>0.2</v>
      </c>
      <c r="T24" s="5">
        <v>0.2</v>
      </c>
      <c r="U24" s="5">
        <v>0.2</v>
      </c>
      <c r="V24" s="5">
        <v>0.2</v>
      </c>
      <c r="AV24">
        <v>20</v>
      </c>
      <c r="AW24">
        <f t="shared" si="3"/>
        <v>0</v>
      </c>
      <c r="AX24">
        <f t="shared" si="4"/>
        <v>0</v>
      </c>
      <c r="AY24">
        <f t="shared" si="5"/>
        <v>0</v>
      </c>
      <c r="AZ24">
        <f t="shared" si="6"/>
        <v>0</v>
      </c>
      <c r="BA24">
        <f t="shared" si="7"/>
        <v>0</v>
      </c>
      <c r="BB24">
        <f t="shared" si="8"/>
        <v>0</v>
      </c>
      <c r="BC24">
        <f t="shared" si="9"/>
        <v>0</v>
      </c>
      <c r="BD24">
        <f t="shared" si="10"/>
        <v>0</v>
      </c>
      <c r="BE24">
        <f t="shared" si="11"/>
        <v>0</v>
      </c>
      <c r="BF24">
        <f t="shared" si="12"/>
        <v>0</v>
      </c>
    </row>
    <row r="25" spans="13:58" x14ac:dyDescent="0.2">
      <c r="M25" s="5">
        <v>0.2</v>
      </c>
      <c r="N25" s="5">
        <v>1</v>
      </c>
      <c r="O25" s="5">
        <v>0.2</v>
      </c>
      <c r="P25" s="5">
        <v>0.2</v>
      </c>
      <c r="Q25" s="5">
        <v>0.2</v>
      </c>
      <c r="R25" s="5">
        <v>0.2</v>
      </c>
      <c r="S25" s="5">
        <v>0.2</v>
      </c>
      <c r="T25" s="5">
        <v>0.2</v>
      </c>
      <c r="U25" s="5">
        <v>0.2</v>
      </c>
      <c r="V25" s="5">
        <v>0.2</v>
      </c>
      <c r="AV25">
        <v>21</v>
      </c>
      <c r="AW25">
        <f t="shared" si="3"/>
        <v>0</v>
      </c>
      <c r="AX25">
        <f t="shared" si="4"/>
        <v>0</v>
      </c>
      <c r="AY25">
        <f t="shared" si="5"/>
        <v>0</v>
      </c>
      <c r="AZ25">
        <f t="shared" si="6"/>
        <v>0</v>
      </c>
      <c r="BA25">
        <f t="shared" si="7"/>
        <v>0</v>
      </c>
      <c r="BB25">
        <f t="shared" si="8"/>
        <v>0</v>
      </c>
      <c r="BC25">
        <f t="shared" si="9"/>
        <v>0</v>
      </c>
      <c r="BD25">
        <f t="shared" si="10"/>
        <v>0</v>
      </c>
      <c r="BE25">
        <f t="shared" si="11"/>
        <v>0</v>
      </c>
      <c r="BF25">
        <f t="shared" si="12"/>
        <v>0</v>
      </c>
    </row>
    <row r="26" spans="13:58" x14ac:dyDescent="0.2">
      <c r="M26" s="5">
        <v>0.2</v>
      </c>
      <c r="N26" s="5">
        <v>0.2</v>
      </c>
      <c r="O26" s="5">
        <v>1</v>
      </c>
      <c r="P26" s="5">
        <v>0.2</v>
      </c>
      <c r="Q26" s="5">
        <v>0.2</v>
      </c>
      <c r="R26" s="5">
        <v>0.2</v>
      </c>
      <c r="S26" s="5">
        <v>0.2</v>
      </c>
      <c r="T26" s="5">
        <v>0.2</v>
      </c>
      <c r="U26" s="5">
        <v>0.2</v>
      </c>
      <c r="V26" s="5">
        <v>0.2</v>
      </c>
      <c r="AV26">
        <v>22</v>
      </c>
      <c r="AW26">
        <f t="shared" si="3"/>
        <v>0</v>
      </c>
      <c r="AX26">
        <f t="shared" si="4"/>
        <v>0</v>
      </c>
      <c r="AY26">
        <f t="shared" si="5"/>
        <v>0</v>
      </c>
      <c r="AZ26">
        <f t="shared" si="6"/>
        <v>0</v>
      </c>
      <c r="BA26">
        <f t="shared" si="7"/>
        <v>0</v>
      </c>
      <c r="BB26">
        <f t="shared" si="8"/>
        <v>0</v>
      </c>
      <c r="BC26">
        <f t="shared" si="9"/>
        <v>0</v>
      </c>
      <c r="BD26">
        <f t="shared" si="10"/>
        <v>0</v>
      </c>
      <c r="BE26">
        <f t="shared" si="11"/>
        <v>0</v>
      </c>
      <c r="BF26">
        <f t="shared" si="12"/>
        <v>0</v>
      </c>
    </row>
    <row r="27" spans="13:58" x14ac:dyDescent="0.2">
      <c r="M27" s="5">
        <v>0.2</v>
      </c>
      <c r="N27" s="5">
        <v>0.2</v>
      </c>
      <c r="O27" s="5">
        <v>0.2</v>
      </c>
      <c r="P27" s="5">
        <v>1</v>
      </c>
      <c r="Q27" s="5">
        <v>0.2</v>
      </c>
      <c r="R27" s="5">
        <v>0.2</v>
      </c>
      <c r="S27" s="5">
        <v>0.2</v>
      </c>
      <c r="T27" s="5">
        <v>0.2</v>
      </c>
      <c r="U27" s="5">
        <v>0.2</v>
      </c>
      <c r="V27" s="5">
        <v>0.2</v>
      </c>
      <c r="AV27">
        <v>23</v>
      </c>
      <c r="AW27">
        <f t="shared" si="3"/>
        <v>0</v>
      </c>
      <c r="AX27">
        <f t="shared" si="4"/>
        <v>0</v>
      </c>
      <c r="AY27">
        <f t="shared" si="5"/>
        <v>0</v>
      </c>
      <c r="AZ27">
        <f t="shared" si="6"/>
        <v>0</v>
      </c>
      <c r="BA27">
        <f t="shared" si="7"/>
        <v>0</v>
      </c>
      <c r="BB27">
        <f t="shared" si="8"/>
        <v>0</v>
      </c>
      <c r="BC27">
        <f t="shared" si="9"/>
        <v>0</v>
      </c>
      <c r="BD27">
        <f t="shared" si="10"/>
        <v>0</v>
      </c>
      <c r="BE27">
        <f t="shared" si="11"/>
        <v>0</v>
      </c>
      <c r="BF27">
        <f t="shared" si="12"/>
        <v>0</v>
      </c>
    </row>
    <row r="28" spans="13:58" x14ac:dyDescent="0.2">
      <c r="M28" s="5">
        <v>0.2</v>
      </c>
      <c r="N28" s="5">
        <v>0.2</v>
      </c>
      <c r="O28" s="5">
        <v>0.2</v>
      </c>
      <c r="P28" s="5">
        <v>0.2</v>
      </c>
      <c r="Q28" s="5">
        <v>0.99999999999999989</v>
      </c>
      <c r="R28" s="5">
        <v>0.2</v>
      </c>
      <c r="S28" s="5">
        <v>0.2</v>
      </c>
      <c r="T28" s="5">
        <v>0.2</v>
      </c>
      <c r="U28" s="5">
        <v>0.2</v>
      </c>
      <c r="V28" s="5">
        <v>0.2</v>
      </c>
      <c r="AV28">
        <v>24</v>
      </c>
      <c r="AW28">
        <f t="shared" si="3"/>
        <v>0</v>
      </c>
      <c r="AX28">
        <f t="shared" si="4"/>
        <v>0</v>
      </c>
      <c r="AY28">
        <f t="shared" si="5"/>
        <v>0</v>
      </c>
      <c r="AZ28">
        <f t="shared" si="6"/>
        <v>0</v>
      </c>
      <c r="BA28">
        <f t="shared" si="7"/>
        <v>0</v>
      </c>
      <c r="BB28">
        <f t="shared" si="8"/>
        <v>0</v>
      </c>
      <c r="BC28">
        <f t="shared" si="9"/>
        <v>0</v>
      </c>
      <c r="BD28">
        <f t="shared" si="10"/>
        <v>0</v>
      </c>
      <c r="BE28">
        <f t="shared" si="11"/>
        <v>0</v>
      </c>
      <c r="BF28">
        <f t="shared" si="12"/>
        <v>0</v>
      </c>
    </row>
    <row r="29" spans="13:58" x14ac:dyDescent="0.2">
      <c r="M29" s="5">
        <v>0.2</v>
      </c>
      <c r="N29" s="5">
        <v>0.2</v>
      </c>
      <c r="O29" s="5">
        <v>0.2</v>
      </c>
      <c r="P29" s="5">
        <v>0.2</v>
      </c>
      <c r="Q29" s="5">
        <v>0.2</v>
      </c>
      <c r="R29" s="5">
        <v>1</v>
      </c>
      <c r="S29" s="5">
        <v>0.2</v>
      </c>
      <c r="T29" s="5">
        <v>0.2</v>
      </c>
      <c r="U29" s="5">
        <v>0.2</v>
      </c>
      <c r="V29" s="5">
        <v>0.2</v>
      </c>
      <c r="AV29">
        <v>25</v>
      </c>
      <c r="AW29">
        <f t="shared" si="3"/>
        <v>0</v>
      </c>
      <c r="AX29">
        <f t="shared" si="4"/>
        <v>0</v>
      </c>
      <c r="AY29">
        <f t="shared" si="5"/>
        <v>0</v>
      </c>
      <c r="AZ29">
        <f t="shared" si="6"/>
        <v>0</v>
      </c>
      <c r="BA29">
        <f t="shared" si="7"/>
        <v>0</v>
      </c>
      <c r="BB29">
        <f t="shared" si="8"/>
        <v>0</v>
      </c>
      <c r="BC29">
        <f t="shared" si="9"/>
        <v>0</v>
      </c>
      <c r="BD29">
        <f t="shared" si="10"/>
        <v>0</v>
      </c>
      <c r="BE29">
        <f t="shared" si="11"/>
        <v>0</v>
      </c>
      <c r="BF29">
        <f t="shared" si="12"/>
        <v>0</v>
      </c>
    </row>
    <row r="30" spans="13:58" x14ac:dyDescent="0.2">
      <c r="M30" s="5">
        <v>0.2</v>
      </c>
      <c r="N30" s="5">
        <v>0.2</v>
      </c>
      <c r="O30" s="5">
        <v>0.2</v>
      </c>
      <c r="P30" s="5">
        <v>0.2</v>
      </c>
      <c r="Q30" s="5">
        <v>0.2</v>
      </c>
      <c r="R30" s="5">
        <v>0.2</v>
      </c>
      <c r="S30" s="5">
        <v>1.0000000000000002</v>
      </c>
      <c r="T30" s="5">
        <v>0.2</v>
      </c>
      <c r="U30" s="5">
        <v>0.2</v>
      </c>
      <c r="V30" s="5">
        <v>0.2</v>
      </c>
      <c r="AV30">
        <v>26</v>
      </c>
      <c r="AW30">
        <f t="shared" si="3"/>
        <v>0</v>
      </c>
      <c r="AX30">
        <f t="shared" si="4"/>
        <v>0</v>
      </c>
      <c r="AY30">
        <f t="shared" si="5"/>
        <v>0</v>
      </c>
      <c r="AZ30">
        <f t="shared" si="6"/>
        <v>0</v>
      </c>
      <c r="BA30">
        <f t="shared" si="7"/>
        <v>0</v>
      </c>
      <c r="BB30">
        <f t="shared" si="8"/>
        <v>0</v>
      </c>
      <c r="BC30">
        <f t="shared" si="9"/>
        <v>0</v>
      </c>
      <c r="BD30">
        <f t="shared" si="10"/>
        <v>0</v>
      </c>
      <c r="BE30">
        <f t="shared" si="11"/>
        <v>0</v>
      </c>
      <c r="BF30">
        <f t="shared" si="12"/>
        <v>0</v>
      </c>
    </row>
    <row r="31" spans="13:58" x14ac:dyDescent="0.2">
      <c r="M31" s="5">
        <v>0.2</v>
      </c>
      <c r="N31" s="5">
        <v>0.2</v>
      </c>
      <c r="O31" s="5">
        <v>0.2</v>
      </c>
      <c r="P31" s="5">
        <v>0.2</v>
      </c>
      <c r="Q31" s="5">
        <v>0.2</v>
      </c>
      <c r="R31" s="5">
        <v>0.2</v>
      </c>
      <c r="S31" s="5">
        <v>0.2</v>
      </c>
      <c r="T31" s="5">
        <v>0.99999999999999989</v>
      </c>
      <c r="U31" s="5">
        <v>0.2</v>
      </c>
      <c r="V31" s="5">
        <v>0.2</v>
      </c>
      <c r="AV31">
        <v>27</v>
      </c>
      <c r="AW31">
        <f t="shared" si="3"/>
        <v>0</v>
      </c>
      <c r="AX31">
        <f t="shared" si="4"/>
        <v>0</v>
      </c>
      <c r="AY31">
        <f t="shared" si="5"/>
        <v>0</v>
      </c>
      <c r="AZ31">
        <f t="shared" si="6"/>
        <v>0</v>
      </c>
      <c r="BA31">
        <f t="shared" si="7"/>
        <v>0</v>
      </c>
      <c r="BB31">
        <f t="shared" si="8"/>
        <v>0</v>
      </c>
      <c r="BC31">
        <f t="shared" si="9"/>
        <v>0</v>
      </c>
      <c r="BD31">
        <f t="shared" si="10"/>
        <v>0</v>
      </c>
      <c r="BE31">
        <f t="shared" si="11"/>
        <v>0</v>
      </c>
      <c r="BF31">
        <f t="shared" si="12"/>
        <v>0</v>
      </c>
    </row>
    <row r="32" spans="13:58" x14ac:dyDescent="0.2">
      <c r="M32" s="5">
        <v>0.2</v>
      </c>
      <c r="N32" s="5">
        <v>0.2</v>
      </c>
      <c r="O32" s="5">
        <v>0.2</v>
      </c>
      <c r="P32" s="5">
        <v>0.2</v>
      </c>
      <c r="Q32" s="5">
        <v>0.2</v>
      </c>
      <c r="R32" s="5">
        <v>0.2</v>
      </c>
      <c r="S32" s="5">
        <v>0.2</v>
      </c>
      <c r="T32" s="5">
        <v>0.2</v>
      </c>
      <c r="U32" s="5">
        <v>1</v>
      </c>
      <c r="V32" s="5">
        <v>0.2</v>
      </c>
      <c r="AV32">
        <v>28</v>
      </c>
      <c r="AW32">
        <f t="shared" si="3"/>
        <v>0</v>
      </c>
      <c r="AX32">
        <f t="shared" si="4"/>
        <v>0</v>
      </c>
      <c r="AY32">
        <f t="shared" si="5"/>
        <v>0</v>
      </c>
      <c r="AZ32">
        <f t="shared" si="6"/>
        <v>0</v>
      </c>
      <c r="BA32">
        <f t="shared" si="7"/>
        <v>0</v>
      </c>
      <c r="BB32">
        <f t="shared" si="8"/>
        <v>0</v>
      </c>
      <c r="BC32">
        <f t="shared" si="9"/>
        <v>0</v>
      </c>
      <c r="BD32">
        <f t="shared" si="10"/>
        <v>0</v>
      </c>
      <c r="BE32">
        <f t="shared" si="11"/>
        <v>0</v>
      </c>
      <c r="BF32">
        <f t="shared" si="12"/>
        <v>0</v>
      </c>
    </row>
    <row r="33" spans="13:58" x14ac:dyDescent="0.2">
      <c r="M33" s="5">
        <v>0.2</v>
      </c>
      <c r="N33" s="5">
        <v>0.2</v>
      </c>
      <c r="O33" s="5">
        <v>0.2</v>
      </c>
      <c r="P33" s="5">
        <v>0.2</v>
      </c>
      <c r="Q33" s="5">
        <v>0.2</v>
      </c>
      <c r="R33" s="5">
        <v>0.2</v>
      </c>
      <c r="S33" s="5">
        <v>0.2</v>
      </c>
      <c r="T33" s="5">
        <v>0.2</v>
      </c>
      <c r="U33" s="5">
        <v>0.2</v>
      </c>
      <c r="V33" s="5">
        <v>1</v>
      </c>
      <c r="AV33">
        <v>29</v>
      </c>
      <c r="AW33">
        <f t="shared" si="3"/>
        <v>0</v>
      </c>
      <c r="AX33">
        <f t="shared" si="4"/>
        <v>0</v>
      </c>
      <c r="AY33">
        <f t="shared" si="5"/>
        <v>0</v>
      </c>
      <c r="AZ33">
        <f t="shared" si="6"/>
        <v>0</v>
      </c>
      <c r="BA33">
        <f t="shared" si="7"/>
        <v>0</v>
      </c>
      <c r="BB33">
        <f t="shared" si="8"/>
        <v>0</v>
      </c>
      <c r="BC33">
        <f t="shared" si="9"/>
        <v>0</v>
      </c>
      <c r="BD33">
        <f t="shared" si="10"/>
        <v>0</v>
      </c>
      <c r="BE33">
        <f t="shared" si="11"/>
        <v>0</v>
      </c>
      <c r="BF33">
        <f t="shared" si="12"/>
        <v>0</v>
      </c>
    </row>
    <row r="34" spans="13:58" x14ac:dyDescent="0.2">
      <c r="AV34">
        <v>30</v>
      </c>
      <c r="AW34">
        <f t="shared" si="3"/>
        <v>0</v>
      </c>
      <c r="AX34">
        <f t="shared" si="4"/>
        <v>0</v>
      </c>
      <c r="AY34">
        <f t="shared" si="5"/>
        <v>0</v>
      </c>
      <c r="AZ34">
        <f t="shared" si="6"/>
        <v>0</v>
      </c>
      <c r="BA34">
        <f t="shared" si="7"/>
        <v>0</v>
      </c>
      <c r="BB34">
        <f t="shared" si="8"/>
        <v>0</v>
      </c>
      <c r="BC34">
        <f t="shared" si="9"/>
        <v>0</v>
      </c>
      <c r="BD34">
        <f t="shared" si="10"/>
        <v>0</v>
      </c>
      <c r="BE34">
        <f t="shared" si="11"/>
        <v>0</v>
      </c>
      <c r="BF34">
        <f t="shared" si="12"/>
        <v>0</v>
      </c>
    </row>
    <row r="35" spans="13:58" x14ac:dyDescent="0.2">
      <c r="AV35">
        <v>31</v>
      </c>
      <c r="AW35">
        <f t="shared" si="3"/>
        <v>0</v>
      </c>
      <c r="AX35">
        <f t="shared" si="4"/>
        <v>0</v>
      </c>
      <c r="AY35">
        <f t="shared" si="5"/>
        <v>0</v>
      </c>
      <c r="AZ35">
        <f t="shared" si="6"/>
        <v>0</v>
      </c>
      <c r="BA35">
        <f t="shared" si="7"/>
        <v>0</v>
      </c>
      <c r="BB35">
        <f t="shared" si="8"/>
        <v>0</v>
      </c>
      <c r="BC35">
        <f t="shared" si="9"/>
        <v>0</v>
      </c>
      <c r="BD35">
        <f t="shared" si="10"/>
        <v>0</v>
      </c>
      <c r="BE35">
        <f t="shared" si="11"/>
        <v>0</v>
      </c>
      <c r="BF35">
        <f t="shared" si="12"/>
        <v>0</v>
      </c>
    </row>
    <row r="36" spans="13:58" x14ac:dyDescent="0.2">
      <c r="AV36">
        <v>32</v>
      </c>
      <c r="AW36">
        <f t="shared" si="3"/>
        <v>0</v>
      </c>
      <c r="AX36">
        <f t="shared" si="4"/>
        <v>0</v>
      </c>
      <c r="AY36">
        <f t="shared" si="5"/>
        <v>0</v>
      </c>
      <c r="AZ36">
        <f t="shared" si="6"/>
        <v>0</v>
      </c>
      <c r="BA36">
        <f t="shared" si="7"/>
        <v>0</v>
      </c>
      <c r="BB36">
        <f t="shared" si="8"/>
        <v>0</v>
      </c>
      <c r="BC36">
        <f t="shared" si="9"/>
        <v>0</v>
      </c>
      <c r="BD36">
        <f t="shared" si="10"/>
        <v>0</v>
      </c>
      <c r="BE36">
        <f t="shared" si="11"/>
        <v>0</v>
      </c>
      <c r="BF36">
        <f t="shared" si="12"/>
        <v>0</v>
      </c>
    </row>
    <row r="37" spans="13:58" x14ac:dyDescent="0.2">
      <c r="AV37">
        <v>33</v>
      </c>
      <c r="AW37">
        <f t="shared" si="3"/>
        <v>0</v>
      </c>
      <c r="AX37">
        <f t="shared" si="4"/>
        <v>0</v>
      </c>
      <c r="AY37">
        <f t="shared" si="5"/>
        <v>0</v>
      </c>
      <c r="AZ37">
        <f t="shared" si="6"/>
        <v>0</v>
      </c>
      <c r="BA37">
        <f t="shared" si="7"/>
        <v>0</v>
      </c>
      <c r="BB37">
        <f t="shared" si="8"/>
        <v>0</v>
      </c>
      <c r="BC37">
        <f t="shared" si="9"/>
        <v>0</v>
      </c>
      <c r="BD37">
        <f t="shared" si="10"/>
        <v>0</v>
      </c>
      <c r="BE37">
        <f t="shared" si="11"/>
        <v>0</v>
      </c>
      <c r="BF37">
        <f t="shared" si="12"/>
        <v>0</v>
      </c>
    </row>
    <row r="38" spans="13:58" x14ac:dyDescent="0.2">
      <c r="AV38">
        <v>34</v>
      </c>
      <c r="AW38">
        <f t="shared" si="3"/>
        <v>0</v>
      </c>
      <c r="AX38">
        <f t="shared" si="4"/>
        <v>0</v>
      </c>
      <c r="AY38">
        <f t="shared" si="5"/>
        <v>0</v>
      </c>
      <c r="AZ38">
        <f t="shared" si="6"/>
        <v>0</v>
      </c>
      <c r="BA38">
        <f t="shared" si="7"/>
        <v>0</v>
      </c>
      <c r="BB38">
        <f t="shared" si="8"/>
        <v>0</v>
      </c>
      <c r="BC38">
        <f t="shared" si="9"/>
        <v>0</v>
      </c>
      <c r="BD38">
        <f t="shared" si="10"/>
        <v>0</v>
      </c>
      <c r="BE38">
        <f t="shared" si="11"/>
        <v>0</v>
      </c>
      <c r="BF38">
        <f t="shared" si="12"/>
        <v>0</v>
      </c>
    </row>
    <row r="39" spans="13:58" x14ac:dyDescent="0.2">
      <c r="AV39">
        <v>35</v>
      </c>
      <c r="AW39">
        <f t="shared" si="3"/>
        <v>0</v>
      </c>
      <c r="AX39">
        <f t="shared" si="4"/>
        <v>0</v>
      </c>
      <c r="AY39">
        <f t="shared" si="5"/>
        <v>0</v>
      </c>
      <c r="AZ39">
        <f t="shared" si="6"/>
        <v>0</v>
      </c>
      <c r="BA39">
        <f t="shared" si="7"/>
        <v>0</v>
      </c>
      <c r="BB39">
        <f t="shared" si="8"/>
        <v>0</v>
      </c>
      <c r="BC39">
        <f t="shared" si="9"/>
        <v>0</v>
      </c>
      <c r="BD39">
        <f t="shared" si="10"/>
        <v>0</v>
      </c>
      <c r="BE39">
        <f t="shared" si="11"/>
        <v>0</v>
      </c>
      <c r="BF39">
        <f t="shared" si="12"/>
        <v>0</v>
      </c>
    </row>
    <row r="40" spans="13:58" x14ac:dyDescent="0.2">
      <c r="AV40">
        <v>36</v>
      </c>
      <c r="AW40">
        <f t="shared" si="3"/>
        <v>0</v>
      </c>
      <c r="AX40">
        <f t="shared" si="4"/>
        <v>0</v>
      </c>
      <c r="AY40">
        <f t="shared" si="5"/>
        <v>0</v>
      </c>
      <c r="AZ40">
        <f t="shared" si="6"/>
        <v>0</v>
      </c>
      <c r="BA40">
        <f t="shared" si="7"/>
        <v>0</v>
      </c>
      <c r="BB40">
        <f t="shared" si="8"/>
        <v>0</v>
      </c>
      <c r="BC40">
        <f t="shared" si="9"/>
        <v>0</v>
      </c>
      <c r="BD40">
        <f t="shared" si="10"/>
        <v>0</v>
      </c>
      <c r="BE40">
        <f t="shared" si="11"/>
        <v>0</v>
      </c>
      <c r="BF40">
        <f t="shared" si="12"/>
        <v>0</v>
      </c>
    </row>
    <row r="41" spans="13:58" x14ac:dyDescent="0.2">
      <c r="AV41">
        <v>37</v>
      </c>
      <c r="AW41">
        <f t="shared" si="3"/>
        <v>0</v>
      </c>
      <c r="AX41">
        <f t="shared" si="4"/>
        <v>0</v>
      </c>
      <c r="AY41">
        <f t="shared" si="5"/>
        <v>0</v>
      </c>
      <c r="AZ41">
        <f t="shared" si="6"/>
        <v>0</v>
      </c>
      <c r="BA41">
        <f t="shared" si="7"/>
        <v>0</v>
      </c>
      <c r="BB41">
        <f t="shared" si="8"/>
        <v>0</v>
      </c>
      <c r="BC41">
        <f t="shared" si="9"/>
        <v>0</v>
      </c>
      <c r="BD41">
        <f t="shared" si="10"/>
        <v>0</v>
      </c>
      <c r="BE41">
        <f t="shared" si="11"/>
        <v>0</v>
      </c>
      <c r="BF41">
        <f t="shared" si="12"/>
        <v>0</v>
      </c>
    </row>
    <row r="42" spans="13:58" x14ac:dyDescent="0.2">
      <c r="AV42">
        <v>38</v>
      </c>
      <c r="AW42">
        <f t="shared" si="3"/>
        <v>0</v>
      </c>
      <c r="AX42">
        <f t="shared" si="4"/>
        <v>0</v>
      </c>
      <c r="AY42">
        <f t="shared" si="5"/>
        <v>0</v>
      </c>
      <c r="AZ42">
        <f t="shared" si="6"/>
        <v>0</v>
      </c>
      <c r="BA42">
        <f t="shared" si="7"/>
        <v>0</v>
      </c>
      <c r="BB42">
        <f t="shared" si="8"/>
        <v>0</v>
      </c>
      <c r="BC42">
        <f t="shared" si="9"/>
        <v>0</v>
      </c>
      <c r="BD42">
        <f t="shared" si="10"/>
        <v>0</v>
      </c>
      <c r="BE42">
        <f t="shared" si="11"/>
        <v>0</v>
      </c>
      <c r="BF42">
        <f t="shared" si="12"/>
        <v>0</v>
      </c>
    </row>
    <row r="43" spans="13:58" x14ac:dyDescent="0.2">
      <c r="AV43">
        <v>39</v>
      </c>
      <c r="AW43">
        <f t="shared" si="3"/>
        <v>0</v>
      </c>
      <c r="AX43">
        <f t="shared" si="4"/>
        <v>0</v>
      </c>
      <c r="AY43">
        <f t="shared" si="5"/>
        <v>0</v>
      </c>
      <c r="AZ43">
        <f t="shared" si="6"/>
        <v>0</v>
      </c>
      <c r="BA43">
        <f t="shared" si="7"/>
        <v>0</v>
      </c>
      <c r="BB43">
        <f t="shared" si="8"/>
        <v>0</v>
      </c>
      <c r="BC43">
        <f t="shared" si="9"/>
        <v>0</v>
      </c>
      <c r="BD43">
        <f t="shared" si="10"/>
        <v>0</v>
      </c>
      <c r="BE43">
        <f t="shared" si="11"/>
        <v>0</v>
      </c>
      <c r="BF43">
        <f t="shared" si="12"/>
        <v>0</v>
      </c>
    </row>
    <row r="44" spans="13:58" x14ac:dyDescent="0.2">
      <c r="AV44">
        <v>40</v>
      </c>
      <c r="AW44">
        <f t="shared" si="3"/>
        <v>0</v>
      </c>
      <c r="AX44">
        <f t="shared" si="4"/>
        <v>0</v>
      </c>
      <c r="AY44">
        <f t="shared" si="5"/>
        <v>0</v>
      </c>
      <c r="AZ44">
        <f t="shared" si="6"/>
        <v>0</v>
      </c>
      <c r="BA44">
        <f t="shared" si="7"/>
        <v>0</v>
      </c>
      <c r="BB44">
        <f t="shared" si="8"/>
        <v>0</v>
      </c>
      <c r="BC44">
        <f t="shared" si="9"/>
        <v>0</v>
      </c>
      <c r="BD44">
        <f t="shared" si="10"/>
        <v>0</v>
      </c>
      <c r="BE44">
        <f t="shared" si="11"/>
        <v>0</v>
      </c>
      <c r="BF44">
        <f t="shared" si="1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06B6-83E0-0046-A11F-5CDEE504FD27}">
  <dimension ref="A1:AO1012"/>
  <sheetViews>
    <sheetView topLeftCell="W13" zoomScale="91" zoomScaleNormal="90" workbookViewId="0">
      <selection activeCell="AA25" sqref="AA25"/>
    </sheetView>
  </sheetViews>
  <sheetFormatPr baseColWidth="10" defaultRowHeight="16" x14ac:dyDescent="0.2"/>
  <cols>
    <col min="1" max="1" width="24.83203125" bestFit="1" customWidth="1"/>
    <col min="2" max="2" width="11.5" customWidth="1"/>
    <col min="3" max="12" width="16.33203125" bestFit="1" customWidth="1"/>
    <col min="13" max="13" width="17.33203125" bestFit="1" customWidth="1"/>
    <col min="15" max="15" width="12.33203125" customWidth="1"/>
    <col min="16" max="16" width="19.5" customWidth="1"/>
    <col min="17" max="17" width="16.83203125" customWidth="1"/>
    <col min="18" max="19" width="17.33203125" customWidth="1"/>
    <col min="20" max="20" width="17.83203125" customWidth="1"/>
    <col min="21" max="21" width="18.33203125" customWidth="1"/>
    <col min="22" max="22" width="14.6640625" customWidth="1"/>
    <col min="23" max="23" width="16.33203125" customWidth="1"/>
    <col min="24" max="24" width="16.33203125" style="11" customWidth="1"/>
    <col min="25" max="25" width="16.33203125" style="11" bestFit="1" customWidth="1"/>
    <col min="26" max="26" width="20" style="11" customWidth="1"/>
    <col min="27" max="27" width="23.1640625" style="11" customWidth="1"/>
    <col min="28" max="28" width="19.83203125" customWidth="1"/>
    <col min="29" max="30" width="19.5" bestFit="1" customWidth="1"/>
    <col min="31" max="31" width="19.1640625" customWidth="1"/>
    <col min="32" max="32" width="16.1640625" bestFit="1" customWidth="1"/>
    <col min="33" max="33" width="20.83203125" customWidth="1"/>
    <col min="37" max="39" width="16.1640625" bestFit="1" customWidth="1"/>
  </cols>
  <sheetData>
    <row r="1" spans="1:41" x14ac:dyDescent="0.2">
      <c r="A1" s="48" t="s">
        <v>49</v>
      </c>
      <c r="B1" s="49">
        <v>10000000</v>
      </c>
      <c r="C1" s="48"/>
      <c r="O1" s="55" t="s">
        <v>20</v>
      </c>
      <c r="P1" s="58">
        <f>R1/4</f>
        <v>5.0000000000000001E-3</v>
      </c>
      <c r="Q1" s="55" t="s">
        <v>4</v>
      </c>
      <c r="R1" s="59">
        <v>0.02</v>
      </c>
      <c r="S1" s="55" t="s">
        <v>22</v>
      </c>
      <c r="T1" s="57">
        <v>40000000</v>
      </c>
      <c r="U1" s="55" t="s">
        <v>0</v>
      </c>
      <c r="W1" t="s">
        <v>53</v>
      </c>
      <c r="X1" s="60">
        <v>1000</v>
      </c>
      <c r="Y1" s="11" t="s">
        <v>54</v>
      </c>
    </row>
    <row r="2" spans="1:41" x14ac:dyDescent="0.2">
      <c r="A2" s="48" t="s">
        <v>1</v>
      </c>
      <c r="B2" s="50">
        <v>1.4999999999999999E-2</v>
      </c>
      <c r="C2" s="48" t="s">
        <v>4</v>
      </c>
      <c r="O2" s="55" t="s">
        <v>21</v>
      </c>
      <c r="P2" s="58">
        <f>R2/4</f>
        <v>0.01</v>
      </c>
      <c r="Q2" s="55" t="s">
        <v>4</v>
      </c>
      <c r="R2" s="59">
        <v>0.04</v>
      </c>
      <c r="S2" s="55" t="s">
        <v>22</v>
      </c>
      <c r="T2" s="57">
        <v>10000000</v>
      </c>
      <c r="U2" s="55" t="s">
        <v>0</v>
      </c>
    </row>
    <row r="3" spans="1:41" x14ac:dyDescent="0.2">
      <c r="A3" s="48" t="s">
        <v>2</v>
      </c>
      <c r="B3" s="51">
        <v>0.09</v>
      </c>
      <c r="C3" s="48" t="s">
        <v>5</v>
      </c>
      <c r="T3" s="11"/>
    </row>
    <row r="4" spans="1:41" x14ac:dyDescent="0.2">
      <c r="A4" s="48" t="s">
        <v>3</v>
      </c>
      <c r="B4" s="51">
        <v>0.01</v>
      </c>
      <c r="C4" s="48" t="s">
        <v>4</v>
      </c>
      <c r="O4" s="55" t="s">
        <v>52</v>
      </c>
      <c r="P4" s="56">
        <v>0.01</v>
      </c>
      <c r="Q4" s="55" t="s">
        <v>5</v>
      </c>
    </row>
    <row r="5" spans="1:41" x14ac:dyDescent="0.2">
      <c r="A5" s="48" t="s">
        <v>6</v>
      </c>
      <c r="B5" s="51">
        <v>0.6</v>
      </c>
      <c r="C5" s="48"/>
    </row>
    <row r="6" spans="1:41" x14ac:dyDescent="0.2">
      <c r="A6" s="48" t="s">
        <v>7</v>
      </c>
      <c r="B6" s="51">
        <f>1-B5</f>
        <v>0.4</v>
      </c>
      <c r="C6" s="48"/>
    </row>
    <row r="7" spans="1:41" x14ac:dyDescent="0.2">
      <c r="A7" s="53"/>
      <c r="B7" s="54"/>
      <c r="C7" s="53"/>
    </row>
    <row r="8" spans="1:41" x14ac:dyDescent="0.2">
      <c r="A8" s="53"/>
      <c r="B8" s="54"/>
      <c r="C8" s="53"/>
      <c r="AI8" s="8"/>
      <c r="AJ8" s="8"/>
      <c r="AK8" s="8"/>
      <c r="AL8" s="8"/>
      <c r="AM8" s="8"/>
      <c r="AN8" s="8"/>
      <c r="AO8" s="8"/>
    </row>
    <row r="9" spans="1:41" x14ac:dyDescent="0.2">
      <c r="A9" s="53"/>
      <c r="B9" s="14" t="s">
        <v>51</v>
      </c>
      <c r="C9" s="53"/>
      <c r="O9" s="14" t="s">
        <v>50</v>
      </c>
      <c r="W9" s="14" t="s">
        <v>48</v>
      </c>
      <c r="AI9" s="8"/>
      <c r="AJ9" s="8"/>
      <c r="AK9" s="8"/>
      <c r="AL9" s="8"/>
      <c r="AM9" s="8"/>
      <c r="AN9" s="8"/>
      <c r="AO9" s="8"/>
    </row>
    <row r="10" spans="1:41" x14ac:dyDescent="0.2">
      <c r="Q10" s="43" t="s">
        <v>39</v>
      </c>
      <c r="S10" s="42" t="s">
        <v>40</v>
      </c>
      <c r="U10" s="41" t="s">
        <v>41</v>
      </c>
      <c r="W10" t="s">
        <v>32</v>
      </c>
      <c r="X10" s="44">
        <f>AVERAGE(X13:X1012)</f>
        <v>43801986.335839055</v>
      </c>
      <c r="Y10" s="46">
        <f>AVERAGE(Y13:Y1012)</f>
        <v>12752062.8578481</v>
      </c>
      <c r="Z10" s="45">
        <f>AVERAGE(Z13:Z1012)</f>
        <v>66079657.352384172</v>
      </c>
      <c r="AI10" s="8"/>
      <c r="AJ10" s="8"/>
      <c r="AK10" s="8"/>
      <c r="AL10" s="8"/>
      <c r="AM10" s="8"/>
      <c r="AN10" s="8"/>
      <c r="AO10" s="8"/>
    </row>
    <row r="11" spans="1:41" x14ac:dyDescent="0.2">
      <c r="A11" s="47" t="s">
        <v>38</v>
      </c>
      <c r="B11" s="3">
        <v>1</v>
      </c>
      <c r="C11">
        <f ca="1">'Time to default'!X11</f>
        <v>57.876493091354305</v>
      </c>
      <c r="D11">
        <f ca="1">'Time to default'!Y11</f>
        <v>27.371903459829991</v>
      </c>
      <c r="E11">
        <f ca="1">'Time to default'!Z11</f>
        <v>58.078348239497217</v>
      </c>
      <c r="F11">
        <f ca="1">'Time to default'!AA11</f>
        <v>69.215016019008701</v>
      </c>
      <c r="G11">
        <f ca="1">'Time to default'!AB11</f>
        <v>84.003726362889452</v>
      </c>
      <c r="H11">
        <f ca="1">'Time to default'!AC11</f>
        <v>58.867262909435986</v>
      </c>
      <c r="I11">
        <f ca="1">'Time to default'!AD11</f>
        <v>22.144789665769334</v>
      </c>
      <c r="J11">
        <f ca="1">'Time to default'!AE11</f>
        <v>106.66585436710027</v>
      </c>
      <c r="K11">
        <f ca="1">'Time to default'!AF11</f>
        <v>6.8204511765245854</v>
      </c>
      <c r="L11">
        <f ca="1">'Time to default'!AG11</f>
        <v>22.809032907469099</v>
      </c>
      <c r="Q11" s="38">
        <f ca="1">SUM(Q13:Q52)</f>
        <v>43801986.335840032</v>
      </c>
      <c r="S11" s="39">
        <f ca="1">SUM(S13:S52)</f>
        <v>12851489.751879992</v>
      </c>
      <c r="U11" s="40">
        <f ca="1">SUM(U13:U52)</f>
        <v>62196059.731883481</v>
      </c>
      <c r="X11" s="4" t="s">
        <v>43</v>
      </c>
      <c r="Y11" s="7" t="s">
        <v>44</v>
      </c>
      <c r="Z11" s="33" t="s">
        <v>23</v>
      </c>
      <c r="AI11" s="8"/>
      <c r="AJ11" s="8"/>
      <c r="AK11" s="8"/>
      <c r="AL11" s="8"/>
      <c r="AM11" s="8"/>
      <c r="AN11" s="8"/>
      <c r="AO11" s="8"/>
    </row>
    <row r="12" spans="1:41" x14ac:dyDescent="0.2">
      <c r="A12" s="3"/>
      <c r="C12">
        <v>1</v>
      </c>
      <c r="D12">
        <v>2</v>
      </c>
      <c r="E12">
        <v>3</v>
      </c>
      <c r="F12">
        <v>4</v>
      </c>
      <c r="G12">
        <v>5</v>
      </c>
      <c r="H12">
        <v>6</v>
      </c>
      <c r="I12">
        <v>7</v>
      </c>
      <c r="J12">
        <v>8</v>
      </c>
      <c r="K12">
        <v>9</v>
      </c>
      <c r="L12">
        <v>10</v>
      </c>
      <c r="M12" s="52" t="s">
        <v>28</v>
      </c>
      <c r="P12" s="35" t="s">
        <v>43</v>
      </c>
      <c r="Q12" s="35" t="s">
        <v>45</v>
      </c>
      <c r="R12" s="36" t="s">
        <v>44</v>
      </c>
      <c r="S12" s="36" t="s">
        <v>46</v>
      </c>
      <c r="T12" s="37" t="s">
        <v>23</v>
      </c>
      <c r="U12" s="37" t="s">
        <v>47</v>
      </c>
      <c r="X12" s="32">
        <f ca="1">Q11</f>
        <v>43801986.335840032</v>
      </c>
      <c r="Y12" s="12">
        <f ca="1">S11</f>
        <v>12851489.751879992</v>
      </c>
      <c r="Z12" s="34">
        <f ca="1">U11</f>
        <v>62196059.731883481</v>
      </c>
      <c r="AI12" s="8"/>
      <c r="AJ12" s="8"/>
      <c r="AK12" s="62"/>
      <c r="AL12" s="62"/>
      <c r="AM12" s="62"/>
      <c r="AN12" s="8"/>
      <c r="AO12" s="8"/>
    </row>
    <row r="13" spans="1:41" x14ac:dyDescent="0.2">
      <c r="B13">
        <v>1</v>
      </c>
      <c r="C13" s="11">
        <f ca="1">IF('Time to default'!X$11&lt;'CFs of Bonds &amp; CDO'!$B13, $B$1*$B$2*$B$6, $B$2*$B$1)</f>
        <v>150000</v>
      </c>
      <c r="D13" s="11">
        <f ca="1">IF('Time to default'!Y$11&lt;'CFs of Bonds &amp; CDO'!$B13, $B$1*$B$2*$B$6, $B$2*$B$1)</f>
        <v>150000</v>
      </c>
      <c r="E13" s="11">
        <f ca="1">IF('Time to default'!Z$11&lt;'CFs of Bonds &amp; CDO'!$B13, $B$1*$B$2*$B$6, $B$2*$B$1)</f>
        <v>150000</v>
      </c>
      <c r="F13" s="11">
        <f ca="1">IF('Time to default'!AA$11&lt;'CFs of Bonds &amp; CDO'!$B13, $B$1*$B$2*$B$6, $B$2*$B$1)</f>
        <v>150000</v>
      </c>
      <c r="G13" s="11">
        <f ca="1">IF('Time to default'!AB$11&lt;'CFs of Bonds &amp; CDO'!$B13, $B$1*$B$2*$B$6, $B$2*$B$1)</f>
        <v>150000</v>
      </c>
      <c r="H13" s="11">
        <f ca="1">IF('Time to default'!AC$11&lt;'CFs of Bonds &amp; CDO'!$B13, $B$1*$B$2*$B$6, $B$2*$B$1)</f>
        <v>150000</v>
      </c>
      <c r="I13" s="11">
        <f ca="1">IF('Time to default'!AD$11&lt;'CFs of Bonds &amp; CDO'!$B13, $B$1*$B$2*$B$6, $B$2*$B$1)</f>
        <v>150000</v>
      </c>
      <c r="J13" s="11">
        <f ca="1">IF('Time to default'!AE$11&lt;'CFs of Bonds &amp; CDO'!$B13, $B$1*$B$2*$B$6, $B$2*$B$1)</f>
        <v>150000</v>
      </c>
      <c r="K13" s="11">
        <f ca="1">IF('Time to default'!AF$11&lt;'CFs of Bonds &amp; CDO'!$B13, $B$1*$B$2*$B$6, $B$2*$B$1)</f>
        <v>150000</v>
      </c>
      <c r="L13" s="11">
        <f ca="1">IF('Time to default'!AG$11&lt;'CFs of Bonds &amp; CDO'!$B13, $B$1*$B$2*$B$6, $B$2*$B$1)</f>
        <v>150000</v>
      </c>
      <c r="M13" s="11">
        <f ca="1">SUM(C13:L13)</f>
        <v>1500000</v>
      </c>
      <c r="O13">
        <v>1</v>
      </c>
      <c r="P13" s="32">
        <f t="shared" ref="P13:P51" ca="1" si="0">IF(M13&lt;$T$1*$P$1,M13,$T$1*$P$1)</f>
        <v>200000</v>
      </c>
      <c r="Q13" s="32">
        <f t="shared" ref="Q13:Q52" ca="1" si="1">P13/(1+$P$4/4)^O13</f>
        <v>199501.24688279303</v>
      </c>
      <c r="R13" s="12">
        <f t="shared" ref="R13:R51" ca="1" si="2">IF(M13-P13&lt;$T$2*$P$2,M13-P13,$T$2*$P$2)</f>
        <v>100000</v>
      </c>
      <c r="S13" s="12">
        <f t="shared" ref="S13:S52" ca="1" si="3">R13/(1+$P$4/4)^O13</f>
        <v>99750.623441396514</v>
      </c>
      <c r="T13" s="34">
        <f t="shared" ref="T13:T51" ca="1" si="4">M13-P13-R13</f>
        <v>1200000</v>
      </c>
      <c r="U13" s="34">
        <f t="shared" ref="U13:U52" ca="1" si="5">T13/(1+$P$4/4)^O13</f>
        <v>1197007.4812967582</v>
      </c>
      <c r="W13">
        <v>1</v>
      </c>
      <c r="X13" s="32">
        <f t="dataTable" ref="X13:Z1012" dt2D="0" dtr="0" r1="B11" ca="1"/>
        <v>43801986.335840032</v>
      </c>
      <c r="Y13" s="12">
        <v>12851489.751879992</v>
      </c>
      <c r="Z13" s="34">
        <v>70679879.425338715</v>
      </c>
      <c r="AB13" s="20" t="s">
        <v>33</v>
      </c>
      <c r="AC13" s="22">
        <f>-PV(B3/4,40,B1*B2,B1)*10</f>
        <v>80354858.345689714</v>
      </c>
      <c r="AI13" s="8"/>
      <c r="AJ13" s="63"/>
      <c r="AK13" s="8"/>
      <c r="AL13" s="8"/>
      <c r="AM13" s="8"/>
      <c r="AN13" s="8"/>
      <c r="AO13" s="8"/>
    </row>
    <row r="14" spans="1:41" x14ac:dyDescent="0.2">
      <c r="B14">
        <v>2</v>
      </c>
      <c r="C14" s="11">
        <f ca="1">IF('Time to default'!X$11&lt;'CFs of Bonds &amp; CDO'!$B14, $B$1*$B$2*$B$6, $B$2*$B$1)</f>
        <v>150000</v>
      </c>
      <c r="D14" s="11">
        <f ca="1">IF('Time to default'!Y$11&lt;'CFs of Bonds &amp; CDO'!$B14, $B$1*$B$2*$B$6, $B$2*$B$1)</f>
        <v>150000</v>
      </c>
      <c r="E14" s="11">
        <f ca="1">IF('Time to default'!Z$11&lt;'CFs of Bonds &amp; CDO'!$B14, $B$1*$B$2*$B$6, $B$2*$B$1)</f>
        <v>150000</v>
      </c>
      <c r="F14" s="11">
        <f ca="1">IF('Time to default'!AA$11&lt;'CFs of Bonds &amp; CDO'!$B14, $B$1*$B$2*$B$6, $B$2*$B$1)</f>
        <v>150000</v>
      </c>
      <c r="G14" s="11">
        <f ca="1">IF('Time to default'!AB$11&lt;'CFs of Bonds &amp; CDO'!$B14, $B$1*$B$2*$B$6, $B$2*$B$1)</f>
        <v>150000</v>
      </c>
      <c r="H14" s="11">
        <f ca="1">IF('Time to default'!AC$11&lt;'CFs of Bonds &amp; CDO'!$B14, $B$1*$B$2*$B$6, $B$2*$B$1)</f>
        <v>150000</v>
      </c>
      <c r="I14" s="11">
        <f ca="1">IF('Time to default'!AD$11&lt;'CFs of Bonds &amp; CDO'!$B14, $B$1*$B$2*$B$6, $B$2*$B$1)</f>
        <v>150000</v>
      </c>
      <c r="J14" s="11">
        <f ca="1">IF('Time to default'!AE$11&lt;'CFs of Bonds &amp; CDO'!$B14, $B$1*$B$2*$B$6, $B$2*$B$1)</f>
        <v>150000</v>
      </c>
      <c r="K14" s="11">
        <f ca="1">IF('Time to default'!AF$11&lt;'CFs of Bonds &amp; CDO'!$B14, $B$1*$B$2*$B$6, $B$2*$B$1)</f>
        <v>150000</v>
      </c>
      <c r="L14" s="11">
        <f ca="1">IF('Time to default'!AG$11&lt;'CFs of Bonds &amp; CDO'!$B14, $B$1*$B$2*$B$6, $B$2*$B$1)</f>
        <v>150000</v>
      </c>
      <c r="M14" s="11">
        <f t="shared" ref="M14:M51" ca="1" si="6">SUM(C14:L14)</f>
        <v>1500000</v>
      </c>
      <c r="O14">
        <f>O13+1</f>
        <v>2</v>
      </c>
      <c r="P14" s="32">
        <f t="shared" ca="1" si="0"/>
        <v>200000</v>
      </c>
      <c r="Q14" s="32">
        <f t="shared" ca="1" si="1"/>
        <v>199003.73753894569</v>
      </c>
      <c r="R14" s="12">
        <f t="shared" ca="1" si="2"/>
        <v>100000</v>
      </c>
      <c r="S14" s="12">
        <f t="shared" ca="1" si="3"/>
        <v>99501.868769472843</v>
      </c>
      <c r="T14" s="34">
        <f t="shared" ca="1" si="4"/>
        <v>1200000</v>
      </c>
      <c r="U14" s="34">
        <f t="shared" ca="1" si="5"/>
        <v>1194022.425233674</v>
      </c>
      <c r="W14">
        <v>2</v>
      </c>
      <c r="X14" s="32">
        <v>43801986.335840032</v>
      </c>
      <c r="Y14" s="12">
        <v>12851489.751879992</v>
      </c>
      <c r="Z14" s="34">
        <v>56727402.949457511</v>
      </c>
      <c r="AB14" s="21" t="s">
        <v>37</v>
      </c>
      <c r="AC14" s="22">
        <f>X10+Y10+Z10</f>
        <v>122633706.54607132</v>
      </c>
      <c r="AI14" s="8"/>
      <c r="AJ14" s="9"/>
      <c r="AK14" s="8"/>
      <c r="AL14" s="8"/>
      <c r="AM14" s="8"/>
      <c r="AN14" s="8"/>
      <c r="AO14" s="8"/>
    </row>
    <row r="15" spans="1:41" x14ac:dyDescent="0.2">
      <c r="B15">
        <v>3</v>
      </c>
      <c r="C15" s="11">
        <f ca="1">IF('Time to default'!X$11&lt;'CFs of Bonds &amp; CDO'!$B15, $B$1*$B$2*$B$6, $B$2*$B$1)</f>
        <v>150000</v>
      </c>
      <c r="D15" s="11">
        <f ca="1">IF('Time to default'!Y$11&lt;'CFs of Bonds &amp; CDO'!$B15, $B$1*$B$2*$B$6, $B$2*$B$1)</f>
        <v>150000</v>
      </c>
      <c r="E15" s="11">
        <f ca="1">IF('Time to default'!Z$11&lt;'CFs of Bonds &amp; CDO'!$B15, $B$1*$B$2*$B$6, $B$2*$B$1)</f>
        <v>150000</v>
      </c>
      <c r="F15" s="11">
        <f ca="1">IF('Time to default'!AA$11&lt;'CFs of Bonds &amp; CDO'!$B15, $B$1*$B$2*$B$6, $B$2*$B$1)</f>
        <v>150000</v>
      </c>
      <c r="G15" s="11">
        <f ca="1">IF('Time to default'!AB$11&lt;'CFs of Bonds &amp; CDO'!$B15, $B$1*$B$2*$B$6, $B$2*$B$1)</f>
        <v>150000</v>
      </c>
      <c r="H15" s="11">
        <f ca="1">IF('Time to default'!AC$11&lt;'CFs of Bonds &amp; CDO'!$B15, $B$1*$B$2*$B$6, $B$2*$B$1)</f>
        <v>150000</v>
      </c>
      <c r="I15" s="11">
        <f ca="1">IF('Time to default'!AD$11&lt;'CFs of Bonds &amp; CDO'!$B15, $B$1*$B$2*$B$6, $B$2*$B$1)</f>
        <v>150000</v>
      </c>
      <c r="J15" s="11">
        <f ca="1">IF('Time to default'!AE$11&lt;'CFs of Bonds &amp; CDO'!$B15, $B$1*$B$2*$B$6, $B$2*$B$1)</f>
        <v>150000</v>
      </c>
      <c r="K15" s="11">
        <f ca="1">IF('Time to default'!AF$11&lt;'CFs of Bonds &amp; CDO'!$B15, $B$1*$B$2*$B$6, $B$2*$B$1)</f>
        <v>150000</v>
      </c>
      <c r="L15" s="11">
        <f ca="1">IF('Time to default'!AG$11&lt;'CFs of Bonds &amp; CDO'!$B15, $B$1*$B$2*$B$6, $B$2*$B$1)</f>
        <v>150000</v>
      </c>
      <c r="M15" s="11">
        <f t="shared" ca="1" si="6"/>
        <v>1500000</v>
      </c>
      <c r="O15">
        <f t="shared" ref="O15:O52" si="7">O14+1</f>
        <v>3</v>
      </c>
      <c r="P15" s="32">
        <f t="shared" ca="1" si="0"/>
        <v>200000</v>
      </c>
      <c r="Q15" s="32">
        <f t="shared" ca="1" si="1"/>
        <v>198507.46886677874</v>
      </c>
      <c r="R15" s="12">
        <f t="shared" ca="1" si="2"/>
        <v>100000</v>
      </c>
      <c r="S15" s="12">
        <f t="shared" ca="1" si="3"/>
        <v>99253.734433389371</v>
      </c>
      <c r="T15" s="34">
        <f t="shared" ca="1" si="4"/>
        <v>1200000</v>
      </c>
      <c r="U15" s="34">
        <f t="shared" ca="1" si="5"/>
        <v>1191044.8132006726</v>
      </c>
      <c r="W15">
        <v>3</v>
      </c>
      <c r="X15" s="32">
        <v>43801986.335840032</v>
      </c>
      <c r="Y15" s="12">
        <v>12851489.751879992</v>
      </c>
      <c r="Z15" s="34">
        <v>56562919.721034259</v>
      </c>
      <c r="AB15" s="20" t="s">
        <v>34</v>
      </c>
      <c r="AC15" s="22">
        <f>AC14-AC13</f>
        <v>42278848.200381607</v>
      </c>
      <c r="AE15" s="13"/>
      <c r="AJ15" s="61"/>
    </row>
    <row r="16" spans="1:41" x14ac:dyDescent="0.2">
      <c r="B16">
        <v>4</v>
      </c>
      <c r="C16" s="11">
        <f ca="1">IF('Time to default'!X$11&lt;'CFs of Bonds &amp; CDO'!$B16, $B$1*$B$2*$B$6, $B$2*$B$1)</f>
        <v>150000</v>
      </c>
      <c r="D16" s="11">
        <f ca="1">IF('Time to default'!Y$11&lt;'CFs of Bonds &amp; CDO'!$B16, $B$1*$B$2*$B$6, $B$2*$B$1)</f>
        <v>150000</v>
      </c>
      <c r="E16" s="11">
        <f ca="1">IF('Time to default'!Z$11&lt;'CFs of Bonds &amp; CDO'!$B16, $B$1*$B$2*$B$6, $B$2*$B$1)</f>
        <v>150000</v>
      </c>
      <c r="F16" s="11">
        <f ca="1">IF('Time to default'!AA$11&lt;'CFs of Bonds &amp; CDO'!$B16, $B$1*$B$2*$B$6, $B$2*$B$1)</f>
        <v>150000</v>
      </c>
      <c r="G16" s="11">
        <f ca="1">IF('Time to default'!AB$11&lt;'CFs of Bonds &amp; CDO'!$B16, $B$1*$B$2*$B$6, $B$2*$B$1)</f>
        <v>150000</v>
      </c>
      <c r="H16" s="11">
        <f ca="1">IF('Time to default'!AC$11&lt;'CFs of Bonds &amp; CDO'!$B16, $B$1*$B$2*$B$6, $B$2*$B$1)</f>
        <v>150000</v>
      </c>
      <c r="I16" s="11">
        <f ca="1">IF('Time to default'!AD$11&lt;'CFs of Bonds &amp; CDO'!$B16, $B$1*$B$2*$B$6, $B$2*$B$1)</f>
        <v>150000</v>
      </c>
      <c r="J16" s="11">
        <f ca="1">IF('Time to default'!AE$11&lt;'CFs of Bonds &amp; CDO'!$B16, $B$1*$B$2*$B$6, $B$2*$B$1)</f>
        <v>150000</v>
      </c>
      <c r="K16" s="11">
        <f ca="1">IF('Time to default'!AF$11&lt;'CFs of Bonds &amp; CDO'!$B16, $B$1*$B$2*$B$6, $B$2*$B$1)</f>
        <v>150000</v>
      </c>
      <c r="L16" s="11">
        <f ca="1">IF('Time to default'!AG$11&lt;'CFs of Bonds &amp; CDO'!$B16, $B$1*$B$2*$B$6, $B$2*$B$1)</f>
        <v>150000</v>
      </c>
      <c r="M16" s="11">
        <f t="shared" ca="1" si="6"/>
        <v>1500000</v>
      </c>
      <c r="O16">
        <f t="shared" si="7"/>
        <v>4</v>
      </c>
      <c r="P16" s="32">
        <f t="shared" ca="1" si="0"/>
        <v>200000</v>
      </c>
      <c r="Q16" s="32">
        <f t="shared" ca="1" si="1"/>
        <v>198012.43777234788</v>
      </c>
      <c r="R16" s="12">
        <f t="shared" ca="1" si="2"/>
        <v>100000</v>
      </c>
      <c r="S16" s="12">
        <f t="shared" ca="1" si="3"/>
        <v>99006.218886173941</v>
      </c>
      <c r="T16" s="34">
        <f t="shared" ca="1" si="4"/>
        <v>1200000</v>
      </c>
      <c r="U16" s="34">
        <f t="shared" ca="1" si="5"/>
        <v>1188074.6266340872</v>
      </c>
      <c r="W16">
        <v>4</v>
      </c>
      <c r="X16" s="32">
        <v>43801986.335840032</v>
      </c>
      <c r="Y16" s="12">
        <v>12851489.751879992</v>
      </c>
      <c r="Z16" s="34">
        <v>85114645.217306256</v>
      </c>
      <c r="AB16" s="20" t="s">
        <v>35</v>
      </c>
      <c r="AC16" s="24">
        <f>SUM(AB26:AD28)</f>
        <v>290655869859064.25</v>
      </c>
      <c r="AJ16" s="61"/>
    </row>
    <row r="17" spans="2:36" x14ac:dyDescent="0.2">
      <c r="B17">
        <v>5</v>
      </c>
      <c r="C17" s="11">
        <f ca="1">IF('Time to default'!X$11&lt;'CFs of Bonds &amp; CDO'!$B17, $B$1*$B$2*$B$6, $B$2*$B$1)</f>
        <v>150000</v>
      </c>
      <c r="D17" s="11">
        <f ca="1">IF('Time to default'!Y$11&lt;'CFs of Bonds &amp; CDO'!$B17, $B$1*$B$2*$B$6, $B$2*$B$1)</f>
        <v>150000</v>
      </c>
      <c r="E17" s="11">
        <f ca="1">IF('Time to default'!Z$11&lt;'CFs of Bonds &amp; CDO'!$B17, $B$1*$B$2*$B$6, $B$2*$B$1)</f>
        <v>150000</v>
      </c>
      <c r="F17" s="11">
        <f ca="1">IF('Time to default'!AA$11&lt;'CFs of Bonds &amp; CDO'!$B17, $B$1*$B$2*$B$6, $B$2*$B$1)</f>
        <v>150000</v>
      </c>
      <c r="G17" s="11">
        <f ca="1">IF('Time to default'!AB$11&lt;'CFs of Bonds &amp; CDO'!$B17, $B$1*$B$2*$B$6, $B$2*$B$1)</f>
        <v>150000</v>
      </c>
      <c r="H17" s="11">
        <f ca="1">IF('Time to default'!AC$11&lt;'CFs of Bonds &amp; CDO'!$B17, $B$1*$B$2*$B$6, $B$2*$B$1)</f>
        <v>150000</v>
      </c>
      <c r="I17" s="11">
        <f ca="1">IF('Time to default'!AD$11&lt;'CFs of Bonds &amp; CDO'!$B17, $B$1*$B$2*$B$6, $B$2*$B$1)</f>
        <v>150000</v>
      </c>
      <c r="J17" s="11">
        <f ca="1">IF('Time to default'!AE$11&lt;'CFs of Bonds &amp; CDO'!$B17, $B$1*$B$2*$B$6, $B$2*$B$1)</f>
        <v>150000</v>
      </c>
      <c r="K17" s="11">
        <f ca="1">IF('Time to default'!AF$11&lt;'CFs of Bonds &amp; CDO'!$B17, $B$1*$B$2*$B$6, $B$2*$B$1)</f>
        <v>150000</v>
      </c>
      <c r="L17" s="11">
        <f ca="1">IF('Time to default'!AG$11&lt;'CFs of Bonds &amp; CDO'!$B17, $B$1*$B$2*$B$6, $B$2*$B$1)</f>
        <v>150000</v>
      </c>
      <c r="M17" s="11">
        <f t="shared" ca="1" si="6"/>
        <v>1500000</v>
      </c>
      <c r="O17">
        <f t="shared" si="7"/>
        <v>5</v>
      </c>
      <c r="P17" s="32">
        <f t="shared" ca="1" si="0"/>
        <v>200000</v>
      </c>
      <c r="Q17" s="32">
        <f t="shared" ca="1" si="1"/>
        <v>197518.64116942431</v>
      </c>
      <c r="R17" s="12">
        <f t="shared" ca="1" si="2"/>
        <v>100000</v>
      </c>
      <c r="S17" s="12">
        <f t="shared" ca="1" si="3"/>
        <v>98759.320584712157</v>
      </c>
      <c r="T17" s="34">
        <f t="shared" ca="1" si="4"/>
        <v>1200000</v>
      </c>
      <c r="U17" s="34">
        <f t="shared" ca="1" si="5"/>
        <v>1185111.8470165459</v>
      </c>
      <c r="W17">
        <v>5</v>
      </c>
      <c r="X17" s="32">
        <v>43801986.335840032</v>
      </c>
      <c r="Y17" s="12">
        <v>12851489.751879992</v>
      </c>
      <c r="Z17" s="34">
        <v>75636328.682830393</v>
      </c>
      <c r="AB17" s="20" t="s">
        <v>36</v>
      </c>
      <c r="AC17" s="28">
        <f>AC15/AC16</f>
        <v>1.4546015609759452E-7</v>
      </c>
      <c r="AJ17" s="61"/>
    </row>
    <row r="18" spans="2:36" x14ac:dyDescent="0.2">
      <c r="B18">
        <v>6</v>
      </c>
      <c r="C18" s="11">
        <f ca="1">IF('Time to default'!X$11&lt;'CFs of Bonds &amp; CDO'!$B18, $B$1*$B$2*$B$6, $B$2*$B$1)</f>
        <v>150000</v>
      </c>
      <c r="D18" s="11">
        <f ca="1">IF('Time to default'!Y$11&lt;'CFs of Bonds &amp; CDO'!$B18, $B$1*$B$2*$B$6, $B$2*$B$1)</f>
        <v>150000</v>
      </c>
      <c r="E18" s="11">
        <f ca="1">IF('Time to default'!Z$11&lt;'CFs of Bonds &amp; CDO'!$B18, $B$1*$B$2*$B$6, $B$2*$B$1)</f>
        <v>150000</v>
      </c>
      <c r="F18" s="11">
        <f ca="1">IF('Time to default'!AA$11&lt;'CFs of Bonds &amp; CDO'!$B18, $B$1*$B$2*$B$6, $B$2*$B$1)</f>
        <v>150000</v>
      </c>
      <c r="G18" s="11">
        <f ca="1">IF('Time to default'!AB$11&lt;'CFs of Bonds &amp; CDO'!$B18, $B$1*$B$2*$B$6, $B$2*$B$1)</f>
        <v>150000</v>
      </c>
      <c r="H18" s="11">
        <f ca="1">IF('Time to default'!AC$11&lt;'CFs of Bonds &amp; CDO'!$B18, $B$1*$B$2*$B$6, $B$2*$B$1)</f>
        <v>150000</v>
      </c>
      <c r="I18" s="11">
        <f ca="1">IF('Time to default'!AD$11&lt;'CFs of Bonds &amp; CDO'!$B18, $B$1*$B$2*$B$6, $B$2*$B$1)</f>
        <v>150000</v>
      </c>
      <c r="J18" s="11">
        <f ca="1">IF('Time to default'!AE$11&lt;'CFs of Bonds &amp; CDO'!$B18, $B$1*$B$2*$B$6, $B$2*$B$1)</f>
        <v>150000</v>
      </c>
      <c r="K18" s="11">
        <f ca="1">IF('Time to default'!AF$11&lt;'CFs of Bonds &amp; CDO'!$B18, $B$1*$B$2*$B$6, $B$2*$B$1)</f>
        <v>150000</v>
      </c>
      <c r="L18" s="11">
        <f ca="1">IF('Time to default'!AG$11&lt;'CFs of Bonds &amp; CDO'!$B18, $B$1*$B$2*$B$6, $B$2*$B$1)</f>
        <v>150000</v>
      </c>
      <c r="M18" s="11">
        <f t="shared" ca="1" si="6"/>
        <v>1500000</v>
      </c>
      <c r="O18">
        <f t="shared" si="7"/>
        <v>6</v>
      </c>
      <c r="P18" s="32">
        <f t="shared" ca="1" si="0"/>
        <v>200000</v>
      </c>
      <c r="Q18" s="32">
        <f t="shared" ca="1" si="1"/>
        <v>197026.07597947566</v>
      </c>
      <c r="R18" s="12">
        <f t="shared" ca="1" si="2"/>
        <v>100000</v>
      </c>
      <c r="S18" s="12">
        <f t="shared" ca="1" si="3"/>
        <v>98513.03798973783</v>
      </c>
      <c r="T18" s="34">
        <f t="shared" ca="1" si="4"/>
        <v>1200000</v>
      </c>
      <c r="U18" s="34">
        <f t="shared" ca="1" si="5"/>
        <v>1182156.455876854</v>
      </c>
      <c r="W18">
        <v>6</v>
      </c>
      <c r="X18" s="32">
        <v>43801986.335840032</v>
      </c>
      <c r="Y18" s="12">
        <v>12851489.751879992</v>
      </c>
      <c r="Z18" s="34">
        <v>70338695.437184155</v>
      </c>
      <c r="AJ18" s="2"/>
    </row>
    <row r="19" spans="2:36" x14ac:dyDescent="0.2">
      <c r="B19">
        <v>7</v>
      </c>
      <c r="C19" s="11">
        <f ca="1">IF('Time to default'!X$11&lt;'CFs of Bonds &amp; CDO'!$B19, $B$1*$B$2*$B$6, $B$2*$B$1)</f>
        <v>150000</v>
      </c>
      <c r="D19" s="11">
        <f ca="1">IF('Time to default'!Y$11&lt;'CFs of Bonds &amp; CDO'!$B19, $B$1*$B$2*$B$6, $B$2*$B$1)</f>
        <v>150000</v>
      </c>
      <c r="E19" s="11">
        <f ca="1">IF('Time to default'!Z$11&lt;'CFs of Bonds &amp; CDO'!$B19, $B$1*$B$2*$B$6, $B$2*$B$1)</f>
        <v>150000</v>
      </c>
      <c r="F19" s="11">
        <f ca="1">IF('Time to default'!AA$11&lt;'CFs of Bonds &amp; CDO'!$B19, $B$1*$B$2*$B$6, $B$2*$B$1)</f>
        <v>150000</v>
      </c>
      <c r="G19" s="11">
        <f ca="1">IF('Time to default'!AB$11&lt;'CFs of Bonds &amp; CDO'!$B19, $B$1*$B$2*$B$6, $B$2*$B$1)</f>
        <v>150000</v>
      </c>
      <c r="H19" s="11">
        <f ca="1">IF('Time to default'!AC$11&lt;'CFs of Bonds &amp; CDO'!$B19, $B$1*$B$2*$B$6, $B$2*$B$1)</f>
        <v>150000</v>
      </c>
      <c r="I19" s="11">
        <f ca="1">IF('Time to default'!AD$11&lt;'CFs of Bonds &amp; CDO'!$B19, $B$1*$B$2*$B$6, $B$2*$B$1)</f>
        <v>150000</v>
      </c>
      <c r="J19" s="11">
        <f ca="1">IF('Time to default'!AE$11&lt;'CFs of Bonds &amp; CDO'!$B19, $B$1*$B$2*$B$6, $B$2*$B$1)</f>
        <v>150000</v>
      </c>
      <c r="K19" s="11">
        <f ca="1">IF('Time to default'!AF$11&lt;'CFs of Bonds &amp; CDO'!$B19, $B$1*$B$2*$B$6, $B$2*$B$1)</f>
        <v>60000</v>
      </c>
      <c r="L19" s="11">
        <f ca="1">IF('Time to default'!AG$11&lt;'CFs of Bonds &amp; CDO'!$B19, $B$1*$B$2*$B$6, $B$2*$B$1)</f>
        <v>150000</v>
      </c>
      <c r="M19" s="11">
        <f t="shared" ca="1" si="6"/>
        <v>1410000</v>
      </c>
      <c r="O19">
        <f t="shared" si="7"/>
        <v>7</v>
      </c>
      <c r="P19" s="32">
        <f t="shared" ca="1" si="0"/>
        <v>200000</v>
      </c>
      <c r="Q19" s="32">
        <f t="shared" ca="1" si="1"/>
        <v>196534.73913164655</v>
      </c>
      <c r="R19" s="12">
        <f t="shared" ca="1" si="2"/>
        <v>100000</v>
      </c>
      <c r="S19" s="12">
        <f t="shared" ca="1" si="3"/>
        <v>98267.369565823275</v>
      </c>
      <c r="T19" s="34">
        <f t="shared" ca="1" si="4"/>
        <v>1110000</v>
      </c>
      <c r="U19" s="34">
        <f t="shared" ca="1" si="5"/>
        <v>1090767.8021806383</v>
      </c>
      <c r="W19">
        <v>7</v>
      </c>
      <c r="X19" s="32">
        <v>43801986.335840032</v>
      </c>
      <c r="Y19" s="12">
        <v>12851489.751879992</v>
      </c>
      <c r="Z19" s="34">
        <v>55896111.824113414</v>
      </c>
      <c r="AJ19" s="2"/>
    </row>
    <row r="20" spans="2:36" x14ac:dyDescent="0.2">
      <c r="B20">
        <v>8</v>
      </c>
      <c r="C20" s="11">
        <f ca="1">IF('Time to default'!X$11&lt;'CFs of Bonds &amp; CDO'!$B20, $B$1*$B$2*$B$6, $B$2*$B$1)</f>
        <v>150000</v>
      </c>
      <c r="D20" s="11">
        <f ca="1">IF('Time to default'!Y$11&lt;'CFs of Bonds &amp; CDO'!$B20, $B$1*$B$2*$B$6, $B$2*$B$1)</f>
        <v>150000</v>
      </c>
      <c r="E20" s="11">
        <f ca="1">IF('Time to default'!Z$11&lt;'CFs of Bonds &amp; CDO'!$B20, $B$1*$B$2*$B$6, $B$2*$B$1)</f>
        <v>150000</v>
      </c>
      <c r="F20" s="11">
        <f ca="1">IF('Time to default'!AA$11&lt;'CFs of Bonds &amp; CDO'!$B20, $B$1*$B$2*$B$6, $B$2*$B$1)</f>
        <v>150000</v>
      </c>
      <c r="G20" s="11">
        <f ca="1">IF('Time to default'!AB$11&lt;'CFs of Bonds &amp; CDO'!$B20, $B$1*$B$2*$B$6, $B$2*$B$1)</f>
        <v>150000</v>
      </c>
      <c r="H20" s="11">
        <f ca="1">IF('Time to default'!AC$11&lt;'CFs of Bonds &amp; CDO'!$B20, $B$1*$B$2*$B$6, $B$2*$B$1)</f>
        <v>150000</v>
      </c>
      <c r="I20" s="11">
        <f ca="1">IF('Time to default'!AD$11&lt;'CFs of Bonds &amp; CDO'!$B20, $B$1*$B$2*$B$6, $B$2*$B$1)</f>
        <v>150000</v>
      </c>
      <c r="J20" s="11">
        <f ca="1">IF('Time to default'!AE$11&lt;'CFs of Bonds &amp; CDO'!$B20, $B$1*$B$2*$B$6, $B$2*$B$1)</f>
        <v>150000</v>
      </c>
      <c r="K20" s="11">
        <f ca="1">IF('Time to default'!AF$11&lt;'CFs of Bonds &amp; CDO'!$B20, $B$1*$B$2*$B$6, $B$2*$B$1)</f>
        <v>60000</v>
      </c>
      <c r="L20" s="11">
        <f ca="1">IF('Time to default'!AG$11&lt;'CFs of Bonds &amp; CDO'!$B20, $B$1*$B$2*$B$6, $B$2*$B$1)</f>
        <v>150000</v>
      </c>
      <c r="M20" s="11">
        <f t="shared" ca="1" si="6"/>
        <v>1410000</v>
      </c>
      <c r="O20">
        <f t="shared" si="7"/>
        <v>8</v>
      </c>
      <c r="P20" s="32">
        <f t="shared" ca="1" si="0"/>
        <v>200000</v>
      </c>
      <c r="Q20" s="32">
        <f t="shared" ca="1" si="1"/>
        <v>196044.62756273971</v>
      </c>
      <c r="R20" s="12">
        <f t="shared" ca="1" si="2"/>
        <v>100000</v>
      </c>
      <c r="S20" s="12">
        <f t="shared" ca="1" si="3"/>
        <v>98022.313781369856</v>
      </c>
      <c r="T20" s="34">
        <f t="shared" ca="1" si="4"/>
        <v>1110000</v>
      </c>
      <c r="U20" s="34">
        <f t="shared" ca="1" si="5"/>
        <v>1088047.6829732053</v>
      </c>
      <c r="W20">
        <v>8</v>
      </c>
      <c r="X20" s="32">
        <v>43801986.335840032</v>
      </c>
      <c r="Y20" s="12">
        <v>12851489.751879992</v>
      </c>
      <c r="Z20" s="34">
        <v>90871353.110279739</v>
      </c>
      <c r="AB20" s="16"/>
      <c r="AC20" s="16" t="s">
        <v>20</v>
      </c>
      <c r="AD20" s="16" t="s">
        <v>21</v>
      </c>
      <c r="AE20" s="16" t="s">
        <v>23</v>
      </c>
      <c r="AJ20" s="2"/>
    </row>
    <row r="21" spans="2:36" x14ac:dyDescent="0.2">
      <c r="B21">
        <v>9</v>
      </c>
      <c r="C21" s="11">
        <f ca="1">IF('Time to default'!X$11&lt;'CFs of Bonds &amp; CDO'!$B21, $B$1*$B$2*$B$6, $B$2*$B$1)</f>
        <v>150000</v>
      </c>
      <c r="D21" s="11">
        <f ca="1">IF('Time to default'!Y$11&lt;'CFs of Bonds &amp; CDO'!$B21, $B$1*$B$2*$B$6, $B$2*$B$1)</f>
        <v>150000</v>
      </c>
      <c r="E21" s="11">
        <f ca="1">IF('Time to default'!Z$11&lt;'CFs of Bonds &amp; CDO'!$B21, $B$1*$B$2*$B$6, $B$2*$B$1)</f>
        <v>150000</v>
      </c>
      <c r="F21" s="11">
        <f ca="1">IF('Time to default'!AA$11&lt;'CFs of Bonds &amp; CDO'!$B21, $B$1*$B$2*$B$6, $B$2*$B$1)</f>
        <v>150000</v>
      </c>
      <c r="G21" s="11">
        <f ca="1">IF('Time to default'!AB$11&lt;'CFs of Bonds &amp; CDO'!$B21, $B$1*$B$2*$B$6, $B$2*$B$1)</f>
        <v>150000</v>
      </c>
      <c r="H21" s="11">
        <f ca="1">IF('Time to default'!AC$11&lt;'CFs of Bonds &amp; CDO'!$B21, $B$1*$B$2*$B$6, $B$2*$B$1)</f>
        <v>150000</v>
      </c>
      <c r="I21" s="11">
        <f ca="1">IF('Time to default'!AD$11&lt;'CFs of Bonds &amp; CDO'!$B21, $B$1*$B$2*$B$6, $B$2*$B$1)</f>
        <v>150000</v>
      </c>
      <c r="J21" s="11">
        <f ca="1">IF('Time to default'!AE$11&lt;'CFs of Bonds &amp; CDO'!$B21, $B$1*$B$2*$B$6, $B$2*$B$1)</f>
        <v>150000</v>
      </c>
      <c r="K21" s="11">
        <f ca="1">IF('Time to default'!AF$11&lt;'CFs of Bonds &amp; CDO'!$B21, $B$1*$B$2*$B$6, $B$2*$B$1)</f>
        <v>60000</v>
      </c>
      <c r="L21" s="11">
        <f ca="1">IF('Time to default'!AG$11&lt;'CFs of Bonds &amp; CDO'!$B21, $B$1*$B$2*$B$6, $B$2*$B$1)</f>
        <v>150000</v>
      </c>
      <c r="M21" s="11">
        <f t="shared" ca="1" si="6"/>
        <v>1410000</v>
      </c>
      <c r="O21">
        <f t="shared" si="7"/>
        <v>9</v>
      </c>
      <c r="P21" s="32">
        <f t="shared" ca="1" si="0"/>
        <v>200000</v>
      </c>
      <c r="Q21" s="32">
        <f t="shared" ca="1" si="1"/>
        <v>195555.73821719669</v>
      </c>
      <c r="R21" s="12">
        <f t="shared" ca="1" si="2"/>
        <v>100000</v>
      </c>
      <c r="S21" s="12">
        <f t="shared" ca="1" si="3"/>
        <v>97777.869108598345</v>
      </c>
      <c r="T21" s="34">
        <f t="shared" ca="1" si="4"/>
        <v>1110000</v>
      </c>
      <c r="U21" s="34">
        <f t="shared" ca="1" si="5"/>
        <v>1085334.3471054416</v>
      </c>
      <c r="W21">
        <v>9</v>
      </c>
      <c r="X21" s="32">
        <v>43801986.335840032</v>
      </c>
      <c r="Y21" s="12">
        <v>12851489.751879992</v>
      </c>
      <c r="Z21" s="34">
        <v>63459388.058776841</v>
      </c>
      <c r="AB21" s="16" t="s">
        <v>18</v>
      </c>
      <c r="AC21" s="29">
        <f>X10</f>
        <v>43801986.335839055</v>
      </c>
      <c r="AD21" s="29">
        <f>Y10</f>
        <v>12752062.8578481</v>
      </c>
      <c r="AE21" s="29">
        <f>Z10</f>
        <v>66079657.352384172</v>
      </c>
      <c r="AJ21" s="2"/>
    </row>
    <row r="22" spans="2:36" x14ac:dyDescent="0.2">
      <c r="B22">
        <v>10</v>
      </c>
      <c r="C22" s="11">
        <f ca="1">IF('Time to default'!X$11&lt;'CFs of Bonds &amp; CDO'!$B22, $B$1*$B$2*$B$6, $B$2*$B$1)</f>
        <v>150000</v>
      </c>
      <c r="D22" s="11">
        <f ca="1">IF('Time to default'!Y$11&lt;'CFs of Bonds &amp; CDO'!$B22, $B$1*$B$2*$B$6, $B$2*$B$1)</f>
        <v>150000</v>
      </c>
      <c r="E22" s="11">
        <f ca="1">IF('Time to default'!Z$11&lt;'CFs of Bonds &amp; CDO'!$B22, $B$1*$B$2*$B$6, $B$2*$B$1)</f>
        <v>150000</v>
      </c>
      <c r="F22" s="11">
        <f ca="1">IF('Time to default'!AA$11&lt;'CFs of Bonds &amp; CDO'!$B22, $B$1*$B$2*$B$6, $B$2*$B$1)</f>
        <v>150000</v>
      </c>
      <c r="G22" s="11">
        <f ca="1">IF('Time to default'!AB$11&lt;'CFs of Bonds &amp; CDO'!$B22, $B$1*$B$2*$B$6, $B$2*$B$1)</f>
        <v>150000</v>
      </c>
      <c r="H22" s="11">
        <f ca="1">IF('Time to default'!AC$11&lt;'CFs of Bonds &amp; CDO'!$B22, $B$1*$B$2*$B$6, $B$2*$B$1)</f>
        <v>150000</v>
      </c>
      <c r="I22" s="11">
        <f ca="1">IF('Time to default'!AD$11&lt;'CFs of Bonds &amp; CDO'!$B22, $B$1*$B$2*$B$6, $B$2*$B$1)</f>
        <v>150000</v>
      </c>
      <c r="J22" s="11">
        <f ca="1">IF('Time to default'!AE$11&lt;'CFs of Bonds &amp; CDO'!$B22, $B$1*$B$2*$B$6, $B$2*$B$1)</f>
        <v>150000</v>
      </c>
      <c r="K22" s="11">
        <f ca="1">IF('Time to default'!AF$11&lt;'CFs of Bonds &amp; CDO'!$B22, $B$1*$B$2*$B$6, $B$2*$B$1)</f>
        <v>60000</v>
      </c>
      <c r="L22" s="11">
        <f ca="1">IF('Time to default'!AG$11&lt;'CFs of Bonds &amp; CDO'!$B22, $B$1*$B$2*$B$6, $B$2*$B$1)</f>
        <v>150000</v>
      </c>
      <c r="M22" s="11">
        <f t="shared" ca="1" si="6"/>
        <v>1410000</v>
      </c>
      <c r="O22">
        <f t="shared" si="7"/>
        <v>10</v>
      </c>
      <c r="P22" s="32">
        <f t="shared" ca="1" si="0"/>
        <v>200000</v>
      </c>
      <c r="Q22" s="32">
        <f t="shared" ca="1" si="1"/>
        <v>195068.06804707902</v>
      </c>
      <c r="R22" s="12">
        <f t="shared" ca="1" si="2"/>
        <v>100000</v>
      </c>
      <c r="S22" s="12">
        <f t="shared" ca="1" si="3"/>
        <v>97534.034023539512</v>
      </c>
      <c r="T22" s="34">
        <f t="shared" ca="1" si="4"/>
        <v>1110000</v>
      </c>
      <c r="U22" s="34">
        <f t="shared" ca="1" si="5"/>
        <v>1082627.7776612886</v>
      </c>
      <c r="W22">
        <v>10</v>
      </c>
      <c r="X22" s="32">
        <v>43801986.335840032</v>
      </c>
      <c r="Y22" s="12">
        <v>12851489.751879992</v>
      </c>
      <c r="Z22" s="34">
        <v>59826258.976929411</v>
      </c>
      <c r="AB22" s="16" t="s">
        <v>29</v>
      </c>
      <c r="AC22" s="17">
        <f>STDEV(X13:X1012)/SQRT(1000)*2</f>
        <v>6.1760195813366456E-8</v>
      </c>
      <c r="AD22" s="17">
        <f>STDEV(Y13:Y1012)/SQRT(1000)*2</f>
        <v>47217.42246842997</v>
      </c>
      <c r="AE22" s="17">
        <f>STDEV(Z13:Z1012)/SQRT(1000)*2</f>
        <v>1062024.7216969638</v>
      </c>
      <c r="AJ22" s="2"/>
    </row>
    <row r="23" spans="2:36" x14ac:dyDescent="0.2">
      <c r="B23">
        <v>11</v>
      </c>
      <c r="C23" s="11">
        <f ca="1">IF('Time to default'!X$11&lt;'CFs of Bonds &amp; CDO'!$B23, $B$1*$B$2*$B$6, $B$2*$B$1)</f>
        <v>150000</v>
      </c>
      <c r="D23" s="11">
        <f ca="1">IF('Time to default'!Y$11&lt;'CFs of Bonds &amp; CDO'!$B23, $B$1*$B$2*$B$6, $B$2*$B$1)</f>
        <v>150000</v>
      </c>
      <c r="E23" s="11">
        <f ca="1">IF('Time to default'!Z$11&lt;'CFs of Bonds &amp; CDO'!$B23, $B$1*$B$2*$B$6, $B$2*$B$1)</f>
        <v>150000</v>
      </c>
      <c r="F23" s="11">
        <f ca="1">IF('Time to default'!AA$11&lt;'CFs of Bonds &amp; CDO'!$B23, $B$1*$B$2*$B$6, $B$2*$B$1)</f>
        <v>150000</v>
      </c>
      <c r="G23" s="11">
        <f ca="1">IF('Time to default'!AB$11&lt;'CFs of Bonds &amp; CDO'!$B23, $B$1*$B$2*$B$6, $B$2*$B$1)</f>
        <v>150000</v>
      </c>
      <c r="H23" s="11">
        <f ca="1">IF('Time to default'!AC$11&lt;'CFs of Bonds &amp; CDO'!$B23, $B$1*$B$2*$B$6, $B$2*$B$1)</f>
        <v>150000</v>
      </c>
      <c r="I23" s="11">
        <f ca="1">IF('Time to default'!AD$11&lt;'CFs of Bonds &amp; CDO'!$B23, $B$1*$B$2*$B$6, $B$2*$B$1)</f>
        <v>150000</v>
      </c>
      <c r="J23" s="11">
        <f ca="1">IF('Time to default'!AE$11&lt;'CFs of Bonds &amp; CDO'!$B23, $B$1*$B$2*$B$6, $B$2*$B$1)</f>
        <v>150000</v>
      </c>
      <c r="K23" s="11">
        <f ca="1">IF('Time to default'!AF$11&lt;'CFs of Bonds &amp; CDO'!$B23, $B$1*$B$2*$B$6, $B$2*$B$1)</f>
        <v>60000</v>
      </c>
      <c r="L23" s="11">
        <f ca="1">IF('Time to default'!AG$11&lt;'CFs of Bonds &amp; CDO'!$B23, $B$1*$B$2*$B$6, $B$2*$B$1)</f>
        <v>150000</v>
      </c>
      <c r="M23" s="11">
        <f t="shared" ca="1" si="6"/>
        <v>1410000</v>
      </c>
      <c r="O23">
        <f t="shared" si="7"/>
        <v>11</v>
      </c>
      <c r="P23" s="32">
        <f t="shared" ca="1" si="0"/>
        <v>200000</v>
      </c>
      <c r="Q23" s="32">
        <f t="shared" ca="1" si="1"/>
        <v>194581.61401204893</v>
      </c>
      <c r="R23" s="12">
        <f t="shared" ca="1" si="2"/>
        <v>100000</v>
      </c>
      <c r="S23" s="12">
        <f t="shared" ca="1" si="3"/>
        <v>97290.807006024464</v>
      </c>
      <c r="T23" s="34">
        <f t="shared" ca="1" si="4"/>
        <v>1110000</v>
      </c>
      <c r="U23" s="34">
        <f t="shared" ca="1" si="5"/>
        <v>1079927.9577668717</v>
      </c>
      <c r="W23">
        <v>11</v>
      </c>
      <c r="X23" s="32">
        <v>43801986.335840032</v>
      </c>
      <c r="Y23" s="12">
        <v>12851489.751879992</v>
      </c>
      <c r="Z23" s="34">
        <v>69608506.206456929</v>
      </c>
      <c r="AJ23" s="2"/>
    </row>
    <row r="24" spans="2:36" x14ac:dyDescent="0.2">
      <c r="B24">
        <v>12</v>
      </c>
      <c r="C24" s="11">
        <f ca="1">IF('Time to default'!X$11&lt;'CFs of Bonds &amp; CDO'!$B24, $B$1*$B$2*$B$6, $B$2*$B$1)</f>
        <v>150000</v>
      </c>
      <c r="D24" s="11">
        <f ca="1">IF('Time to default'!Y$11&lt;'CFs of Bonds &amp; CDO'!$B24, $B$1*$B$2*$B$6, $B$2*$B$1)</f>
        <v>150000</v>
      </c>
      <c r="E24" s="11">
        <f ca="1">IF('Time to default'!Z$11&lt;'CFs of Bonds &amp; CDO'!$B24, $B$1*$B$2*$B$6, $B$2*$B$1)</f>
        <v>150000</v>
      </c>
      <c r="F24" s="11">
        <f ca="1">IF('Time to default'!AA$11&lt;'CFs of Bonds &amp; CDO'!$B24, $B$1*$B$2*$B$6, $B$2*$B$1)</f>
        <v>150000</v>
      </c>
      <c r="G24" s="11">
        <f ca="1">IF('Time to default'!AB$11&lt;'CFs of Bonds &amp; CDO'!$B24, $B$1*$B$2*$B$6, $B$2*$B$1)</f>
        <v>150000</v>
      </c>
      <c r="H24" s="11">
        <f ca="1">IF('Time to default'!AC$11&lt;'CFs of Bonds &amp; CDO'!$B24, $B$1*$B$2*$B$6, $B$2*$B$1)</f>
        <v>150000</v>
      </c>
      <c r="I24" s="11">
        <f ca="1">IF('Time to default'!AD$11&lt;'CFs of Bonds &amp; CDO'!$B24, $B$1*$B$2*$B$6, $B$2*$B$1)</f>
        <v>150000</v>
      </c>
      <c r="J24" s="11">
        <f ca="1">IF('Time to default'!AE$11&lt;'CFs of Bonds &amp; CDO'!$B24, $B$1*$B$2*$B$6, $B$2*$B$1)</f>
        <v>150000</v>
      </c>
      <c r="K24" s="11">
        <f ca="1">IF('Time to default'!AF$11&lt;'CFs of Bonds &amp; CDO'!$B24, $B$1*$B$2*$B$6, $B$2*$B$1)</f>
        <v>60000</v>
      </c>
      <c r="L24" s="11">
        <f ca="1">IF('Time to default'!AG$11&lt;'CFs of Bonds &amp; CDO'!$B24, $B$1*$B$2*$B$6, $B$2*$B$1)</f>
        <v>150000</v>
      </c>
      <c r="M24" s="11">
        <f t="shared" ca="1" si="6"/>
        <v>1410000</v>
      </c>
      <c r="O24">
        <f t="shared" si="7"/>
        <v>12</v>
      </c>
      <c r="P24" s="32">
        <f t="shared" ca="1" si="0"/>
        <v>200000</v>
      </c>
      <c r="Q24" s="32">
        <f t="shared" ca="1" si="1"/>
        <v>194096.37307935054</v>
      </c>
      <c r="R24" s="12">
        <f t="shared" ca="1" si="2"/>
        <v>100000</v>
      </c>
      <c r="S24" s="12">
        <f t="shared" ca="1" si="3"/>
        <v>97048.186539675269</v>
      </c>
      <c r="T24" s="34">
        <f t="shared" ca="1" si="4"/>
        <v>1110000</v>
      </c>
      <c r="U24" s="34">
        <f t="shared" ca="1" si="5"/>
        <v>1077234.8705903955</v>
      </c>
      <c r="W24">
        <v>12</v>
      </c>
      <c r="X24" s="32">
        <v>43801986.335840032</v>
      </c>
      <c r="Y24" s="12">
        <v>12851489.751879992</v>
      </c>
      <c r="Z24" s="34">
        <v>62885310.857817605</v>
      </c>
      <c r="AJ24" s="2"/>
    </row>
    <row r="25" spans="2:36" x14ac:dyDescent="0.2">
      <c r="B25">
        <v>13</v>
      </c>
      <c r="C25" s="11">
        <f ca="1">IF('Time to default'!X$11&lt;'CFs of Bonds &amp; CDO'!$B25, $B$1*$B$2*$B$6, $B$2*$B$1)</f>
        <v>150000</v>
      </c>
      <c r="D25" s="11">
        <f ca="1">IF('Time to default'!Y$11&lt;'CFs of Bonds &amp; CDO'!$B25, $B$1*$B$2*$B$6, $B$2*$B$1)</f>
        <v>150000</v>
      </c>
      <c r="E25" s="11">
        <f ca="1">IF('Time to default'!Z$11&lt;'CFs of Bonds &amp; CDO'!$B25, $B$1*$B$2*$B$6, $B$2*$B$1)</f>
        <v>150000</v>
      </c>
      <c r="F25" s="11">
        <f ca="1">IF('Time to default'!AA$11&lt;'CFs of Bonds &amp; CDO'!$B25, $B$1*$B$2*$B$6, $B$2*$B$1)</f>
        <v>150000</v>
      </c>
      <c r="G25" s="11">
        <f ca="1">IF('Time to default'!AB$11&lt;'CFs of Bonds &amp; CDO'!$B25, $B$1*$B$2*$B$6, $B$2*$B$1)</f>
        <v>150000</v>
      </c>
      <c r="H25" s="11">
        <f ca="1">IF('Time to default'!AC$11&lt;'CFs of Bonds &amp; CDO'!$B25, $B$1*$B$2*$B$6, $B$2*$B$1)</f>
        <v>150000</v>
      </c>
      <c r="I25" s="11">
        <f ca="1">IF('Time to default'!AD$11&lt;'CFs of Bonds &amp; CDO'!$B25, $B$1*$B$2*$B$6, $B$2*$B$1)</f>
        <v>150000</v>
      </c>
      <c r="J25" s="11">
        <f ca="1">IF('Time to default'!AE$11&lt;'CFs of Bonds &amp; CDO'!$B25, $B$1*$B$2*$B$6, $B$2*$B$1)</f>
        <v>150000</v>
      </c>
      <c r="K25" s="11">
        <f ca="1">IF('Time to default'!AF$11&lt;'CFs of Bonds &amp; CDO'!$B25, $B$1*$B$2*$B$6, $B$2*$B$1)</f>
        <v>60000</v>
      </c>
      <c r="L25" s="11">
        <f ca="1">IF('Time to default'!AG$11&lt;'CFs of Bonds &amp; CDO'!$B25, $B$1*$B$2*$B$6, $B$2*$B$1)</f>
        <v>150000</v>
      </c>
      <c r="M25" s="11">
        <f t="shared" ca="1" si="6"/>
        <v>1410000</v>
      </c>
      <c r="O25">
        <f t="shared" si="7"/>
        <v>13</v>
      </c>
      <c r="P25" s="32">
        <f t="shared" ca="1" si="0"/>
        <v>200000</v>
      </c>
      <c r="Q25" s="32">
        <f t="shared" ca="1" si="1"/>
        <v>193612.34222379106</v>
      </c>
      <c r="R25" s="12">
        <f t="shared" ca="1" si="2"/>
        <v>100000</v>
      </c>
      <c r="S25" s="12">
        <f t="shared" ca="1" si="3"/>
        <v>96806.171111895528</v>
      </c>
      <c r="T25" s="34">
        <f t="shared" ca="1" si="4"/>
        <v>1110000</v>
      </c>
      <c r="U25" s="34">
        <f t="shared" ca="1" si="5"/>
        <v>1074548.4993420404</v>
      </c>
      <c r="W25">
        <v>13</v>
      </c>
      <c r="X25" s="32">
        <v>43801986.335840032</v>
      </c>
      <c r="Y25" s="12">
        <v>12851489.751879992</v>
      </c>
      <c r="Z25" s="34">
        <v>82643610.314703375</v>
      </c>
      <c r="AB25" s="18" t="s">
        <v>30</v>
      </c>
      <c r="AC25" s="18"/>
      <c r="AD25" s="18"/>
      <c r="AE25" s="18" t="s">
        <v>31</v>
      </c>
      <c r="AF25" s="19" t="s">
        <v>32</v>
      </c>
      <c r="AG25" s="30" t="s">
        <v>42</v>
      </c>
      <c r="AJ25" s="2"/>
    </row>
    <row r="26" spans="2:36" x14ac:dyDescent="0.2">
      <c r="B26">
        <v>14</v>
      </c>
      <c r="C26" s="11">
        <f ca="1">IF('Time to default'!X$11&lt;'CFs of Bonds &amp; CDO'!$B26, $B$1*$B$2*$B$6, $B$2*$B$1)</f>
        <v>150000</v>
      </c>
      <c r="D26" s="11">
        <f ca="1">IF('Time to default'!Y$11&lt;'CFs of Bonds &amp; CDO'!$B26, $B$1*$B$2*$B$6, $B$2*$B$1)</f>
        <v>150000</v>
      </c>
      <c r="E26" s="11">
        <f ca="1">IF('Time to default'!Z$11&lt;'CFs of Bonds &amp; CDO'!$B26, $B$1*$B$2*$B$6, $B$2*$B$1)</f>
        <v>150000</v>
      </c>
      <c r="F26" s="11">
        <f ca="1">IF('Time to default'!AA$11&lt;'CFs of Bonds &amp; CDO'!$B26, $B$1*$B$2*$B$6, $B$2*$B$1)</f>
        <v>150000</v>
      </c>
      <c r="G26" s="11">
        <f ca="1">IF('Time to default'!AB$11&lt;'CFs of Bonds &amp; CDO'!$B26, $B$1*$B$2*$B$6, $B$2*$B$1)</f>
        <v>150000</v>
      </c>
      <c r="H26" s="11">
        <f ca="1">IF('Time to default'!AC$11&lt;'CFs of Bonds &amp; CDO'!$B26, $B$1*$B$2*$B$6, $B$2*$B$1)</f>
        <v>150000</v>
      </c>
      <c r="I26" s="11">
        <f ca="1">IF('Time to default'!AD$11&lt;'CFs of Bonds &amp; CDO'!$B26, $B$1*$B$2*$B$6, $B$2*$B$1)</f>
        <v>150000</v>
      </c>
      <c r="J26" s="11">
        <f ca="1">IF('Time to default'!AE$11&lt;'CFs of Bonds &amp; CDO'!$B26, $B$1*$B$2*$B$6, $B$2*$B$1)</f>
        <v>150000</v>
      </c>
      <c r="K26" s="11">
        <f ca="1">IF('Time to default'!AF$11&lt;'CFs of Bonds &amp; CDO'!$B26, $B$1*$B$2*$B$6, $B$2*$B$1)</f>
        <v>60000</v>
      </c>
      <c r="L26" s="11">
        <f ca="1">IF('Time to default'!AG$11&lt;'CFs of Bonds &amp; CDO'!$B26, $B$1*$B$2*$B$6, $B$2*$B$1)</f>
        <v>150000</v>
      </c>
      <c r="M26" s="11">
        <f t="shared" ca="1" si="6"/>
        <v>1410000</v>
      </c>
      <c r="O26">
        <f t="shared" si="7"/>
        <v>14</v>
      </c>
      <c r="P26" s="32">
        <f t="shared" ca="1" si="0"/>
        <v>200000</v>
      </c>
      <c r="Q26" s="32">
        <f t="shared" ca="1" si="1"/>
        <v>193129.51842772181</v>
      </c>
      <c r="R26" s="12">
        <f t="shared" ca="1" si="2"/>
        <v>100000</v>
      </c>
      <c r="S26" s="12">
        <f t="shared" ca="1" si="3"/>
        <v>96564.759213860903</v>
      </c>
      <c r="T26" s="34">
        <f t="shared" ca="1" si="4"/>
        <v>1110000</v>
      </c>
      <c r="U26" s="34">
        <f t="shared" ca="1" si="5"/>
        <v>1071868.8272738559</v>
      </c>
      <c r="W26">
        <v>14</v>
      </c>
      <c r="X26" s="32">
        <v>43801986.335840032</v>
      </c>
      <c r="Y26" s="12">
        <v>12851489.751879992</v>
      </c>
      <c r="Z26" s="34">
        <v>55481529.100619733</v>
      </c>
      <c r="AB26" s="23">
        <f>_xlfn.COVARIANCE.P($X$13:$X$1012,X$13:X$1012)</f>
        <v>9.5262686627961557E-13</v>
      </c>
      <c r="AC26" s="23">
        <f>_xlfn.COVARIANCE.P($X$13:$X$1012,Y$13:Y$1012)</f>
        <v>-1.3643511320715617E-13</v>
      </c>
      <c r="AD26" s="23">
        <f>_xlfn.COVARIANCE.P($X$13:$X$1012,Z$13:Z$1012)</f>
        <v>-7.9323214663418187E-14</v>
      </c>
      <c r="AE26" s="23">
        <f>AB26+AC26+AD26</f>
        <v>7.3686853840904123E-13</v>
      </c>
      <c r="AF26" s="27">
        <f>AVERAGE(X13:X1012)</f>
        <v>43801986.335839055</v>
      </c>
      <c r="AG26" s="31">
        <f>AF26-$AC$17*AE26</f>
        <v>43801986.335839055</v>
      </c>
    </row>
    <row r="27" spans="2:36" x14ac:dyDescent="0.2">
      <c r="B27">
        <v>15</v>
      </c>
      <c r="C27" s="11">
        <f ca="1">IF('Time to default'!X$11&lt;'CFs of Bonds &amp; CDO'!$B27, $B$1*$B$2*$B$6, $B$2*$B$1)</f>
        <v>150000</v>
      </c>
      <c r="D27" s="11">
        <f ca="1">IF('Time to default'!Y$11&lt;'CFs of Bonds &amp; CDO'!$B27, $B$1*$B$2*$B$6, $B$2*$B$1)</f>
        <v>150000</v>
      </c>
      <c r="E27" s="11">
        <f ca="1">IF('Time to default'!Z$11&lt;'CFs of Bonds &amp; CDO'!$B27, $B$1*$B$2*$B$6, $B$2*$B$1)</f>
        <v>150000</v>
      </c>
      <c r="F27" s="11">
        <f ca="1">IF('Time to default'!AA$11&lt;'CFs of Bonds &amp; CDO'!$B27, $B$1*$B$2*$B$6, $B$2*$B$1)</f>
        <v>150000</v>
      </c>
      <c r="G27" s="11">
        <f ca="1">IF('Time to default'!AB$11&lt;'CFs of Bonds &amp; CDO'!$B27, $B$1*$B$2*$B$6, $B$2*$B$1)</f>
        <v>150000</v>
      </c>
      <c r="H27" s="11">
        <f ca="1">IF('Time to default'!AC$11&lt;'CFs of Bonds &amp; CDO'!$B27, $B$1*$B$2*$B$6, $B$2*$B$1)</f>
        <v>150000</v>
      </c>
      <c r="I27" s="11">
        <f ca="1">IF('Time to default'!AD$11&lt;'CFs of Bonds &amp; CDO'!$B27, $B$1*$B$2*$B$6, $B$2*$B$1)</f>
        <v>150000</v>
      </c>
      <c r="J27" s="11">
        <f ca="1">IF('Time to default'!AE$11&lt;'CFs of Bonds &amp; CDO'!$B27, $B$1*$B$2*$B$6, $B$2*$B$1)</f>
        <v>150000</v>
      </c>
      <c r="K27" s="11">
        <f ca="1">IF('Time to default'!AF$11&lt;'CFs of Bonds &amp; CDO'!$B27, $B$1*$B$2*$B$6, $B$2*$B$1)</f>
        <v>60000</v>
      </c>
      <c r="L27" s="11">
        <f ca="1">IF('Time to default'!AG$11&lt;'CFs of Bonds &amp; CDO'!$B27, $B$1*$B$2*$B$6, $B$2*$B$1)</f>
        <v>150000</v>
      </c>
      <c r="M27" s="11">
        <f t="shared" ca="1" si="6"/>
        <v>1410000</v>
      </c>
      <c r="O27">
        <f t="shared" si="7"/>
        <v>15</v>
      </c>
      <c r="P27" s="32">
        <f t="shared" ca="1" si="0"/>
        <v>200000</v>
      </c>
      <c r="Q27" s="32">
        <f t="shared" ca="1" si="1"/>
        <v>192647.89868101926</v>
      </c>
      <c r="R27" s="12">
        <f t="shared" ca="1" si="2"/>
        <v>100000</v>
      </c>
      <c r="S27" s="12">
        <f t="shared" ca="1" si="3"/>
        <v>96323.949340509629</v>
      </c>
      <c r="T27" s="34">
        <f t="shared" ca="1" si="4"/>
        <v>1110000</v>
      </c>
      <c r="U27" s="34">
        <f t="shared" ca="1" si="5"/>
        <v>1069195.8376796569</v>
      </c>
      <c r="W27">
        <v>15</v>
      </c>
      <c r="X27" s="32">
        <v>43801986.335840032</v>
      </c>
      <c r="Y27" s="12">
        <v>12851489.751879992</v>
      </c>
      <c r="Z27" s="34">
        <v>77771873.709942043</v>
      </c>
      <c r="AB27" s="23">
        <f>_xlfn.COVARIANCE.P($Y$13:$Y$1012,X$13:X$1012)</f>
        <v>-1.3643511320715617E-13</v>
      </c>
      <c r="AC27" s="23">
        <f>_xlfn.COVARIANCE.P($Y$13:$Y$1012,Y$13:Y$1012)</f>
        <v>556813874894.40808</v>
      </c>
      <c r="AD27" s="23">
        <f>_xlfn.COVARIANCE.P($Y$13:$Y$1012,Z$13:Z$1012)</f>
        <v>4203451368827.6675</v>
      </c>
      <c r="AE27" s="23">
        <f>AB27+AC27+AD27</f>
        <v>4760265243722.0752</v>
      </c>
      <c r="AF27" s="27">
        <f>AVERAGE(Y13:Y1012)</f>
        <v>12752062.8578481</v>
      </c>
      <c r="AG27" s="31">
        <f>AF27-$AC$17*AE27</f>
        <v>12059633.932430334</v>
      </c>
    </row>
    <row r="28" spans="2:36" x14ac:dyDescent="0.2">
      <c r="B28">
        <v>16</v>
      </c>
      <c r="C28" s="11">
        <f ca="1">IF('Time to default'!X$11&lt;'CFs of Bonds &amp; CDO'!$B28, $B$1*$B$2*$B$6, $B$2*$B$1)</f>
        <v>150000</v>
      </c>
      <c r="D28" s="11">
        <f ca="1">IF('Time to default'!Y$11&lt;'CFs of Bonds &amp; CDO'!$B28, $B$1*$B$2*$B$6, $B$2*$B$1)</f>
        <v>150000</v>
      </c>
      <c r="E28" s="11">
        <f ca="1">IF('Time to default'!Z$11&lt;'CFs of Bonds &amp; CDO'!$B28, $B$1*$B$2*$B$6, $B$2*$B$1)</f>
        <v>150000</v>
      </c>
      <c r="F28" s="11">
        <f ca="1">IF('Time to default'!AA$11&lt;'CFs of Bonds &amp; CDO'!$B28, $B$1*$B$2*$B$6, $B$2*$B$1)</f>
        <v>150000</v>
      </c>
      <c r="G28" s="11">
        <f ca="1">IF('Time to default'!AB$11&lt;'CFs of Bonds &amp; CDO'!$B28, $B$1*$B$2*$B$6, $B$2*$B$1)</f>
        <v>150000</v>
      </c>
      <c r="H28" s="11">
        <f ca="1">IF('Time to default'!AC$11&lt;'CFs of Bonds &amp; CDO'!$B28, $B$1*$B$2*$B$6, $B$2*$B$1)</f>
        <v>150000</v>
      </c>
      <c r="I28" s="11">
        <f ca="1">IF('Time to default'!AD$11&lt;'CFs of Bonds &amp; CDO'!$B28, $B$1*$B$2*$B$6, $B$2*$B$1)</f>
        <v>150000</v>
      </c>
      <c r="J28" s="11">
        <f ca="1">IF('Time to default'!AE$11&lt;'CFs of Bonds &amp; CDO'!$B28, $B$1*$B$2*$B$6, $B$2*$B$1)</f>
        <v>150000</v>
      </c>
      <c r="K28" s="11">
        <f ca="1">IF('Time to default'!AF$11&lt;'CFs of Bonds &amp; CDO'!$B28, $B$1*$B$2*$B$6, $B$2*$B$1)</f>
        <v>60000</v>
      </c>
      <c r="L28" s="11">
        <f ca="1">IF('Time to default'!AG$11&lt;'CFs of Bonds &amp; CDO'!$B28, $B$1*$B$2*$B$6, $B$2*$B$1)</f>
        <v>150000</v>
      </c>
      <c r="M28" s="11">
        <f t="shared" ca="1" si="6"/>
        <v>1410000</v>
      </c>
      <c r="O28">
        <f t="shared" si="7"/>
        <v>16</v>
      </c>
      <c r="P28" s="32">
        <f t="shared" ca="1" si="0"/>
        <v>200000</v>
      </c>
      <c r="Q28" s="32">
        <f t="shared" ca="1" si="1"/>
        <v>192167.47998106657</v>
      </c>
      <c r="R28" s="12">
        <f t="shared" ca="1" si="2"/>
        <v>100000</v>
      </c>
      <c r="S28" s="12">
        <f t="shared" ca="1" si="3"/>
        <v>96083.739990533286</v>
      </c>
      <c r="T28" s="34">
        <f t="shared" ca="1" si="4"/>
        <v>1110000</v>
      </c>
      <c r="U28" s="34">
        <f t="shared" ca="1" si="5"/>
        <v>1066529.5138949195</v>
      </c>
      <c r="W28">
        <v>16</v>
      </c>
      <c r="X28" s="32">
        <v>43801986.335840032</v>
      </c>
      <c r="Y28" s="12">
        <v>12851489.751879992</v>
      </c>
      <c r="Z28" s="34">
        <v>75987865.164044082</v>
      </c>
      <c r="AB28" s="25">
        <f>_xlfn.COVARIANCE.P($Z$13:$Z$1012,X$13:X$1012)</f>
        <v>-7.9323214663418187E-14</v>
      </c>
      <c r="AC28" s="25">
        <f>_xlfn.COVARIANCE.P($Z$13:$Z$1012,Y$13:Y$1012)</f>
        <v>4203451368827.6675</v>
      </c>
      <c r="AD28" s="25">
        <f>_xlfn.COVARIANCE.P($Z$13:$Z$1012,Z$13:Z$1012)</f>
        <v>281692153246514.5</v>
      </c>
      <c r="AE28" s="25">
        <f>AB28+AC28+AD28</f>
        <v>285895604615342.19</v>
      </c>
      <c r="AF28" s="27">
        <f>AVERAGE(Z13:Z1012)</f>
        <v>66079657.352384172</v>
      </c>
      <c r="AG28" s="31">
        <f>AF28-$AC$17*AE28</f>
        <v>24493238.077420332</v>
      </c>
    </row>
    <row r="29" spans="2:36" x14ac:dyDescent="0.2">
      <c r="B29">
        <v>17</v>
      </c>
      <c r="C29" s="11">
        <f ca="1">IF('Time to default'!X$11&lt;'CFs of Bonds &amp; CDO'!$B29, $B$1*$B$2*$B$6, $B$2*$B$1)</f>
        <v>150000</v>
      </c>
      <c r="D29" s="11">
        <f ca="1">IF('Time to default'!Y$11&lt;'CFs of Bonds &amp; CDO'!$B29, $B$1*$B$2*$B$6, $B$2*$B$1)</f>
        <v>150000</v>
      </c>
      <c r="E29" s="11">
        <f ca="1">IF('Time to default'!Z$11&lt;'CFs of Bonds &amp; CDO'!$B29, $B$1*$B$2*$B$6, $B$2*$B$1)</f>
        <v>150000</v>
      </c>
      <c r="F29" s="11">
        <f ca="1">IF('Time to default'!AA$11&lt;'CFs of Bonds &amp; CDO'!$B29, $B$1*$B$2*$B$6, $B$2*$B$1)</f>
        <v>150000</v>
      </c>
      <c r="G29" s="11">
        <f ca="1">IF('Time to default'!AB$11&lt;'CFs of Bonds &amp; CDO'!$B29, $B$1*$B$2*$B$6, $B$2*$B$1)</f>
        <v>150000</v>
      </c>
      <c r="H29" s="11">
        <f ca="1">IF('Time to default'!AC$11&lt;'CFs of Bonds &amp; CDO'!$B29, $B$1*$B$2*$B$6, $B$2*$B$1)</f>
        <v>150000</v>
      </c>
      <c r="I29" s="11">
        <f ca="1">IF('Time to default'!AD$11&lt;'CFs of Bonds &amp; CDO'!$B29, $B$1*$B$2*$B$6, $B$2*$B$1)</f>
        <v>150000</v>
      </c>
      <c r="J29" s="11">
        <f ca="1">IF('Time to default'!AE$11&lt;'CFs of Bonds &amp; CDO'!$B29, $B$1*$B$2*$B$6, $B$2*$B$1)</f>
        <v>150000</v>
      </c>
      <c r="K29" s="11">
        <f ca="1">IF('Time to default'!AF$11&lt;'CFs of Bonds &amp; CDO'!$B29, $B$1*$B$2*$B$6, $B$2*$B$1)</f>
        <v>60000</v>
      </c>
      <c r="L29" s="11">
        <f ca="1">IF('Time to default'!AG$11&lt;'CFs of Bonds &amp; CDO'!$B29, $B$1*$B$2*$B$6, $B$2*$B$1)</f>
        <v>150000</v>
      </c>
      <c r="M29" s="11">
        <f t="shared" ca="1" si="6"/>
        <v>1410000</v>
      </c>
      <c r="O29">
        <f t="shared" si="7"/>
        <v>17</v>
      </c>
      <c r="P29" s="32">
        <f t="shared" ca="1" si="0"/>
        <v>200000</v>
      </c>
      <c r="Q29" s="32">
        <f t="shared" ca="1" si="1"/>
        <v>191688.25933273477</v>
      </c>
      <c r="R29" s="12">
        <f t="shared" ca="1" si="2"/>
        <v>100000</v>
      </c>
      <c r="S29" s="12">
        <f t="shared" ca="1" si="3"/>
        <v>95844.129666367386</v>
      </c>
      <c r="T29" s="34">
        <f t="shared" ca="1" si="4"/>
        <v>1110000</v>
      </c>
      <c r="U29" s="34">
        <f t="shared" ca="1" si="5"/>
        <v>1063869.8392966778</v>
      </c>
      <c r="W29">
        <v>17</v>
      </c>
      <c r="X29" s="32">
        <v>43801986.335840032</v>
      </c>
      <c r="Y29" s="12">
        <v>12851489.751879992</v>
      </c>
      <c r="Z29" s="34">
        <v>54041309.829309568</v>
      </c>
      <c r="AB29" s="26"/>
      <c r="AC29" s="26"/>
      <c r="AD29" s="26"/>
      <c r="AE29" s="26"/>
      <c r="AF29" s="26"/>
      <c r="AG29" s="26"/>
    </row>
    <row r="30" spans="2:36" x14ac:dyDescent="0.2">
      <c r="B30">
        <v>18</v>
      </c>
      <c r="C30" s="11">
        <f ca="1">IF('Time to default'!X$11&lt;'CFs of Bonds &amp; CDO'!$B30, $B$1*$B$2*$B$6, $B$2*$B$1)</f>
        <v>150000</v>
      </c>
      <c r="D30" s="11">
        <f ca="1">IF('Time to default'!Y$11&lt;'CFs of Bonds &amp; CDO'!$B30, $B$1*$B$2*$B$6, $B$2*$B$1)</f>
        <v>150000</v>
      </c>
      <c r="E30" s="11">
        <f ca="1">IF('Time to default'!Z$11&lt;'CFs of Bonds &amp; CDO'!$B30, $B$1*$B$2*$B$6, $B$2*$B$1)</f>
        <v>150000</v>
      </c>
      <c r="F30" s="11">
        <f ca="1">IF('Time to default'!AA$11&lt;'CFs of Bonds &amp; CDO'!$B30, $B$1*$B$2*$B$6, $B$2*$B$1)</f>
        <v>150000</v>
      </c>
      <c r="G30" s="11">
        <f ca="1">IF('Time to default'!AB$11&lt;'CFs of Bonds &amp; CDO'!$B30, $B$1*$B$2*$B$6, $B$2*$B$1)</f>
        <v>150000</v>
      </c>
      <c r="H30" s="11">
        <f ca="1">IF('Time to default'!AC$11&lt;'CFs of Bonds &amp; CDO'!$B30, $B$1*$B$2*$B$6, $B$2*$B$1)</f>
        <v>150000</v>
      </c>
      <c r="I30" s="11">
        <f ca="1">IF('Time to default'!AD$11&lt;'CFs of Bonds &amp; CDO'!$B30, $B$1*$B$2*$B$6, $B$2*$B$1)</f>
        <v>150000</v>
      </c>
      <c r="J30" s="11">
        <f ca="1">IF('Time to default'!AE$11&lt;'CFs of Bonds &amp; CDO'!$B30, $B$1*$B$2*$B$6, $B$2*$B$1)</f>
        <v>150000</v>
      </c>
      <c r="K30" s="11">
        <f ca="1">IF('Time to default'!AF$11&lt;'CFs of Bonds &amp; CDO'!$B30, $B$1*$B$2*$B$6, $B$2*$B$1)</f>
        <v>60000</v>
      </c>
      <c r="L30" s="11">
        <f ca="1">IF('Time to default'!AG$11&lt;'CFs of Bonds &amp; CDO'!$B30, $B$1*$B$2*$B$6, $B$2*$B$1)</f>
        <v>150000</v>
      </c>
      <c r="M30" s="11">
        <f t="shared" ca="1" si="6"/>
        <v>1410000</v>
      </c>
      <c r="O30">
        <f t="shared" si="7"/>
        <v>18</v>
      </c>
      <c r="P30" s="32">
        <f t="shared" ca="1" si="0"/>
        <v>200000</v>
      </c>
      <c r="Q30" s="32">
        <f t="shared" ca="1" si="1"/>
        <v>191210.23374836385</v>
      </c>
      <c r="R30" s="12">
        <f t="shared" ca="1" si="2"/>
        <v>100000</v>
      </c>
      <c r="S30" s="12">
        <f t="shared" ca="1" si="3"/>
        <v>95605.116874181927</v>
      </c>
      <c r="T30" s="34">
        <f t="shared" ca="1" si="4"/>
        <v>1110000</v>
      </c>
      <c r="U30" s="34">
        <f t="shared" ca="1" si="5"/>
        <v>1061216.7973034193</v>
      </c>
      <c r="W30">
        <v>18</v>
      </c>
      <c r="X30" s="32">
        <v>43801986.335840032</v>
      </c>
      <c r="Y30" s="12">
        <v>12851489.751879992</v>
      </c>
      <c r="Z30" s="34">
        <v>38580963.308666922</v>
      </c>
    </row>
    <row r="31" spans="2:36" x14ac:dyDescent="0.2">
      <c r="B31">
        <v>19</v>
      </c>
      <c r="C31" s="11">
        <f ca="1">IF('Time to default'!X$11&lt;'CFs of Bonds &amp; CDO'!$B31, $B$1*$B$2*$B$6, $B$2*$B$1)</f>
        <v>150000</v>
      </c>
      <c r="D31" s="11">
        <f ca="1">IF('Time to default'!Y$11&lt;'CFs of Bonds &amp; CDO'!$B31, $B$1*$B$2*$B$6, $B$2*$B$1)</f>
        <v>150000</v>
      </c>
      <c r="E31" s="11">
        <f ca="1">IF('Time to default'!Z$11&lt;'CFs of Bonds &amp; CDO'!$B31, $B$1*$B$2*$B$6, $B$2*$B$1)</f>
        <v>150000</v>
      </c>
      <c r="F31" s="11">
        <f ca="1">IF('Time to default'!AA$11&lt;'CFs of Bonds &amp; CDO'!$B31, $B$1*$B$2*$B$6, $B$2*$B$1)</f>
        <v>150000</v>
      </c>
      <c r="G31" s="11">
        <f ca="1">IF('Time to default'!AB$11&lt;'CFs of Bonds &amp; CDO'!$B31, $B$1*$B$2*$B$6, $B$2*$B$1)</f>
        <v>150000</v>
      </c>
      <c r="H31" s="11">
        <f ca="1">IF('Time to default'!AC$11&lt;'CFs of Bonds &amp; CDO'!$B31, $B$1*$B$2*$B$6, $B$2*$B$1)</f>
        <v>150000</v>
      </c>
      <c r="I31" s="11">
        <f ca="1">IF('Time to default'!AD$11&lt;'CFs of Bonds &amp; CDO'!$B31, $B$1*$B$2*$B$6, $B$2*$B$1)</f>
        <v>150000</v>
      </c>
      <c r="J31" s="11">
        <f ca="1">IF('Time to default'!AE$11&lt;'CFs of Bonds &amp; CDO'!$B31, $B$1*$B$2*$B$6, $B$2*$B$1)</f>
        <v>150000</v>
      </c>
      <c r="K31" s="11">
        <f ca="1">IF('Time to default'!AF$11&lt;'CFs of Bonds &amp; CDO'!$B31, $B$1*$B$2*$B$6, $B$2*$B$1)</f>
        <v>60000</v>
      </c>
      <c r="L31" s="11">
        <f ca="1">IF('Time to default'!AG$11&lt;'CFs of Bonds &amp; CDO'!$B31, $B$1*$B$2*$B$6, $B$2*$B$1)</f>
        <v>150000</v>
      </c>
      <c r="M31" s="11">
        <f t="shared" ca="1" si="6"/>
        <v>1410000</v>
      </c>
      <c r="O31" s="8">
        <f t="shared" si="7"/>
        <v>19</v>
      </c>
      <c r="P31" s="32">
        <f t="shared" ca="1" si="0"/>
        <v>200000</v>
      </c>
      <c r="Q31" s="32">
        <f t="shared" ca="1" si="1"/>
        <v>190733.40024774452</v>
      </c>
      <c r="R31" s="12">
        <f t="shared" ca="1" si="2"/>
        <v>100000</v>
      </c>
      <c r="S31" s="12">
        <f t="shared" ca="1" si="3"/>
        <v>95366.700123872259</v>
      </c>
      <c r="T31" s="34">
        <f t="shared" ca="1" si="4"/>
        <v>1110000</v>
      </c>
      <c r="U31" s="34">
        <f t="shared" ca="1" si="5"/>
        <v>1058570.3713749819</v>
      </c>
      <c r="W31">
        <v>19</v>
      </c>
      <c r="X31" s="32">
        <v>43801986.335840032</v>
      </c>
      <c r="Y31" s="12">
        <v>12851489.751879992</v>
      </c>
      <c r="Z31" s="34">
        <v>63129318.481136754</v>
      </c>
    </row>
    <row r="32" spans="2:36" x14ac:dyDescent="0.2">
      <c r="B32">
        <v>20</v>
      </c>
      <c r="C32" s="11">
        <f ca="1">IF('Time to default'!X$11&lt;'CFs of Bonds &amp; CDO'!$B32, $B$1*$B$2*$B$6, $B$2*$B$1)</f>
        <v>150000</v>
      </c>
      <c r="D32" s="11">
        <f ca="1">IF('Time to default'!Y$11&lt;'CFs of Bonds &amp; CDO'!$B32, $B$1*$B$2*$B$6, $B$2*$B$1)</f>
        <v>150000</v>
      </c>
      <c r="E32" s="11">
        <f ca="1">IF('Time to default'!Z$11&lt;'CFs of Bonds &amp; CDO'!$B32, $B$1*$B$2*$B$6, $B$2*$B$1)</f>
        <v>150000</v>
      </c>
      <c r="F32" s="11">
        <f ca="1">IF('Time to default'!AA$11&lt;'CFs of Bonds &amp; CDO'!$B32, $B$1*$B$2*$B$6, $B$2*$B$1)</f>
        <v>150000</v>
      </c>
      <c r="G32" s="11">
        <f ca="1">IF('Time to default'!AB$11&lt;'CFs of Bonds &amp; CDO'!$B32, $B$1*$B$2*$B$6, $B$2*$B$1)</f>
        <v>150000</v>
      </c>
      <c r="H32" s="11">
        <f ca="1">IF('Time to default'!AC$11&lt;'CFs of Bonds &amp; CDO'!$B32, $B$1*$B$2*$B$6, $B$2*$B$1)</f>
        <v>150000</v>
      </c>
      <c r="I32" s="11">
        <f ca="1">IF('Time to default'!AD$11&lt;'CFs of Bonds &amp; CDO'!$B32, $B$1*$B$2*$B$6, $B$2*$B$1)</f>
        <v>150000</v>
      </c>
      <c r="J32" s="11">
        <f ca="1">IF('Time to default'!AE$11&lt;'CFs of Bonds &amp; CDO'!$B32, $B$1*$B$2*$B$6, $B$2*$B$1)</f>
        <v>150000</v>
      </c>
      <c r="K32" s="11">
        <f ca="1">IF('Time to default'!AF$11&lt;'CFs of Bonds &amp; CDO'!$B32, $B$1*$B$2*$B$6, $B$2*$B$1)</f>
        <v>60000</v>
      </c>
      <c r="L32" s="11">
        <f ca="1">IF('Time to default'!AG$11&lt;'CFs of Bonds &amp; CDO'!$B32, $B$1*$B$2*$B$6, $B$2*$B$1)</f>
        <v>150000</v>
      </c>
      <c r="M32" s="11">
        <f t="shared" ca="1" si="6"/>
        <v>1410000</v>
      </c>
      <c r="O32">
        <f t="shared" si="7"/>
        <v>20</v>
      </c>
      <c r="P32" s="32">
        <f t="shared" ca="1" si="0"/>
        <v>200000</v>
      </c>
      <c r="Q32" s="32">
        <f t="shared" ca="1" si="1"/>
        <v>190257.75585809923</v>
      </c>
      <c r="R32" s="12">
        <f t="shared" ca="1" si="2"/>
        <v>100000</v>
      </c>
      <c r="S32" s="12">
        <f t="shared" ca="1" si="3"/>
        <v>95128.877929049617</v>
      </c>
      <c r="T32" s="34">
        <f t="shared" ca="1" si="4"/>
        <v>1110000</v>
      </c>
      <c r="U32" s="34">
        <f t="shared" ca="1" si="5"/>
        <v>1055930.5450124508</v>
      </c>
      <c r="W32">
        <v>20</v>
      </c>
      <c r="X32" s="32">
        <v>43801986.335840032</v>
      </c>
      <c r="Y32" s="12">
        <v>12851489.751879992</v>
      </c>
      <c r="Z32" s="34">
        <v>90871353.110279739</v>
      </c>
    </row>
    <row r="33" spans="2:26" x14ac:dyDescent="0.2">
      <c r="B33">
        <v>21</v>
      </c>
      <c r="C33" s="11">
        <f ca="1">IF('Time to default'!X$11&lt;'CFs of Bonds &amp; CDO'!$B33, $B$1*$B$2*$B$6, $B$2*$B$1)</f>
        <v>150000</v>
      </c>
      <c r="D33" s="11">
        <f ca="1">IF('Time to default'!Y$11&lt;'CFs of Bonds &amp; CDO'!$B33, $B$1*$B$2*$B$6, $B$2*$B$1)</f>
        <v>150000</v>
      </c>
      <c r="E33" s="11">
        <f ca="1">IF('Time to default'!Z$11&lt;'CFs of Bonds &amp; CDO'!$B33, $B$1*$B$2*$B$6, $B$2*$B$1)</f>
        <v>150000</v>
      </c>
      <c r="F33" s="11">
        <f ca="1">IF('Time to default'!AA$11&lt;'CFs of Bonds &amp; CDO'!$B33, $B$1*$B$2*$B$6, $B$2*$B$1)</f>
        <v>150000</v>
      </c>
      <c r="G33" s="11">
        <f ca="1">IF('Time to default'!AB$11&lt;'CFs of Bonds &amp; CDO'!$B33, $B$1*$B$2*$B$6, $B$2*$B$1)</f>
        <v>150000</v>
      </c>
      <c r="H33" s="11">
        <f ca="1">IF('Time to default'!AC$11&lt;'CFs of Bonds &amp; CDO'!$B33, $B$1*$B$2*$B$6, $B$2*$B$1)</f>
        <v>150000</v>
      </c>
      <c r="I33" s="11">
        <f ca="1">IF('Time to default'!AD$11&lt;'CFs of Bonds &amp; CDO'!$B33, $B$1*$B$2*$B$6, $B$2*$B$1)</f>
        <v>150000</v>
      </c>
      <c r="J33" s="11">
        <f ca="1">IF('Time to default'!AE$11&lt;'CFs of Bonds &amp; CDO'!$B33, $B$1*$B$2*$B$6, $B$2*$B$1)</f>
        <v>150000</v>
      </c>
      <c r="K33" s="11">
        <f ca="1">IF('Time to default'!AF$11&lt;'CFs of Bonds &amp; CDO'!$B33, $B$1*$B$2*$B$6, $B$2*$B$1)</f>
        <v>60000</v>
      </c>
      <c r="L33" s="11">
        <f ca="1">IF('Time to default'!AG$11&lt;'CFs of Bonds &amp; CDO'!$B33, $B$1*$B$2*$B$6, $B$2*$B$1)</f>
        <v>150000</v>
      </c>
      <c r="M33" s="11">
        <f t="shared" ca="1" si="6"/>
        <v>1410000</v>
      </c>
      <c r="O33">
        <f t="shared" si="7"/>
        <v>21</v>
      </c>
      <c r="P33" s="32">
        <f t="shared" ca="1" si="0"/>
        <v>200000</v>
      </c>
      <c r="Q33" s="32">
        <f t="shared" ca="1" si="1"/>
        <v>189783.2976140641</v>
      </c>
      <c r="R33" s="12">
        <f t="shared" ca="1" si="2"/>
        <v>100000</v>
      </c>
      <c r="S33" s="12">
        <f t="shared" ca="1" si="3"/>
        <v>94891.648807032048</v>
      </c>
      <c r="T33" s="34">
        <f t="shared" ca="1" si="4"/>
        <v>1110000</v>
      </c>
      <c r="U33" s="34">
        <f t="shared" ca="1" si="5"/>
        <v>1053297.3017580558</v>
      </c>
      <c r="W33">
        <v>21</v>
      </c>
      <c r="X33" s="32">
        <v>43801986.335840032</v>
      </c>
      <c r="Y33" s="12">
        <v>12851489.751879992</v>
      </c>
      <c r="Z33" s="34">
        <v>71348775.239451826</v>
      </c>
    </row>
    <row r="34" spans="2:26" x14ac:dyDescent="0.2">
      <c r="B34">
        <v>22</v>
      </c>
      <c r="C34" s="11">
        <f ca="1">IF('Time to default'!X$11&lt;'CFs of Bonds &amp; CDO'!$B34, $B$1*$B$2*$B$6, $B$2*$B$1)</f>
        <v>150000</v>
      </c>
      <c r="D34" s="11">
        <f ca="1">IF('Time to default'!Y$11&lt;'CFs of Bonds &amp; CDO'!$B34, $B$1*$B$2*$B$6, $B$2*$B$1)</f>
        <v>150000</v>
      </c>
      <c r="E34" s="11">
        <f ca="1">IF('Time to default'!Z$11&lt;'CFs of Bonds &amp; CDO'!$B34, $B$1*$B$2*$B$6, $B$2*$B$1)</f>
        <v>150000</v>
      </c>
      <c r="F34" s="11">
        <f ca="1">IF('Time to default'!AA$11&lt;'CFs of Bonds &amp; CDO'!$B34, $B$1*$B$2*$B$6, $B$2*$B$1)</f>
        <v>150000</v>
      </c>
      <c r="G34" s="11">
        <f ca="1">IF('Time to default'!AB$11&lt;'CFs of Bonds &amp; CDO'!$B34, $B$1*$B$2*$B$6, $B$2*$B$1)</f>
        <v>150000</v>
      </c>
      <c r="H34" s="11">
        <f ca="1">IF('Time to default'!AC$11&lt;'CFs of Bonds &amp; CDO'!$B34, $B$1*$B$2*$B$6, $B$2*$B$1)</f>
        <v>150000</v>
      </c>
      <c r="I34" s="11">
        <f ca="1">IF('Time to default'!AD$11&lt;'CFs of Bonds &amp; CDO'!$B34, $B$1*$B$2*$B$6, $B$2*$B$1)</f>
        <v>150000</v>
      </c>
      <c r="J34" s="11">
        <f ca="1">IF('Time to default'!AE$11&lt;'CFs of Bonds &amp; CDO'!$B34, $B$1*$B$2*$B$6, $B$2*$B$1)</f>
        <v>150000</v>
      </c>
      <c r="K34" s="11">
        <f ca="1">IF('Time to default'!AF$11&lt;'CFs of Bonds &amp; CDO'!$B34, $B$1*$B$2*$B$6, $B$2*$B$1)</f>
        <v>60000</v>
      </c>
      <c r="L34" s="11">
        <f ca="1">IF('Time to default'!AG$11&lt;'CFs of Bonds &amp; CDO'!$B34, $B$1*$B$2*$B$6, $B$2*$B$1)</f>
        <v>150000</v>
      </c>
      <c r="M34" s="11">
        <f t="shared" ca="1" si="6"/>
        <v>1410000</v>
      </c>
      <c r="O34">
        <f t="shared" si="7"/>
        <v>22</v>
      </c>
      <c r="P34" s="32">
        <f t="shared" ca="1" si="0"/>
        <v>200000</v>
      </c>
      <c r="Q34" s="32">
        <f t="shared" ca="1" si="1"/>
        <v>189310.02255766999</v>
      </c>
      <c r="R34" s="12">
        <f t="shared" ca="1" si="2"/>
        <v>100000</v>
      </c>
      <c r="S34" s="12">
        <f t="shared" ca="1" si="3"/>
        <v>94655.011278834994</v>
      </c>
      <c r="T34" s="34">
        <f t="shared" ca="1" si="4"/>
        <v>1110000</v>
      </c>
      <c r="U34" s="34">
        <f t="shared" ca="1" si="5"/>
        <v>1050670.6251950683</v>
      </c>
      <c r="W34">
        <v>22</v>
      </c>
      <c r="X34" s="32">
        <v>43801986.335840032</v>
      </c>
      <c r="Y34" s="12">
        <v>12851489.751879992</v>
      </c>
      <c r="Z34" s="34">
        <v>84366830.78459017</v>
      </c>
    </row>
    <row r="35" spans="2:26" x14ac:dyDescent="0.2">
      <c r="B35">
        <v>23</v>
      </c>
      <c r="C35" s="11">
        <f ca="1">IF('Time to default'!X$11&lt;'CFs of Bonds &amp; CDO'!$B35, $B$1*$B$2*$B$6, $B$2*$B$1)</f>
        <v>150000</v>
      </c>
      <c r="D35" s="11">
        <f ca="1">IF('Time to default'!Y$11&lt;'CFs of Bonds &amp; CDO'!$B35, $B$1*$B$2*$B$6, $B$2*$B$1)</f>
        <v>150000</v>
      </c>
      <c r="E35" s="11">
        <f ca="1">IF('Time to default'!Z$11&lt;'CFs of Bonds &amp; CDO'!$B35, $B$1*$B$2*$B$6, $B$2*$B$1)</f>
        <v>150000</v>
      </c>
      <c r="F35" s="11">
        <f ca="1">IF('Time to default'!AA$11&lt;'CFs of Bonds &amp; CDO'!$B35, $B$1*$B$2*$B$6, $B$2*$B$1)</f>
        <v>150000</v>
      </c>
      <c r="G35" s="11">
        <f ca="1">IF('Time to default'!AB$11&lt;'CFs of Bonds &amp; CDO'!$B35, $B$1*$B$2*$B$6, $B$2*$B$1)</f>
        <v>150000</v>
      </c>
      <c r="H35" s="11">
        <f ca="1">IF('Time to default'!AC$11&lt;'CFs of Bonds &amp; CDO'!$B35, $B$1*$B$2*$B$6, $B$2*$B$1)</f>
        <v>150000</v>
      </c>
      <c r="I35" s="11">
        <f ca="1">IF('Time to default'!AD$11&lt;'CFs of Bonds &amp; CDO'!$B35, $B$1*$B$2*$B$6, $B$2*$B$1)</f>
        <v>60000</v>
      </c>
      <c r="J35" s="11">
        <f ca="1">IF('Time to default'!AE$11&lt;'CFs of Bonds &amp; CDO'!$B35, $B$1*$B$2*$B$6, $B$2*$B$1)</f>
        <v>150000</v>
      </c>
      <c r="K35" s="11">
        <f ca="1">IF('Time to default'!AF$11&lt;'CFs of Bonds &amp; CDO'!$B35, $B$1*$B$2*$B$6, $B$2*$B$1)</f>
        <v>60000</v>
      </c>
      <c r="L35" s="11">
        <f ca="1">IF('Time to default'!AG$11&lt;'CFs of Bonds &amp; CDO'!$B35, $B$1*$B$2*$B$6, $B$2*$B$1)</f>
        <v>60000</v>
      </c>
      <c r="M35" s="11">
        <f t="shared" ca="1" si="6"/>
        <v>1230000</v>
      </c>
      <c r="O35">
        <f t="shared" si="7"/>
        <v>23</v>
      </c>
      <c r="P35" s="32">
        <f t="shared" ca="1" si="0"/>
        <v>200000</v>
      </c>
      <c r="Q35" s="32">
        <f t="shared" ca="1" si="1"/>
        <v>188837.92773832416</v>
      </c>
      <c r="R35" s="12">
        <f t="shared" ca="1" si="2"/>
        <v>100000</v>
      </c>
      <c r="S35" s="12">
        <f t="shared" ca="1" si="3"/>
        <v>94418.963869162078</v>
      </c>
      <c r="T35" s="34">
        <f t="shared" ca="1" si="4"/>
        <v>930000</v>
      </c>
      <c r="U35" s="34">
        <f t="shared" ca="1" si="5"/>
        <v>878096.36398320727</v>
      </c>
      <c r="W35">
        <v>23</v>
      </c>
      <c r="X35" s="32">
        <v>43801986.335840032</v>
      </c>
      <c r="Y35" s="12">
        <v>12851489.751879992</v>
      </c>
      <c r="Z35" s="34">
        <v>76986171.468633205</v>
      </c>
    </row>
    <row r="36" spans="2:26" x14ac:dyDescent="0.2">
      <c r="B36">
        <v>24</v>
      </c>
      <c r="C36" s="11">
        <f ca="1">IF('Time to default'!X$11&lt;'CFs of Bonds &amp; CDO'!$B36, $B$1*$B$2*$B$6, $B$2*$B$1)</f>
        <v>150000</v>
      </c>
      <c r="D36" s="11">
        <f ca="1">IF('Time to default'!Y$11&lt;'CFs of Bonds &amp; CDO'!$B36, $B$1*$B$2*$B$6, $B$2*$B$1)</f>
        <v>150000</v>
      </c>
      <c r="E36" s="11">
        <f ca="1">IF('Time to default'!Z$11&lt;'CFs of Bonds &amp; CDO'!$B36, $B$1*$B$2*$B$6, $B$2*$B$1)</f>
        <v>150000</v>
      </c>
      <c r="F36" s="11">
        <f ca="1">IF('Time to default'!AA$11&lt;'CFs of Bonds &amp; CDO'!$B36, $B$1*$B$2*$B$6, $B$2*$B$1)</f>
        <v>150000</v>
      </c>
      <c r="G36" s="11">
        <f ca="1">IF('Time to default'!AB$11&lt;'CFs of Bonds &amp; CDO'!$B36, $B$1*$B$2*$B$6, $B$2*$B$1)</f>
        <v>150000</v>
      </c>
      <c r="H36" s="11">
        <f ca="1">IF('Time to default'!AC$11&lt;'CFs of Bonds &amp; CDO'!$B36, $B$1*$B$2*$B$6, $B$2*$B$1)</f>
        <v>150000</v>
      </c>
      <c r="I36" s="11">
        <f ca="1">IF('Time to default'!AD$11&lt;'CFs of Bonds &amp; CDO'!$B36, $B$1*$B$2*$B$6, $B$2*$B$1)</f>
        <v>60000</v>
      </c>
      <c r="J36" s="11">
        <f ca="1">IF('Time to default'!AE$11&lt;'CFs of Bonds &amp; CDO'!$B36, $B$1*$B$2*$B$6, $B$2*$B$1)</f>
        <v>150000</v>
      </c>
      <c r="K36" s="11">
        <f ca="1">IF('Time to default'!AF$11&lt;'CFs of Bonds &amp; CDO'!$B36, $B$1*$B$2*$B$6, $B$2*$B$1)</f>
        <v>60000</v>
      </c>
      <c r="L36" s="11">
        <f ca="1">IF('Time to default'!AG$11&lt;'CFs of Bonds &amp; CDO'!$B36, $B$1*$B$2*$B$6, $B$2*$B$1)</f>
        <v>60000</v>
      </c>
      <c r="M36" s="11">
        <f t="shared" ca="1" si="6"/>
        <v>1230000</v>
      </c>
      <c r="O36">
        <f t="shared" si="7"/>
        <v>24</v>
      </c>
      <c r="P36" s="32">
        <f t="shared" ca="1" si="0"/>
        <v>200000</v>
      </c>
      <c r="Q36" s="32">
        <f t="shared" ca="1" si="1"/>
        <v>188367.0102127922</v>
      </c>
      <c r="R36" s="12">
        <f t="shared" ca="1" si="2"/>
        <v>100000</v>
      </c>
      <c r="S36" s="12">
        <f t="shared" ca="1" si="3"/>
        <v>94183.5051063961</v>
      </c>
      <c r="T36" s="34">
        <f t="shared" ca="1" si="4"/>
        <v>930000</v>
      </c>
      <c r="U36" s="34">
        <f t="shared" ca="1" si="5"/>
        <v>875906.59748948365</v>
      </c>
      <c r="W36">
        <v>24</v>
      </c>
      <c r="X36" s="32">
        <v>43801986.335840032</v>
      </c>
      <c r="Y36" s="12">
        <v>12851489.751879992</v>
      </c>
      <c r="Z36" s="34">
        <v>38435571.665513262</v>
      </c>
    </row>
    <row r="37" spans="2:26" x14ac:dyDescent="0.2">
      <c r="B37">
        <v>25</v>
      </c>
      <c r="C37" s="11">
        <f ca="1">IF('Time to default'!X$11&lt;'CFs of Bonds &amp; CDO'!$B37, $B$1*$B$2*$B$6, $B$2*$B$1)</f>
        <v>150000</v>
      </c>
      <c r="D37" s="11">
        <f ca="1">IF('Time to default'!Y$11&lt;'CFs of Bonds &amp; CDO'!$B37, $B$1*$B$2*$B$6, $B$2*$B$1)</f>
        <v>150000</v>
      </c>
      <c r="E37" s="11">
        <f ca="1">IF('Time to default'!Z$11&lt;'CFs of Bonds &amp; CDO'!$B37, $B$1*$B$2*$B$6, $B$2*$B$1)</f>
        <v>150000</v>
      </c>
      <c r="F37" s="11">
        <f ca="1">IF('Time to default'!AA$11&lt;'CFs of Bonds &amp; CDO'!$B37, $B$1*$B$2*$B$6, $B$2*$B$1)</f>
        <v>150000</v>
      </c>
      <c r="G37" s="11">
        <f ca="1">IF('Time to default'!AB$11&lt;'CFs of Bonds &amp; CDO'!$B37, $B$1*$B$2*$B$6, $B$2*$B$1)</f>
        <v>150000</v>
      </c>
      <c r="H37" s="11">
        <f ca="1">IF('Time to default'!AC$11&lt;'CFs of Bonds &amp; CDO'!$B37, $B$1*$B$2*$B$6, $B$2*$B$1)</f>
        <v>150000</v>
      </c>
      <c r="I37" s="11">
        <f ca="1">IF('Time to default'!AD$11&lt;'CFs of Bonds &amp; CDO'!$B37, $B$1*$B$2*$B$6, $B$2*$B$1)</f>
        <v>60000</v>
      </c>
      <c r="J37" s="11">
        <f ca="1">IF('Time to default'!AE$11&lt;'CFs of Bonds &amp; CDO'!$B37, $B$1*$B$2*$B$6, $B$2*$B$1)</f>
        <v>150000</v>
      </c>
      <c r="K37" s="11">
        <f ca="1">IF('Time to default'!AF$11&lt;'CFs of Bonds &amp; CDO'!$B37, $B$1*$B$2*$B$6, $B$2*$B$1)</f>
        <v>60000</v>
      </c>
      <c r="L37" s="11">
        <f ca="1">IF('Time to default'!AG$11&lt;'CFs of Bonds &amp; CDO'!$B37, $B$1*$B$2*$B$6, $B$2*$B$1)</f>
        <v>60000</v>
      </c>
      <c r="M37" s="11">
        <f t="shared" ca="1" si="6"/>
        <v>1230000</v>
      </c>
      <c r="O37">
        <f t="shared" si="7"/>
        <v>25</v>
      </c>
      <c r="P37" s="32">
        <f t="shared" ca="1" si="0"/>
        <v>200000</v>
      </c>
      <c r="Q37" s="32">
        <f t="shared" ca="1" si="1"/>
        <v>187897.26704517924</v>
      </c>
      <c r="R37" s="12">
        <f t="shared" ca="1" si="2"/>
        <v>100000</v>
      </c>
      <c r="S37" s="12">
        <f t="shared" ca="1" si="3"/>
        <v>93948.633522589618</v>
      </c>
      <c r="T37" s="34">
        <f t="shared" ca="1" si="4"/>
        <v>930000</v>
      </c>
      <c r="U37" s="34">
        <f t="shared" ca="1" si="5"/>
        <v>873722.2917600834</v>
      </c>
      <c r="W37">
        <v>25</v>
      </c>
      <c r="X37" s="32">
        <v>43801986.335840032</v>
      </c>
      <c r="Y37" s="12">
        <v>12851489.751879992</v>
      </c>
      <c r="Z37" s="34">
        <v>84366830.78459017</v>
      </c>
    </row>
    <row r="38" spans="2:26" x14ac:dyDescent="0.2">
      <c r="B38">
        <v>26</v>
      </c>
      <c r="C38" s="11">
        <f ca="1">IF('Time to default'!X$11&lt;'CFs of Bonds &amp; CDO'!$B38, $B$1*$B$2*$B$6, $B$2*$B$1)</f>
        <v>150000</v>
      </c>
      <c r="D38" s="11">
        <f ca="1">IF('Time to default'!Y$11&lt;'CFs of Bonds &amp; CDO'!$B38, $B$1*$B$2*$B$6, $B$2*$B$1)</f>
        <v>150000</v>
      </c>
      <c r="E38" s="11">
        <f ca="1">IF('Time to default'!Z$11&lt;'CFs of Bonds &amp; CDO'!$B38, $B$1*$B$2*$B$6, $B$2*$B$1)</f>
        <v>150000</v>
      </c>
      <c r="F38" s="11">
        <f ca="1">IF('Time to default'!AA$11&lt;'CFs of Bonds &amp; CDO'!$B38, $B$1*$B$2*$B$6, $B$2*$B$1)</f>
        <v>150000</v>
      </c>
      <c r="G38" s="11">
        <f ca="1">IF('Time to default'!AB$11&lt;'CFs of Bonds &amp; CDO'!$B38, $B$1*$B$2*$B$6, $B$2*$B$1)</f>
        <v>150000</v>
      </c>
      <c r="H38" s="11">
        <f ca="1">IF('Time to default'!AC$11&lt;'CFs of Bonds &amp; CDO'!$B38, $B$1*$B$2*$B$6, $B$2*$B$1)</f>
        <v>150000</v>
      </c>
      <c r="I38" s="11">
        <f ca="1">IF('Time to default'!AD$11&lt;'CFs of Bonds &amp; CDO'!$B38, $B$1*$B$2*$B$6, $B$2*$B$1)</f>
        <v>60000</v>
      </c>
      <c r="J38" s="11">
        <f ca="1">IF('Time to default'!AE$11&lt;'CFs of Bonds &amp; CDO'!$B38, $B$1*$B$2*$B$6, $B$2*$B$1)</f>
        <v>150000</v>
      </c>
      <c r="K38" s="11">
        <f ca="1">IF('Time to default'!AF$11&lt;'CFs of Bonds &amp; CDO'!$B38, $B$1*$B$2*$B$6, $B$2*$B$1)</f>
        <v>60000</v>
      </c>
      <c r="L38" s="11">
        <f ca="1">IF('Time to default'!AG$11&lt;'CFs of Bonds &amp; CDO'!$B38, $B$1*$B$2*$B$6, $B$2*$B$1)</f>
        <v>60000</v>
      </c>
      <c r="M38" s="11">
        <f t="shared" ca="1" si="6"/>
        <v>1230000</v>
      </c>
      <c r="O38">
        <f t="shared" si="7"/>
        <v>26</v>
      </c>
      <c r="P38" s="32">
        <f t="shared" ca="1" si="0"/>
        <v>200000</v>
      </c>
      <c r="Q38" s="32">
        <f t="shared" ca="1" si="1"/>
        <v>187428.69530691195</v>
      </c>
      <c r="R38" s="12">
        <f t="shared" ca="1" si="2"/>
        <v>100000</v>
      </c>
      <c r="S38" s="12">
        <f t="shared" ca="1" si="3"/>
        <v>93714.347653455974</v>
      </c>
      <c r="T38" s="34">
        <f t="shared" ca="1" si="4"/>
        <v>930000</v>
      </c>
      <c r="U38" s="34">
        <f t="shared" ca="1" si="5"/>
        <v>871543.43317714054</v>
      </c>
      <c r="W38">
        <v>26</v>
      </c>
      <c r="X38" s="32">
        <v>43801986.335840032</v>
      </c>
      <c r="Y38" s="12">
        <v>12851489.751879992</v>
      </c>
      <c r="Z38" s="34">
        <v>83687851.313805774</v>
      </c>
    </row>
    <row r="39" spans="2:26" x14ac:dyDescent="0.2">
      <c r="B39">
        <v>27</v>
      </c>
      <c r="C39" s="11">
        <f ca="1">IF('Time to default'!X$11&lt;'CFs of Bonds &amp; CDO'!$B39, $B$1*$B$2*$B$6, $B$2*$B$1)</f>
        <v>150000</v>
      </c>
      <c r="D39" s="11">
        <f ca="1">IF('Time to default'!Y$11&lt;'CFs of Bonds &amp; CDO'!$B39, $B$1*$B$2*$B$6, $B$2*$B$1)</f>
        <v>150000</v>
      </c>
      <c r="E39" s="11">
        <f ca="1">IF('Time to default'!Z$11&lt;'CFs of Bonds &amp; CDO'!$B39, $B$1*$B$2*$B$6, $B$2*$B$1)</f>
        <v>150000</v>
      </c>
      <c r="F39" s="11">
        <f ca="1">IF('Time to default'!AA$11&lt;'CFs of Bonds &amp; CDO'!$B39, $B$1*$B$2*$B$6, $B$2*$B$1)</f>
        <v>150000</v>
      </c>
      <c r="G39" s="11">
        <f ca="1">IF('Time to default'!AB$11&lt;'CFs of Bonds &amp; CDO'!$B39, $B$1*$B$2*$B$6, $B$2*$B$1)</f>
        <v>150000</v>
      </c>
      <c r="H39" s="11">
        <f ca="1">IF('Time to default'!AC$11&lt;'CFs of Bonds &amp; CDO'!$B39, $B$1*$B$2*$B$6, $B$2*$B$1)</f>
        <v>150000</v>
      </c>
      <c r="I39" s="11">
        <f ca="1">IF('Time to default'!AD$11&lt;'CFs of Bonds &amp; CDO'!$B39, $B$1*$B$2*$B$6, $B$2*$B$1)</f>
        <v>60000</v>
      </c>
      <c r="J39" s="11">
        <f ca="1">IF('Time to default'!AE$11&lt;'CFs of Bonds &amp; CDO'!$B39, $B$1*$B$2*$B$6, $B$2*$B$1)</f>
        <v>150000</v>
      </c>
      <c r="K39" s="11">
        <f ca="1">IF('Time to default'!AF$11&lt;'CFs of Bonds &amp; CDO'!$B39, $B$1*$B$2*$B$6, $B$2*$B$1)</f>
        <v>60000</v>
      </c>
      <c r="L39" s="11">
        <f ca="1">IF('Time to default'!AG$11&lt;'CFs of Bonds &amp; CDO'!$B39, $B$1*$B$2*$B$6, $B$2*$B$1)</f>
        <v>60000</v>
      </c>
      <c r="M39" s="11">
        <f t="shared" ca="1" si="6"/>
        <v>1230000</v>
      </c>
      <c r="O39">
        <f t="shared" si="7"/>
        <v>27</v>
      </c>
      <c r="P39" s="32">
        <f t="shared" ca="1" si="0"/>
        <v>200000</v>
      </c>
      <c r="Q39" s="32">
        <f t="shared" ca="1" si="1"/>
        <v>186961.29207672019</v>
      </c>
      <c r="R39" s="12">
        <f t="shared" ca="1" si="2"/>
        <v>100000</v>
      </c>
      <c r="S39" s="12">
        <f t="shared" ca="1" si="3"/>
        <v>93480.646038360093</v>
      </c>
      <c r="T39" s="34">
        <f t="shared" ca="1" si="4"/>
        <v>930000</v>
      </c>
      <c r="U39" s="34">
        <f t="shared" ca="1" si="5"/>
        <v>869370.00815674884</v>
      </c>
      <c r="W39">
        <v>27</v>
      </c>
      <c r="X39" s="32">
        <v>43801986.335840032</v>
      </c>
      <c r="Y39" s="12">
        <v>12851489.751879992</v>
      </c>
      <c r="Z39" s="34">
        <v>47895477.236641712</v>
      </c>
    </row>
    <row r="40" spans="2:26" x14ac:dyDescent="0.2">
      <c r="B40">
        <v>28</v>
      </c>
      <c r="C40" s="11">
        <f ca="1">IF('Time to default'!X$11&lt;'CFs of Bonds &amp; CDO'!$B40, $B$1*$B$2*$B$6, $B$2*$B$1)</f>
        <v>150000</v>
      </c>
      <c r="D40" s="11">
        <f ca="1">IF('Time to default'!Y$11&lt;'CFs of Bonds &amp; CDO'!$B40, $B$1*$B$2*$B$6, $B$2*$B$1)</f>
        <v>60000</v>
      </c>
      <c r="E40" s="11">
        <f ca="1">IF('Time to default'!Z$11&lt;'CFs of Bonds &amp; CDO'!$B40, $B$1*$B$2*$B$6, $B$2*$B$1)</f>
        <v>150000</v>
      </c>
      <c r="F40" s="11">
        <f ca="1">IF('Time to default'!AA$11&lt;'CFs of Bonds &amp; CDO'!$B40, $B$1*$B$2*$B$6, $B$2*$B$1)</f>
        <v>150000</v>
      </c>
      <c r="G40" s="11">
        <f ca="1">IF('Time to default'!AB$11&lt;'CFs of Bonds &amp; CDO'!$B40, $B$1*$B$2*$B$6, $B$2*$B$1)</f>
        <v>150000</v>
      </c>
      <c r="H40" s="11">
        <f ca="1">IF('Time to default'!AC$11&lt;'CFs of Bonds &amp; CDO'!$B40, $B$1*$B$2*$B$6, $B$2*$B$1)</f>
        <v>150000</v>
      </c>
      <c r="I40" s="11">
        <f ca="1">IF('Time to default'!AD$11&lt;'CFs of Bonds &amp; CDO'!$B40, $B$1*$B$2*$B$6, $B$2*$B$1)</f>
        <v>60000</v>
      </c>
      <c r="J40" s="11">
        <f ca="1">IF('Time to default'!AE$11&lt;'CFs of Bonds &amp; CDO'!$B40, $B$1*$B$2*$B$6, $B$2*$B$1)</f>
        <v>150000</v>
      </c>
      <c r="K40" s="11">
        <f ca="1">IF('Time to default'!AF$11&lt;'CFs of Bonds &amp; CDO'!$B40, $B$1*$B$2*$B$6, $B$2*$B$1)</f>
        <v>60000</v>
      </c>
      <c r="L40" s="11">
        <f ca="1">IF('Time to default'!AG$11&lt;'CFs of Bonds &amp; CDO'!$B40, $B$1*$B$2*$B$6, $B$2*$B$1)</f>
        <v>60000</v>
      </c>
      <c r="M40" s="11">
        <f t="shared" ca="1" si="6"/>
        <v>1140000</v>
      </c>
      <c r="O40">
        <f t="shared" si="7"/>
        <v>28</v>
      </c>
      <c r="P40" s="32">
        <f t="shared" ca="1" si="0"/>
        <v>200000</v>
      </c>
      <c r="Q40" s="32">
        <f t="shared" ca="1" si="1"/>
        <v>186495.05444061864</v>
      </c>
      <c r="R40" s="12">
        <f t="shared" ca="1" si="2"/>
        <v>100000</v>
      </c>
      <c r="S40" s="12">
        <f t="shared" ca="1" si="3"/>
        <v>93247.527220309319</v>
      </c>
      <c r="T40" s="34">
        <f t="shared" ca="1" si="4"/>
        <v>840000</v>
      </c>
      <c r="U40" s="34">
        <f t="shared" ca="1" si="5"/>
        <v>783279.22865059832</v>
      </c>
      <c r="W40">
        <v>28</v>
      </c>
      <c r="X40" s="32">
        <v>43801986.335840032</v>
      </c>
      <c r="Y40" s="12">
        <v>12851489.751879992</v>
      </c>
      <c r="Z40" s="34">
        <v>46558744.863093331</v>
      </c>
    </row>
    <row r="41" spans="2:26" x14ac:dyDescent="0.2">
      <c r="B41">
        <v>29</v>
      </c>
      <c r="C41" s="11">
        <f ca="1">IF('Time to default'!X$11&lt;'CFs of Bonds &amp; CDO'!$B41, $B$1*$B$2*$B$6, $B$2*$B$1)</f>
        <v>150000</v>
      </c>
      <c r="D41" s="11">
        <f ca="1">IF('Time to default'!Y$11&lt;'CFs of Bonds &amp; CDO'!$B41, $B$1*$B$2*$B$6, $B$2*$B$1)</f>
        <v>60000</v>
      </c>
      <c r="E41" s="11">
        <f ca="1">IF('Time to default'!Z$11&lt;'CFs of Bonds &amp; CDO'!$B41, $B$1*$B$2*$B$6, $B$2*$B$1)</f>
        <v>150000</v>
      </c>
      <c r="F41" s="11">
        <f ca="1">IF('Time to default'!AA$11&lt;'CFs of Bonds &amp; CDO'!$B41, $B$1*$B$2*$B$6, $B$2*$B$1)</f>
        <v>150000</v>
      </c>
      <c r="G41" s="11">
        <f ca="1">IF('Time to default'!AB$11&lt;'CFs of Bonds &amp; CDO'!$B41, $B$1*$B$2*$B$6, $B$2*$B$1)</f>
        <v>150000</v>
      </c>
      <c r="H41" s="11">
        <f ca="1">IF('Time to default'!AC$11&lt;'CFs of Bonds &amp; CDO'!$B41, $B$1*$B$2*$B$6, $B$2*$B$1)</f>
        <v>150000</v>
      </c>
      <c r="I41" s="11">
        <f ca="1">IF('Time to default'!AD$11&lt;'CFs of Bonds &amp; CDO'!$B41, $B$1*$B$2*$B$6, $B$2*$B$1)</f>
        <v>60000</v>
      </c>
      <c r="J41" s="11">
        <f ca="1">IF('Time to default'!AE$11&lt;'CFs of Bonds &amp; CDO'!$B41, $B$1*$B$2*$B$6, $B$2*$B$1)</f>
        <v>150000</v>
      </c>
      <c r="K41" s="11">
        <f ca="1">IF('Time to default'!AF$11&lt;'CFs of Bonds &amp; CDO'!$B41, $B$1*$B$2*$B$6, $B$2*$B$1)</f>
        <v>60000</v>
      </c>
      <c r="L41" s="11">
        <f ca="1">IF('Time to default'!AG$11&lt;'CFs of Bonds &amp; CDO'!$B41, $B$1*$B$2*$B$6, $B$2*$B$1)</f>
        <v>60000</v>
      </c>
      <c r="M41" s="11">
        <f t="shared" ca="1" si="6"/>
        <v>1140000</v>
      </c>
      <c r="O41">
        <f t="shared" si="7"/>
        <v>29</v>
      </c>
      <c r="P41" s="32">
        <f t="shared" ca="1" si="0"/>
        <v>200000</v>
      </c>
      <c r="Q41" s="32">
        <f t="shared" ca="1" si="1"/>
        <v>186029.97949188887</v>
      </c>
      <c r="R41" s="12">
        <f t="shared" ca="1" si="2"/>
        <v>100000</v>
      </c>
      <c r="S41" s="12">
        <f t="shared" ca="1" si="3"/>
        <v>93014.989745944433</v>
      </c>
      <c r="T41" s="34">
        <f t="shared" ca="1" si="4"/>
        <v>840000</v>
      </c>
      <c r="U41" s="34">
        <f t="shared" ca="1" si="5"/>
        <v>781325.91386593331</v>
      </c>
      <c r="W41">
        <v>29</v>
      </c>
      <c r="X41" s="32">
        <v>43801986.335840032</v>
      </c>
      <c r="Y41" s="12">
        <v>12851489.751879992</v>
      </c>
      <c r="Z41" s="34">
        <v>44347256.279563695</v>
      </c>
    </row>
    <row r="42" spans="2:26" x14ac:dyDescent="0.2">
      <c r="B42">
        <v>30</v>
      </c>
      <c r="C42" s="11">
        <f ca="1">IF('Time to default'!X$11&lt;'CFs of Bonds &amp; CDO'!$B42, $B$1*$B$2*$B$6, $B$2*$B$1)</f>
        <v>150000</v>
      </c>
      <c r="D42" s="11">
        <f ca="1">IF('Time to default'!Y$11&lt;'CFs of Bonds &amp; CDO'!$B42, $B$1*$B$2*$B$6, $B$2*$B$1)</f>
        <v>60000</v>
      </c>
      <c r="E42" s="11">
        <f ca="1">IF('Time to default'!Z$11&lt;'CFs of Bonds &amp; CDO'!$B42, $B$1*$B$2*$B$6, $B$2*$B$1)</f>
        <v>150000</v>
      </c>
      <c r="F42" s="11">
        <f ca="1">IF('Time to default'!AA$11&lt;'CFs of Bonds &amp; CDO'!$B42, $B$1*$B$2*$B$6, $B$2*$B$1)</f>
        <v>150000</v>
      </c>
      <c r="G42" s="11">
        <f ca="1">IF('Time to default'!AB$11&lt;'CFs of Bonds &amp; CDO'!$B42, $B$1*$B$2*$B$6, $B$2*$B$1)</f>
        <v>150000</v>
      </c>
      <c r="H42" s="11">
        <f ca="1">IF('Time to default'!AC$11&lt;'CFs of Bonds &amp; CDO'!$B42, $B$1*$B$2*$B$6, $B$2*$B$1)</f>
        <v>150000</v>
      </c>
      <c r="I42" s="11">
        <f ca="1">IF('Time to default'!AD$11&lt;'CFs of Bonds &amp; CDO'!$B42, $B$1*$B$2*$B$6, $B$2*$B$1)</f>
        <v>60000</v>
      </c>
      <c r="J42" s="11">
        <f ca="1">IF('Time to default'!AE$11&lt;'CFs of Bonds &amp; CDO'!$B42, $B$1*$B$2*$B$6, $B$2*$B$1)</f>
        <v>150000</v>
      </c>
      <c r="K42" s="11">
        <f ca="1">IF('Time to default'!AF$11&lt;'CFs of Bonds &amp; CDO'!$B42, $B$1*$B$2*$B$6, $B$2*$B$1)</f>
        <v>60000</v>
      </c>
      <c r="L42" s="11">
        <f ca="1">IF('Time to default'!AG$11&lt;'CFs of Bonds &amp; CDO'!$B42, $B$1*$B$2*$B$6, $B$2*$B$1)</f>
        <v>60000</v>
      </c>
      <c r="M42" s="11">
        <f t="shared" ca="1" si="6"/>
        <v>1140000</v>
      </c>
      <c r="O42">
        <f t="shared" si="7"/>
        <v>30</v>
      </c>
      <c r="P42" s="32">
        <f t="shared" ca="1" si="0"/>
        <v>200000</v>
      </c>
      <c r="Q42" s="32">
        <f t="shared" ca="1" si="1"/>
        <v>185566.06433106129</v>
      </c>
      <c r="R42" s="12">
        <f t="shared" ca="1" si="2"/>
        <v>100000</v>
      </c>
      <c r="S42" s="12">
        <f t="shared" ca="1" si="3"/>
        <v>92783.032165530647</v>
      </c>
      <c r="T42" s="34">
        <f t="shared" ca="1" si="4"/>
        <v>840000</v>
      </c>
      <c r="U42" s="34">
        <f t="shared" ca="1" si="5"/>
        <v>779377.47019045742</v>
      </c>
      <c r="W42">
        <v>30</v>
      </c>
      <c r="X42" s="32">
        <v>43801986.335840032</v>
      </c>
      <c r="Y42" s="12">
        <v>12851489.751879992</v>
      </c>
      <c r="Z42" s="34">
        <v>82288518.962379575</v>
      </c>
    </row>
    <row r="43" spans="2:26" x14ac:dyDescent="0.2">
      <c r="B43">
        <v>31</v>
      </c>
      <c r="C43" s="11">
        <f ca="1">IF('Time to default'!X$11&lt;'CFs of Bonds &amp; CDO'!$B43, $B$1*$B$2*$B$6, $B$2*$B$1)</f>
        <v>150000</v>
      </c>
      <c r="D43" s="11">
        <f ca="1">IF('Time to default'!Y$11&lt;'CFs of Bonds &amp; CDO'!$B43, $B$1*$B$2*$B$6, $B$2*$B$1)</f>
        <v>60000</v>
      </c>
      <c r="E43" s="11">
        <f ca="1">IF('Time to default'!Z$11&lt;'CFs of Bonds &amp; CDO'!$B43, $B$1*$B$2*$B$6, $B$2*$B$1)</f>
        <v>150000</v>
      </c>
      <c r="F43" s="11">
        <f ca="1">IF('Time to default'!AA$11&lt;'CFs of Bonds &amp; CDO'!$B43, $B$1*$B$2*$B$6, $B$2*$B$1)</f>
        <v>150000</v>
      </c>
      <c r="G43" s="11">
        <f ca="1">IF('Time to default'!AB$11&lt;'CFs of Bonds &amp; CDO'!$B43, $B$1*$B$2*$B$6, $B$2*$B$1)</f>
        <v>150000</v>
      </c>
      <c r="H43" s="11">
        <f ca="1">IF('Time to default'!AC$11&lt;'CFs of Bonds &amp; CDO'!$B43, $B$1*$B$2*$B$6, $B$2*$B$1)</f>
        <v>150000</v>
      </c>
      <c r="I43" s="11">
        <f ca="1">IF('Time to default'!AD$11&lt;'CFs of Bonds &amp; CDO'!$B43, $B$1*$B$2*$B$6, $B$2*$B$1)</f>
        <v>60000</v>
      </c>
      <c r="J43" s="11">
        <f ca="1">IF('Time to default'!AE$11&lt;'CFs of Bonds &amp; CDO'!$B43, $B$1*$B$2*$B$6, $B$2*$B$1)</f>
        <v>150000</v>
      </c>
      <c r="K43" s="11">
        <f ca="1">IF('Time to default'!AF$11&lt;'CFs of Bonds &amp; CDO'!$B43, $B$1*$B$2*$B$6, $B$2*$B$1)</f>
        <v>60000</v>
      </c>
      <c r="L43" s="11">
        <f ca="1">IF('Time to default'!AG$11&lt;'CFs of Bonds &amp; CDO'!$B43, $B$1*$B$2*$B$6, $B$2*$B$1)</f>
        <v>60000</v>
      </c>
      <c r="M43" s="11">
        <f t="shared" ca="1" si="6"/>
        <v>1140000</v>
      </c>
      <c r="O43">
        <f t="shared" si="7"/>
        <v>31</v>
      </c>
      <c r="P43" s="32">
        <f t="shared" ca="1" si="0"/>
        <v>200000</v>
      </c>
      <c r="Q43" s="32">
        <f t="shared" ca="1" si="1"/>
        <v>185103.30606589656</v>
      </c>
      <c r="R43" s="12">
        <f t="shared" ca="1" si="2"/>
        <v>100000</v>
      </c>
      <c r="S43" s="12">
        <f t="shared" ca="1" si="3"/>
        <v>92551.653032948278</v>
      </c>
      <c r="T43" s="34">
        <f t="shared" ca="1" si="4"/>
        <v>840000</v>
      </c>
      <c r="U43" s="34">
        <f t="shared" ca="1" si="5"/>
        <v>777433.88547676557</v>
      </c>
      <c r="W43">
        <v>31</v>
      </c>
      <c r="X43" s="32">
        <v>43801986.335840032</v>
      </c>
      <c r="Y43" s="12">
        <v>12851489.751879992</v>
      </c>
      <c r="Z43" s="34">
        <v>90871353.110279739</v>
      </c>
    </row>
    <row r="44" spans="2:26" x14ac:dyDescent="0.2">
      <c r="B44">
        <v>32</v>
      </c>
      <c r="C44" s="11">
        <f ca="1">IF('Time to default'!X$11&lt;'CFs of Bonds &amp; CDO'!$B44, $B$1*$B$2*$B$6, $B$2*$B$1)</f>
        <v>150000</v>
      </c>
      <c r="D44" s="11">
        <f ca="1">IF('Time to default'!Y$11&lt;'CFs of Bonds &amp; CDO'!$B44, $B$1*$B$2*$B$6, $B$2*$B$1)</f>
        <v>60000</v>
      </c>
      <c r="E44" s="11">
        <f ca="1">IF('Time to default'!Z$11&lt;'CFs of Bonds &amp; CDO'!$B44, $B$1*$B$2*$B$6, $B$2*$B$1)</f>
        <v>150000</v>
      </c>
      <c r="F44" s="11">
        <f ca="1">IF('Time to default'!AA$11&lt;'CFs of Bonds &amp; CDO'!$B44, $B$1*$B$2*$B$6, $B$2*$B$1)</f>
        <v>150000</v>
      </c>
      <c r="G44" s="11">
        <f ca="1">IF('Time to default'!AB$11&lt;'CFs of Bonds &amp; CDO'!$B44, $B$1*$B$2*$B$6, $B$2*$B$1)</f>
        <v>150000</v>
      </c>
      <c r="H44" s="11">
        <f ca="1">IF('Time to default'!AC$11&lt;'CFs of Bonds &amp; CDO'!$B44, $B$1*$B$2*$B$6, $B$2*$B$1)</f>
        <v>150000</v>
      </c>
      <c r="I44" s="11">
        <f ca="1">IF('Time to default'!AD$11&lt;'CFs of Bonds &amp; CDO'!$B44, $B$1*$B$2*$B$6, $B$2*$B$1)</f>
        <v>60000</v>
      </c>
      <c r="J44" s="11">
        <f ca="1">IF('Time to default'!AE$11&lt;'CFs of Bonds &amp; CDO'!$B44, $B$1*$B$2*$B$6, $B$2*$B$1)</f>
        <v>150000</v>
      </c>
      <c r="K44" s="11">
        <f ca="1">IF('Time to default'!AF$11&lt;'CFs of Bonds &amp; CDO'!$B44, $B$1*$B$2*$B$6, $B$2*$B$1)</f>
        <v>60000</v>
      </c>
      <c r="L44" s="11">
        <f ca="1">IF('Time to default'!AG$11&lt;'CFs of Bonds &amp; CDO'!$B44, $B$1*$B$2*$B$6, $B$2*$B$1)</f>
        <v>60000</v>
      </c>
      <c r="M44" s="11">
        <f t="shared" ca="1" si="6"/>
        <v>1140000</v>
      </c>
      <c r="O44">
        <f t="shared" si="7"/>
        <v>32</v>
      </c>
      <c r="P44" s="32">
        <f t="shared" ca="1" si="0"/>
        <v>200000</v>
      </c>
      <c r="Q44" s="32">
        <f t="shared" ca="1" si="1"/>
        <v>184641.70181136811</v>
      </c>
      <c r="R44" s="12">
        <f t="shared" ca="1" si="2"/>
        <v>100000</v>
      </c>
      <c r="S44" s="12">
        <f t="shared" ca="1" si="3"/>
        <v>92320.850905684056</v>
      </c>
      <c r="T44" s="34">
        <f t="shared" ca="1" si="4"/>
        <v>840000</v>
      </c>
      <c r="U44" s="34">
        <f t="shared" ca="1" si="5"/>
        <v>775495.14760774607</v>
      </c>
      <c r="W44">
        <v>32</v>
      </c>
      <c r="X44" s="32">
        <v>43801986.335840032</v>
      </c>
      <c r="Y44" s="12">
        <v>12851489.751879992</v>
      </c>
      <c r="Z44" s="34">
        <v>40899359.528504796</v>
      </c>
    </row>
    <row r="45" spans="2:26" x14ac:dyDescent="0.2">
      <c r="B45">
        <v>33</v>
      </c>
      <c r="C45" s="11">
        <f ca="1">IF('Time to default'!X$11&lt;'CFs of Bonds &amp; CDO'!$B45, $B$1*$B$2*$B$6, $B$2*$B$1)</f>
        <v>150000</v>
      </c>
      <c r="D45" s="11">
        <f ca="1">IF('Time to default'!Y$11&lt;'CFs of Bonds &amp; CDO'!$B45, $B$1*$B$2*$B$6, $B$2*$B$1)</f>
        <v>60000</v>
      </c>
      <c r="E45" s="11">
        <f ca="1">IF('Time to default'!Z$11&lt;'CFs of Bonds &amp; CDO'!$B45, $B$1*$B$2*$B$6, $B$2*$B$1)</f>
        <v>150000</v>
      </c>
      <c r="F45" s="11">
        <f ca="1">IF('Time to default'!AA$11&lt;'CFs of Bonds &amp; CDO'!$B45, $B$1*$B$2*$B$6, $B$2*$B$1)</f>
        <v>150000</v>
      </c>
      <c r="G45" s="11">
        <f ca="1">IF('Time to default'!AB$11&lt;'CFs of Bonds &amp; CDO'!$B45, $B$1*$B$2*$B$6, $B$2*$B$1)</f>
        <v>150000</v>
      </c>
      <c r="H45" s="11">
        <f ca="1">IF('Time to default'!AC$11&lt;'CFs of Bonds &amp; CDO'!$B45, $B$1*$B$2*$B$6, $B$2*$B$1)</f>
        <v>150000</v>
      </c>
      <c r="I45" s="11">
        <f ca="1">IF('Time to default'!AD$11&lt;'CFs of Bonds &amp; CDO'!$B45, $B$1*$B$2*$B$6, $B$2*$B$1)</f>
        <v>60000</v>
      </c>
      <c r="J45" s="11">
        <f ca="1">IF('Time to default'!AE$11&lt;'CFs of Bonds &amp; CDO'!$B45, $B$1*$B$2*$B$6, $B$2*$B$1)</f>
        <v>150000</v>
      </c>
      <c r="K45" s="11">
        <f ca="1">IF('Time to default'!AF$11&lt;'CFs of Bonds &amp; CDO'!$B45, $B$1*$B$2*$B$6, $B$2*$B$1)</f>
        <v>60000</v>
      </c>
      <c r="L45" s="11">
        <f ca="1">IF('Time to default'!AG$11&lt;'CFs of Bonds &amp; CDO'!$B45, $B$1*$B$2*$B$6, $B$2*$B$1)</f>
        <v>60000</v>
      </c>
      <c r="M45" s="11">
        <f t="shared" ca="1" si="6"/>
        <v>1140000</v>
      </c>
      <c r="O45">
        <f t="shared" si="7"/>
        <v>33</v>
      </c>
      <c r="P45" s="32">
        <f t="shared" ca="1" si="0"/>
        <v>200000</v>
      </c>
      <c r="Q45" s="32">
        <f t="shared" ca="1" si="1"/>
        <v>184181.24868964401</v>
      </c>
      <c r="R45" s="12">
        <f t="shared" ca="1" si="2"/>
        <v>100000</v>
      </c>
      <c r="S45" s="12">
        <f t="shared" ca="1" si="3"/>
        <v>92090.624344822005</v>
      </c>
      <c r="T45" s="34">
        <f t="shared" ca="1" si="4"/>
        <v>840000</v>
      </c>
      <c r="U45" s="34">
        <f t="shared" ca="1" si="5"/>
        <v>773561.24449650478</v>
      </c>
      <c r="W45">
        <v>33</v>
      </c>
      <c r="X45" s="32">
        <v>43801986.335840032</v>
      </c>
      <c r="Y45" s="12">
        <v>12851489.751879992</v>
      </c>
      <c r="Z45" s="34">
        <v>62021783.071097687</v>
      </c>
    </row>
    <row r="46" spans="2:26" x14ac:dyDescent="0.2">
      <c r="B46">
        <v>34</v>
      </c>
      <c r="C46" s="11">
        <f ca="1">IF('Time to default'!X$11&lt;'CFs of Bonds &amp; CDO'!$B46, $B$1*$B$2*$B$6, $B$2*$B$1)</f>
        <v>150000</v>
      </c>
      <c r="D46" s="11">
        <f ca="1">IF('Time to default'!Y$11&lt;'CFs of Bonds &amp; CDO'!$B46, $B$1*$B$2*$B$6, $B$2*$B$1)</f>
        <v>60000</v>
      </c>
      <c r="E46" s="11">
        <f ca="1">IF('Time to default'!Z$11&lt;'CFs of Bonds &amp; CDO'!$B46, $B$1*$B$2*$B$6, $B$2*$B$1)</f>
        <v>150000</v>
      </c>
      <c r="F46" s="11">
        <f ca="1">IF('Time to default'!AA$11&lt;'CFs of Bonds &amp; CDO'!$B46, $B$1*$B$2*$B$6, $B$2*$B$1)</f>
        <v>150000</v>
      </c>
      <c r="G46" s="11">
        <f ca="1">IF('Time to default'!AB$11&lt;'CFs of Bonds &amp; CDO'!$B46, $B$1*$B$2*$B$6, $B$2*$B$1)</f>
        <v>150000</v>
      </c>
      <c r="H46" s="11">
        <f ca="1">IF('Time to default'!AC$11&lt;'CFs of Bonds &amp; CDO'!$B46, $B$1*$B$2*$B$6, $B$2*$B$1)</f>
        <v>150000</v>
      </c>
      <c r="I46" s="11">
        <f ca="1">IF('Time to default'!AD$11&lt;'CFs of Bonds &amp; CDO'!$B46, $B$1*$B$2*$B$6, $B$2*$B$1)</f>
        <v>60000</v>
      </c>
      <c r="J46" s="11">
        <f ca="1">IF('Time to default'!AE$11&lt;'CFs of Bonds &amp; CDO'!$B46, $B$1*$B$2*$B$6, $B$2*$B$1)</f>
        <v>150000</v>
      </c>
      <c r="K46" s="11">
        <f ca="1">IF('Time to default'!AF$11&lt;'CFs of Bonds &amp; CDO'!$B46, $B$1*$B$2*$B$6, $B$2*$B$1)</f>
        <v>60000</v>
      </c>
      <c r="L46" s="11">
        <f ca="1">IF('Time to default'!AG$11&lt;'CFs of Bonds &amp; CDO'!$B46, $B$1*$B$2*$B$6, $B$2*$B$1)</f>
        <v>60000</v>
      </c>
      <c r="M46" s="11">
        <f t="shared" ca="1" si="6"/>
        <v>1140000</v>
      </c>
      <c r="O46">
        <f t="shared" si="7"/>
        <v>34</v>
      </c>
      <c r="P46" s="32">
        <f t="shared" ca="1" si="0"/>
        <v>200000</v>
      </c>
      <c r="Q46" s="32">
        <f t="shared" ca="1" si="1"/>
        <v>183721.94383006886</v>
      </c>
      <c r="R46" s="12">
        <f t="shared" ca="1" si="2"/>
        <v>100000</v>
      </c>
      <c r="S46" s="12">
        <f t="shared" ca="1" si="3"/>
        <v>91860.971915034432</v>
      </c>
      <c r="T46" s="34">
        <f t="shared" ca="1" si="4"/>
        <v>840000</v>
      </c>
      <c r="U46" s="34">
        <f t="shared" ca="1" si="5"/>
        <v>771632.16408628924</v>
      </c>
      <c r="W46">
        <v>34</v>
      </c>
      <c r="X46" s="32">
        <v>43801986.335840032</v>
      </c>
      <c r="Y46" s="12">
        <v>12851489.751879992</v>
      </c>
      <c r="Z46" s="34">
        <v>68796815.501191035</v>
      </c>
    </row>
    <row r="47" spans="2:26" x14ac:dyDescent="0.2">
      <c r="B47">
        <v>35</v>
      </c>
      <c r="C47" s="11">
        <f ca="1">IF('Time to default'!X$11&lt;'CFs of Bonds &amp; CDO'!$B47, $B$1*$B$2*$B$6, $B$2*$B$1)</f>
        <v>150000</v>
      </c>
      <c r="D47" s="11">
        <f ca="1">IF('Time to default'!Y$11&lt;'CFs of Bonds &amp; CDO'!$B47, $B$1*$B$2*$B$6, $B$2*$B$1)</f>
        <v>60000</v>
      </c>
      <c r="E47" s="11">
        <f ca="1">IF('Time to default'!Z$11&lt;'CFs of Bonds &amp; CDO'!$B47, $B$1*$B$2*$B$6, $B$2*$B$1)</f>
        <v>150000</v>
      </c>
      <c r="F47" s="11">
        <f ca="1">IF('Time to default'!AA$11&lt;'CFs of Bonds &amp; CDO'!$B47, $B$1*$B$2*$B$6, $B$2*$B$1)</f>
        <v>150000</v>
      </c>
      <c r="G47" s="11">
        <f ca="1">IF('Time to default'!AB$11&lt;'CFs of Bonds &amp; CDO'!$B47, $B$1*$B$2*$B$6, $B$2*$B$1)</f>
        <v>150000</v>
      </c>
      <c r="H47" s="11">
        <f ca="1">IF('Time to default'!AC$11&lt;'CFs of Bonds &amp; CDO'!$B47, $B$1*$B$2*$B$6, $B$2*$B$1)</f>
        <v>150000</v>
      </c>
      <c r="I47" s="11">
        <f ca="1">IF('Time to default'!AD$11&lt;'CFs of Bonds &amp; CDO'!$B47, $B$1*$B$2*$B$6, $B$2*$B$1)</f>
        <v>60000</v>
      </c>
      <c r="J47" s="11">
        <f ca="1">IF('Time to default'!AE$11&lt;'CFs of Bonds &amp; CDO'!$B47, $B$1*$B$2*$B$6, $B$2*$B$1)</f>
        <v>150000</v>
      </c>
      <c r="K47" s="11">
        <f ca="1">IF('Time to default'!AF$11&lt;'CFs of Bonds &amp; CDO'!$B47, $B$1*$B$2*$B$6, $B$2*$B$1)</f>
        <v>60000</v>
      </c>
      <c r="L47" s="11">
        <f ca="1">IF('Time to default'!AG$11&lt;'CFs of Bonds &amp; CDO'!$B47, $B$1*$B$2*$B$6, $B$2*$B$1)</f>
        <v>60000</v>
      </c>
      <c r="M47" s="11">
        <f t="shared" ca="1" si="6"/>
        <v>1140000</v>
      </c>
      <c r="O47">
        <f t="shared" si="7"/>
        <v>35</v>
      </c>
      <c r="P47" s="32">
        <f t="shared" ca="1" si="0"/>
        <v>200000</v>
      </c>
      <c r="Q47" s="32">
        <f t="shared" ca="1" si="1"/>
        <v>183263.78436914601</v>
      </c>
      <c r="R47" s="12">
        <f t="shared" ca="1" si="2"/>
        <v>100000</v>
      </c>
      <c r="S47" s="12">
        <f t="shared" ca="1" si="3"/>
        <v>91631.892184573007</v>
      </c>
      <c r="T47" s="34">
        <f t="shared" ca="1" si="4"/>
        <v>840000</v>
      </c>
      <c r="U47" s="34">
        <f t="shared" ca="1" si="5"/>
        <v>769707.89435041323</v>
      </c>
      <c r="W47">
        <v>35</v>
      </c>
      <c r="X47" s="32">
        <v>43801986.335840032</v>
      </c>
      <c r="Y47" s="12">
        <v>12851489.751879992</v>
      </c>
      <c r="Z47" s="34">
        <v>53676600.056949869</v>
      </c>
    </row>
    <row r="48" spans="2:26" x14ac:dyDescent="0.2">
      <c r="B48">
        <v>36</v>
      </c>
      <c r="C48" s="11">
        <f ca="1">IF('Time to default'!X$11&lt;'CFs of Bonds &amp; CDO'!$B48, $B$1*$B$2*$B$6, $B$2*$B$1)</f>
        <v>150000</v>
      </c>
      <c r="D48" s="11">
        <f ca="1">IF('Time to default'!Y$11&lt;'CFs of Bonds &amp; CDO'!$B48, $B$1*$B$2*$B$6, $B$2*$B$1)</f>
        <v>60000</v>
      </c>
      <c r="E48" s="11">
        <f ca="1">IF('Time to default'!Z$11&lt;'CFs of Bonds &amp; CDO'!$B48, $B$1*$B$2*$B$6, $B$2*$B$1)</f>
        <v>150000</v>
      </c>
      <c r="F48" s="11">
        <f ca="1">IF('Time to default'!AA$11&lt;'CFs of Bonds &amp; CDO'!$B48, $B$1*$B$2*$B$6, $B$2*$B$1)</f>
        <v>150000</v>
      </c>
      <c r="G48" s="11">
        <f ca="1">IF('Time to default'!AB$11&lt;'CFs of Bonds &amp; CDO'!$B48, $B$1*$B$2*$B$6, $B$2*$B$1)</f>
        <v>150000</v>
      </c>
      <c r="H48" s="11">
        <f ca="1">IF('Time to default'!AC$11&lt;'CFs of Bonds &amp; CDO'!$B48, $B$1*$B$2*$B$6, $B$2*$B$1)</f>
        <v>150000</v>
      </c>
      <c r="I48" s="11">
        <f ca="1">IF('Time to default'!AD$11&lt;'CFs of Bonds &amp; CDO'!$B48, $B$1*$B$2*$B$6, $B$2*$B$1)</f>
        <v>60000</v>
      </c>
      <c r="J48" s="11">
        <f ca="1">IF('Time to default'!AE$11&lt;'CFs of Bonds &amp; CDO'!$B48, $B$1*$B$2*$B$6, $B$2*$B$1)</f>
        <v>150000</v>
      </c>
      <c r="K48" s="11">
        <f ca="1">IF('Time to default'!AF$11&lt;'CFs of Bonds &amp; CDO'!$B48, $B$1*$B$2*$B$6, $B$2*$B$1)</f>
        <v>60000</v>
      </c>
      <c r="L48" s="11">
        <f ca="1">IF('Time to default'!AG$11&lt;'CFs of Bonds &amp; CDO'!$B48, $B$1*$B$2*$B$6, $B$2*$B$1)</f>
        <v>60000</v>
      </c>
      <c r="M48" s="11">
        <f t="shared" ca="1" si="6"/>
        <v>1140000</v>
      </c>
      <c r="O48">
        <f t="shared" si="7"/>
        <v>36</v>
      </c>
      <c r="P48" s="32">
        <f t="shared" ca="1" si="0"/>
        <v>200000</v>
      </c>
      <c r="Q48" s="32">
        <f t="shared" ca="1" si="1"/>
        <v>182806.76745051969</v>
      </c>
      <c r="R48" s="12">
        <f t="shared" ca="1" si="2"/>
        <v>100000</v>
      </c>
      <c r="S48" s="12">
        <f t="shared" ca="1" si="3"/>
        <v>91403.383725259846</v>
      </c>
      <c r="T48" s="34">
        <f t="shared" ca="1" si="4"/>
        <v>840000</v>
      </c>
      <c r="U48" s="34">
        <f t="shared" ca="1" si="5"/>
        <v>767788.42329218274</v>
      </c>
      <c r="W48">
        <v>36</v>
      </c>
      <c r="X48" s="32">
        <v>43801986.335840032</v>
      </c>
      <c r="Y48" s="12">
        <v>12851489.751879992</v>
      </c>
      <c r="Z48" s="34">
        <v>71834744.254397839</v>
      </c>
    </row>
    <row r="49" spans="2:26" x14ac:dyDescent="0.2">
      <c r="B49">
        <v>37</v>
      </c>
      <c r="C49" s="11">
        <f ca="1">IF('Time to default'!X$11&lt;'CFs of Bonds &amp; CDO'!$B49, $B$1*$B$2*$B$6, $B$2*$B$1)</f>
        <v>150000</v>
      </c>
      <c r="D49" s="11">
        <f ca="1">IF('Time to default'!Y$11&lt;'CFs of Bonds &amp; CDO'!$B49, $B$1*$B$2*$B$6, $B$2*$B$1)</f>
        <v>60000</v>
      </c>
      <c r="E49" s="11">
        <f ca="1">IF('Time to default'!Z$11&lt;'CFs of Bonds &amp; CDO'!$B49, $B$1*$B$2*$B$6, $B$2*$B$1)</f>
        <v>150000</v>
      </c>
      <c r="F49" s="11">
        <f ca="1">IF('Time to default'!AA$11&lt;'CFs of Bonds &amp; CDO'!$B49, $B$1*$B$2*$B$6, $B$2*$B$1)</f>
        <v>150000</v>
      </c>
      <c r="G49" s="11">
        <f ca="1">IF('Time to default'!AB$11&lt;'CFs of Bonds &amp; CDO'!$B49, $B$1*$B$2*$B$6, $B$2*$B$1)</f>
        <v>150000</v>
      </c>
      <c r="H49" s="11">
        <f ca="1">IF('Time to default'!AC$11&lt;'CFs of Bonds &amp; CDO'!$B49, $B$1*$B$2*$B$6, $B$2*$B$1)</f>
        <v>150000</v>
      </c>
      <c r="I49" s="11">
        <f ca="1">IF('Time to default'!AD$11&lt;'CFs of Bonds &amp; CDO'!$B49, $B$1*$B$2*$B$6, $B$2*$B$1)</f>
        <v>60000</v>
      </c>
      <c r="J49" s="11">
        <f ca="1">IF('Time to default'!AE$11&lt;'CFs of Bonds &amp; CDO'!$B49, $B$1*$B$2*$B$6, $B$2*$B$1)</f>
        <v>150000</v>
      </c>
      <c r="K49" s="11">
        <f ca="1">IF('Time to default'!AF$11&lt;'CFs of Bonds &amp; CDO'!$B49, $B$1*$B$2*$B$6, $B$2*$B$1)</f>
        <v>60000</v>
      </c>
      <c r="L49" s="11">
        <f ca="1">IF('Time to default'!AG$11&lt;'CFs of Bonds &amp; CDO'!$B49, $B$1*$B$2*$B$6, $B$2*$B$1)</f>
        <v>60000</v>
      </c>
      <c r="M49" s="11">
        <f t="shared" ca="1" si="6"/>
        <v>1140000</v>
      </c>
      <c r="O49">
        <f t="shared" si="7"/>
        <v>37</v>
      </c>
      <c r="P49" s="32">
        <f t="shared" ca="1" si="0"/>
        <v>200000</v>
      </c>
      <c r="Q49" s="32">
        <f t="shared" ca="1" si="1"/>
        <v>182350.89022495729</v>
      </c>
      <c r="R49" s="12">
        <f t="shared" ca="1" si="2"/>
        <v>100000</v>
      </c>
      <c r="S49" s="12">
        <f t="shared" ca="1" si="3"/>
        <v>91175.445112478643</v>
      </c>
      <c r="T49" s="34">
        <f t="shared" ca="1" si="4"/>
        <v>840000</v>
      </c>
      <c r="U49" s="34">
        <f t="shared" ca="1" si="5"/>
        <v>765873.73894482059</v>
      </c>
      <c r="W49">
        <v>37</v>
      </c>
      <c r="X49" s="32">
        <v>43801986.335840032</v>
      </c>
      <c r="Y49" s="12">
        <v>12851489.751879992</v>
      </c>
      <c r="Z49" s="34">
        <v>84366830.78459017</v>
      </c>
    </row>
    <row r="50" spans="2:26" x14ac:dyDescent="0.2">
      <c r="B50">
        <v>38</v>
      </c>
      <c r="C50" s="11">
        <f ca="1">IF('Time to default'!X$11&lt;'CFs of Bonds &amp; CDO'!$B50, $B$1*$B$2*$B$6, $B$2*$B$1)</f>
        <v>150000</v>
      </c>
      <c r="D50" s="11">
        <f ca="1">IF('Time to default'!Y$11&lt;'CFs of Bonds &amp; CDO'!$B50, $B$1*$B$2*$B$6, $B$2*$B$1)</f>
        <v>60000</v>
      </c>
      <c r="E50" s="11">
        <f ca="1">IF('Time to default'!Z$11&lt;'CFs of Bonds &amp; CDO'!$B50, $B$1*$B$2*$B$6, $B$2*$B$1)</f>
        <v>150000</v>
      </c>
      <c r="F50" s="11">
        <f ca="1">IF('Time to default'!AA$11&lt;'CFs of Bonds &amp; CDO'!$B50, $B$1*$B$2*$B$6, $B$2*$B$1)</f>
        <v>150000</v>
      </c>
      <c r="G50" s="11">
        <f ca="1">IF('Time to default'!AB$11&lt;'CFs of Bonds &amp; CDO'!$B50, $B$1*$B$2*$B$6, $B$2*$B$1)</f>
        <v>150000</v>
      </c>
      <c r="H50" s="11">
        <f ca="1">IF('Time to default'!AC$11&lt;'CFs of Bonds &amp; CDO'!$B50, $B$1*$B$2*$B$6, $B$2*$B$1)</f>
        <v>150000</v>
      </c>
      <c r="I50" s="11">
        <f ca="1">IF('Time to default'!AD$11&lt;'CFs of Bonds &amp; CDO'!$B50, $B$1*$B$2*$B$6, $B$2*$B$1)</f>
        <v>60000</v>
      </c>
      <c r="J50" s="11">
        <f ca="1">IF('Time to default'!AE$11&lt;'CFs of Bonds &amp; CDO'!$B50, $B$1*$B$2*$B$6, $B$2*$B$1)</f>
        <v>150000</v>
      </c>
      <c r="K50" s="11">
        <f ca="1">IF('Time to default'!AF$11&lt;'CFs of Bonds &amp; CDO'!$B50, $B$1*$B$2*$B$6, $B$2*$B$1)</f>
        <v>60000</v>
      </c>
      <c r="L50" s="11">
        <f ca="1">IF('Time to default'!AG$11&lt;'CFs of Bonds &amp; CDO'!$B50, $B$1*$B$2*$B$6, $B$2*$B$1)</f>
        <v>60000</v>
      </c>
      <c r="M50" s="11">
        <f t="shared" ca="1" si="6"/>
        <v>1140000</v>
      </c>
      <c r="O50">
        <f t="shared" si="7"/>
        <v>38</v>
      </c>
      <c r="P50" s="32">
        <f t="shared" ca="1" si="0"/>
        <v>200000</v>
      </c>
      <c r="Q50" s="32">
        <f t="shared" ca="1" si="1"/>
        <v>181896.14985033151</v>
      </c>
      <c r="R50" s="12">
        <f t="shared" ca="1" si="2"/>
        <v>100000</v>
      </c>
      <c r="S50" s="12">
        <f t="shared" ca="1" si="3"/>
        <v>90948.074925165754</v>
      </c>
      <c r="T50" s="34">
        <f t="shared" ca="1" si="4"/>
        <v>840000</v>
      </c>
      <c r="U50" s="34">
        <f t="shared" ca="1" si="5"/>
        <v>763963.82937139238</v>
      </c>
      <c r="W50">
        <v>38</v>
      </c>
      <c r="X50" s="32">
        <v>43801986.335840032</v>
      </c>
      <c r="Y50" s="12">
        <v>12851489.751879992</v>
      </c>
      <c r="Z50" s="34">
        <v>64494531.868233457</v>
      </c>
    </row>
    <row r="51" spans="2:26" x14ac:dyDescent="0.2">
      <c r="B51">
        <v>39</v>
      </c>
      <c r="C51" s="11">
        <f ca="1">IF('Time to default'!X$11&lt;'CFs of Bonds &amp; CDO'!$B51, $B$1*$B$2*$B$6, $B$2*$B$1)</f>
        <v>150000</v>
      </c>
      <c r="D51" s="11">
        <f ca="1">IF('Time to default'!Y$11&lt;'CFs of Bonds &amp; CDO'!$B51, $B$1*$B$2*$B$6, $B$2*$B$1)</f>
        <v>60000</v>
      </c>
      <c r="E51" s="11">
        <f ca="1">IF('Time to default'!Z$11&lt;'CFs of Bonds &amp; CDO'!$B51, $B$1*$B$2*$B$6, $B$2*$B$1)</f>
        <v>150000</v>
      </c>
      <c r="F51" s="11">
        <f ca="1">IF('Time to default'!AA$11&lt;'CFs of Bonds &amp; CDO'!$B51, $B$1*$B$2*$B$6, $B$2*$B$1)</f>
        <v>150000</v>
      </c>
      <c r="G51" s="11">
        <f ca="1">IF('Time to default'!AB$11&lt;'CFs of Bonds &amp; CDO'!$B51, $B$1*$B$2*$B$6, $B$2*$B$1)</f>
        <v>150000</v>
      </c>
      <c r="H51" s="11">
        <f ca="1">IF('Time to default'!AC$11&lt;'CFs of Bonds &amp; CDO'!$B51, $B$1*$B$2*$B$6, $B$2*$B$1)</f>
        <v>150000</v>
      </c>
      <c r="I51" s="11">
        <f ca="1">IF('Time to default'!AD$11&lt;'CFs of Bonds &amp; CDO'!$B51, $B$1*$B$2*$B$6, $B$2*$B$1)</f>
        <v>60000</v>
      </c>
      <c r="J51" s="11">
        <f ca="1">IF('Time to default'!AE$11&lt;'CFs of Bonds &amp; CDO'!$B51, $B$1*$B$2*$B$6, $B$2*$B$1)</f>
        <v>150000</v>
      </c>
      <c r="K51" s="11">
        <f ca="1">IF('Time to default'!AF$11&lt;'CFs of Bonds &amp; CDO'!$B51, $B$1*$B$2*$B$6, $B$2*$B$1)</f>
        <v>60000</v>
      </c>
      <c r="L51" s="11">
        <f ca="1">IF('Time to default'!AG$11&lt;'CFs of Bonds &amp; CDO'!$B51, $B$1*$B$2*$B$6, $B$2*$B$1)</f>
        <v>60000</v>
      </c>
      <c r="M51" s="11">
        <f t="shared" ca="1" si="6"/>
        <v>1140000</v>
      </c>
      <c r="O51">
        <f t="shared" si="7"/>
        <v>39</v>
      </c>
      <c r="P51" s="32">
        <f t="shared" ca="1" si="0"/>
        <v>200000</v>
      </c>
      <c r="Q51" s="32">
        <f t="shared" ca="1" si="1"/>
        <v>181442.5434916025</v>
      </c>
      <c r="R51" s="12">
        <f t="shared" ca="1" si="2"/>
        <v>100000</v>
      </c>
      <c r="S51" s="12">
        <f t="shared" ca="1" si="3"/>
        <v>90721.271745801248</v>
      </c>
      <c r="T51" s="34">
        <f t="shared" ca="1" si="4"/>
        <v>840000</v>
      </c>
      <c r="U51" s="34">
        <f t="shared" ca="1" si="5"/>
        <v>762058.68266473047</v>
      </c>
      <c r="W51">
        <v>39</v>
      </c>
      <c r="X51" s="32">
        <v>43801986.335840032</v>
      </c>
      <c r="Y51" s="12">
        <v>12851489.751879992</v>
      </c>
      <c r="Z51" s="34">
        <v>45372622.24349001</v>
      </c>
    </row>
    <row r="52" spans="2:26" x14ac:dyDescent="0.2">
      <c r="B52">
        <v>40</v>
      </c>
      <c r="C52" s="11">
        <f ca="1">IF('Time to default'!X$11&lt;'CFs of Bonds &amp; CDO'!$B52, $B$1*$B$2*$B$6+$B$1*$B$6, $B$2*$B$1+$B$1)</f>
        <v>10150000</v>
      </c>
      <c r="D52" s="11">
        <f ca="1">IF('Time to default'!Y$11&lt;'CFs of Bonds &amp; CDO'!$B52, $B$1*$B$2*$B$6+$B$1*$B$6, $B$2*$B$1+$B$1)</f>
        <v>4060000</v>
      </c>
      <c r="E52" s="11">
        <f ca="1">IF('Time to default'!Z$11&lt;'CFs of Bonds &amp; CDO'!$B52, $B$1*$B$2*$B$6+$B$1*$B$6, $B$2*$B$1+$B$1)</f>
        <v>10150000</v>
      </c>
      <c r="F52" s="11">
        <f ca="1">IF('Time to default'!AA$11&lt;'CFs of Bonds &amp; CDO'!$B52, $B$1*$B$2*$B$6+$B$1*$B$6, $B$2*$B$1+$B$1)</f>
        <v>10150000</v>
      </c>
      <c r="G52" s="11">
        <f ca="1">IF('Time to default'!AB$11&lt;'CFs of Bonds &amp; CDO'!$B52, $B$1*$B$2*$B$6+$B$1*$B$6, $B$2*$B$1+$B$1)</f>
        <v>10150000</v>
      </c>
      <c r="H52" s="11">
        <f ca="1">IF('Time to default'!AC$11&lt;'CFs of Bonds &amp; CDO'!$B52, $B$1*$B$2*$B$6+$B$1*$B$6, $B$2*$B$1+$B$1)</f>
        <v>10150000</v>
      </c>
      <c r="I52" s="11">
        <f ca="1">IF('Time to default'!AD$11&lt;'CFs of Bonds &amp; CDO'!$B52, $B$1*$B$2*$B$6+$B$1*$B$6, $B$2*$B$1+$B$1)</f>
        <v>4060000</v>
      </c>
      <c r="J52" s="11">
        <f ca="1">IF('Time to default'!AE$11&lt;'CFs of Bonds &amp; CDO'!$B52, $B$1*$B$2*$B$6+$B$1*$B$6, $B$2*$B$1+$B$1)</f>
        <v>10150000</v>
      </c>
      <c r="K52" s="11">
        <f ca="1">IF('Time to default'!AF$11&lt;'CFs of Bonds &amp; CDO'!$B52, $B$1*$B$2*$B$6+$B$1*$B$6, $B$2*$B$1+$B$1)</f>
        <v>4060000</v>
      </c>
      <c r="L52" s="11">
        <f ca="1">IF('Time to default'!AG$11&lt;'CFs of Bonds &amp; CDO'!$B52, $B$1*$B$2*$B$6+$B$1*$B$6, $B$2*$B$1+$B$1)</f>
        <v>4060000</v>
      </c>
      <c r="M52" s="11">
        <f ca="1">SUM(C52:L52)</f>
        <v>77140000</v>
      </c>
      <c r="N52" s="1"/>
      <c r="O52">
        <f t="shared" si="7"/>
        <v>40</v>
      </c>
      <c r="P52" s="32">
        <f ca="1">IF(M52&lt;$T$1*$P$1+$T$1,M52,$T$1*$P$1+$T$1)</f>
        <v>40200000</v>
      </c>
      <c r="Q52" s="32">
        <f t="shared" ca="1" si="1"/>
        <v>36379003.732480898</v>
      </c>
      <c r="R52" s="12">
        <f ca="1">IF(M52-P52&lt;$T$2*$P$2+$T$2,M52-P52,$T$2*$P$2+$T$2)</f>
        <v>10100000</v>
      </c>
      <c r="S52" s="12">
        <f t="shared" ca="1" si="3"/>
        <v>9139998.4502004255</v>
      </c>
      <c r="T52" s="34">
        <f ca="1">IF(M52-P52-R52&lt;0,0,M52-P52-R52)</f>
        <v>26840000</v>
      </c>
      <c r="U52" s="34">
        <f t="shared" ca="1" si="5"/>
        <v>24288867.168651428</v>
      </c>
      <c r="W52">
        <v>40</v>
      </c>
      <c r="X52" s="32">
        <v>43801986.335840032</v>
      </c>
      <c r="Y52" s="12">
        <v>12851489.751879992</v>
      </c>
      <c r="Z52" s="34">
        <v>77693832.964577973</v>
      </c>
    </row>
    <row r="53" spans="2:26" x14ac:dyDescent="0.2">
      <c r="P53" s="11"/>
      <c r="Q53" s="11"/>
      <c r="R53" s="11"/>
      <c r="S53" s="11"/>
      <c r="T53" s="13"/>
      <c r="U53" s="11"/>
      <c r="W53">
        <v>41</v>
      </c>
      <c r="X53" s="32">
        <v>43801986.335840032</v>
      </c>
      <c r="Y53" s="12">
        <v>12851489.751879992</v>
      </c>
      <c r="Z53" s="34">
        <v>78517888.785133079</v>
      </c>
    </row>
    <row r="54" spans="2:26" x14ac:dyDescent="0.2">
      <c r="W54">
        <v>42</v>
      </c>
      <c r="X54" s="32">
        <v>43801986.335840032</v>
      </c>
      <c r="Y54" s="12">
        <v>12851489.751879992</v>
      </c>
      <c r="Z54" s="34">
        <v>75024871.799431428</v>
      </c>
    </row>
    <row r="55" spans="2:26" x14ac:dyDescent="0.2">
      <c r="W55">
        <v>43</v>
      </c>
      <c r="X55" s="32">
        <v>43801986.335840032</v>
      </c>
      <c r="Y55" s="12">
        <v>12851489.751879992</v>
      </c>
      <c r="Z55" s="34">
        <v>68866832.822223246</v>
      </c>
    </row>
    <row r="56" spans="2:26" x14ac:dyDescent="0.2">
      <c r="W56">
        <v>44</v>
      </c>
      <c r="X56" s="32">
        <v>43801986.335840032</v>
      </c>
      <c r="Y56" s="12">
        <v>12851489.751879992</v>
      </c>
      <c r="Z56" s="34">
        <v>59159612.869299427</v>
      </c>
    </row>
    <row r="57" spans="2:26" x14ac:dyDescent="0.2">
      <c r="W57">
        <v>45</v>
      </c>
      <c r="X57" s="32">
        <v>43801986.335840032</v>
      </c>
      <c r="Y57" s="12">
        <v>12851489.751879992</v>
      </c>
      <c r="Z57" s="34">
        <v>68050895.892901659</v>
      </c>
    </row>
    <row r="58" spans="2:26" x14ac:dyDescent="0.2">
      <c r="W58">
        <v>46</v>
      </c>
      <c r="X58" s="32">
        <v>43801986.335840032</v>
      </c>
      <c r="Y58" s="12">
        <v>12851489.751879992</v>
      </c>
      <c r="Z58" s="34">
        <v>63636969.343955442</v>
      </c>
    </row>
    <row r="59" spans="2:26" x14ac:dyDescent="0.2">
      <c r="W59">
        <v>47</v>
      </c>
      <c r="X59" s="32">
        <v>43801986.335840032</v>
      </c>
      <c r="Y59" s="12">
        <v>12851489.751879992</v>
      </c>
      <c r="Z59" s="34">
        <v>64151329.353154808</v>
      </c>
    </row>
    <row r="60" spans="2:26" x14ac:dyDescent="0.2">
      <c r="W60">
        <v>48</v>
      </c>
      <c r="X60" s="32">
        <v>43801986.335840032</v>
      </c>
      <c r="Y60" s="12">
        <v>12851489.751879992</v>
      </c>
      <c r="Z60" s="34">
        <v>44583840.756751716</v>
      </c>
    </row>
    <row r="61" spans="2:26" x14ac:dyDescent="0.2">
      <c r="W61">
        <v>49</v>
      </c>
      <c r="X61" s="32">
        <v>43801986.335840032</v>
      </c>
      <c r="Y61" s="12">
        <v>12851489.751879992</v>
      </c>
      <c r="Z61" s="34">
        <v>85032382.171953529</v>
      </c>
    </row>
    <row r="62" spans="2:26" x14ac:dyDescent="0.2">
      <c r="W62">
        <v>50</v>
      </c>
      <c r="X62" s="32">
        <v>43801986.335840032</v>
      </c>
      <c r="Y62" s="12">
        <v>12851489.751879992</v>
      </c>
      <c r="Z62" s="34">
        <v>71338779.250668108</v>
      </c>
    </row>
    <row r="63" spans="2:26" x14ac:dyDescent="0.2">
      <c r="W63">
        <v>51</v>
      </c>
      <c r="X63" s="32">
        <v>43801986.335840032</v>
      </c>
      <c r="Y63" s="12">
        <v>12851489.751879992</v>
      </c>
      <c r="Z63" s="34">
        <v>78610122.891616702</v>
      </c>
    </row>
    <row r="64" spans="2:26" x14ac:dyDescent="0.2">
      <c r="W64">
        <v>52</v>
      </c>
      <c r="X64" s="32">
        <v>43801986.335840032</v>
      </c>
      <c r="Y64" s="12">
        <v>12851489.751879992</v>
      </c>
      <c r="Z64" s="34">
        <v>70971419.817488074</v>
      </c>
    </row>
    <row r="65" spans="23:26" x14ac:dyDescent="0.2">
      <c r="W65">
        <v>53</v>
      </c>
      <c r="X65" s="32">
        <v>43801986.335840032</v>
      </c>
      <c r="Y65" s="12">
        <v>12851489.751879992</v>
      </c>
      <c r="Z65" s="34">
        <v>52089632.960002825</v>
      </c>
    </row>
    <row r="66" spans="23:26" x14ac:dyDescent="0.2">
      <c r="W66">
        <v>54</v>
      </c>
      <c r="X66" s="32">
        <v>43801986.335840032</v>
      </c>
      <c r="Y66" s="12">
        <v>12851489.751879992</v>
      </c>
      <c r="Z66" s="34">
        <v>50321367.967608176</v>
      </c>
    </row>
    <row r="67" spans="23:26" x14ac:dyDescent="0.2">
      <c r="W67">
        <v>55</v>
      </c>
      <c r="X67" s="32">
        <v>43801986.335840032</v>
      </c>
      <c r="Y67" s="12">
        <v>12851489.751879992</v>
      </c>
      <c r="Z67" s="34">
        <v>48218832.684149019</v>
      </c>
    </row>
    <row r="68" spans="23:26" x14ac:dyDescent="0.2">
      <c r="W68">
        <v>56</v>
      </c>
      <c r="X68" s="32">
        <v>43801986.335840032</v>
      </c>
      <c r="Y68" s="12">
        <v>12851489.751879992</v>
      </c>
      <c r="Z68" s="34">
        <v>84701268.266538426</v>
      </c>
    </row>
    <row r="69" spans="23:26" x14ac:dyDescent="0.2">
      <c r="W69">
        <v>57</v>
      </c>
      <c r="X69" s="32">
        <v>43801986.335840032</v>
      </c>
      <c r="Y69" s="12">
        <v>12851489.751879992</v>
      </c>
      <c r="Z69" s="34">
        <v>82019863.358399749</v>
      </c>
    </row>
    <row r="70" spans="23:26" x14ac:dyDescent="0.2">
      <c r="W70">
        <v>58</v>
      </c>
      <c r="X70" s="32">
        <v>43801986.335840032</v>
      </c>
      <c r="Y70" s="12">
        <v>12851489.751879992</v>
      </c>
      <c r="Z70" s="34">
        <v>68606764.144835621</v>
      </c>
    </row>
    <row r="71" spans="23:26" x14ac:dyDescent="0.2">
      <c r="W71">
        <v>59</v>
      </c>
      <c r="X71" s="32">
        <v>43801986.335840032</v>
      </c>
      <c r="Y71" s="12">
        <v>12851489.751879992</v>
      </c>
      <c r="Z71" s="34">
        <v>30805742.740549017</v>
      </c>
    </row>
    <row r="72" spans="23:26" x14ac:dyDescent="0.2">
      <c r="W72">
        <v>60</v>
      </c>
      <c r="X72" s="32">
        <v>43801986.335840032</v>
      </c>
      <c r="Y72" s="12">
        <v>12851489.751879992</v>
      </c>
      <c r="Z72" s="34">
        <v>71164197.771612674</v>
      </c>
    </row>
    <row r="73" spans="23:26" x14ac:dyDescent="0.2">
      <c r="W73">
        <v>61</v>
      </c>
      <c r="X73" s="32">
        <v>43801986.335840032</v>
      </c>
      <c r="Y73" s="12">
        <v>12851489.751879992</v>
      </c>
      <c r="Z73" s="34">
        <v>90871353.110279739</v>
      </c>
    </row>
    <row r="74" spans="23:26" x14ac:dyDescent="0.2">
      <c r="W74">
        <v>62</v>
      </c>
      <c r="X74" s="32">
        <v>43801986.335840032</v>
      </c>
      <c r="Y74" s="12">
        <v>12851489.751879992</v>
      </c>
      <c r="Z74" s="34">
        <v>76545068.306611046</v>
      </c>
    </row>
    <row r="75" spans="23:26" x14ac:dyDescent="0.2">
      <c r="W75">
        <v>63</v>
      </c>
      <c r="X75" s="32">
        <v>43801986.335840032</v>
      </c>
      <c r="Y75" s="12">
        <v>12851489.751879992</v>
      </c>
      <c r="Z75" s="34">
        <v>36200646.523730226</v>
      </c>
    </row>
    <row r="76" spans="23:26" x14ac:dyDescent="0.2">
      <c r="W76">
        <v>64</v>
      </c>
      <c r="X76" s="32">
        <v>43801986.335840032</v>
      </c>
      <c r="Y76" s="12">
        <v>12851489.751879992</v>
      </c>
      <c r="Z76" s="34">
        <v>77078401.688100815</v>
      </c>
    </row>
    <row r="77" spans="23:26" x14ac:dyDescent="0.2">
      <c r="W77">
        <v>65</v>
      </c>
      <c r="X77" s="32">
        <v>43801986.335840032</v>
      </c>
      <c r="Y77" s="12">
        <v>12851489.751879992</v>
      </c>
      <c r="Z77" s="34">
        <v>53560593.239009216</v>
      </c>
    </row>
    <row r="78" spans="23:26" x14ac:dyDescent="0.2">
      <c r="W78">
        <v>66</v>
      </c>
      <c r="X78" s="32">
        <v>43801986.335840032</v>
      </c>
      <c r="Y78" s="12">
        <v>12851489.751879992</v>
      </c>
      <c r="Z78" s="34">
        <v>50872180.854652628</v>
      </c>
    </row>
    <row r="79" spans="23:26" x14ac:dyDescent="0.2">
      <c r="W79">
        <v>67</v>
      </c>
      <c r="X79" s="32">
        <v>43801986.335840032</v>
      </c>
      <c r="Y79" s="12">
        <v>12851489.751879992</v>
      </c>
      <c r="Z79" s="34">
        <v>48600031.617060535</v>
      </c>
    </row>
    <row r="80" spans="23:26" x14ac:dyDescent="0.2">
      <c r="W80">
        <v>68</v>
      </c>
      <c r="X80" s="32">
        <v>43801986.335840032</v>
      </c>
      <c r="Y80" s="12">
        <v>12851489.751879992</v>
      </c>
      <c r="Z80" s="34">
        <v>61371369.449000582</v>
      </c>
    </row>
    <row r="81" spans="23:26" x14ac:dyDescent="0.2">
      <c r="W81">
        <v>69</v>
      </c>
      <c r="X81" s="32">
        <v>43801986.335840032</v>
      </c>
      <c r="Y81" s="12">
        <v>12851489.751879992</v>
      </c>
      <c r="Z81" s="34">
        <v>53661031.869720876</v>
      </c>
    </row>
    <row r="82" spans="23:26" x14ac:dyDescent="0.2">
      <c r="W82">
        <v>70</v>
      </c>
      <c r="X82" s="32">
        <v>43801986.335840032</v>
      </c>
      <c r="Y82" s="12">
        <v>12851489.751879992</v>
      </c>
      <c r="Z82" s="34">
        <v>65330848.762813285</v>
      </c>
    </row>
    <row r="83" spans="23:26" x14ac:dyDescent="0.2">
      <c r="W83">
        <v>71</v>
      </c>
      <c r="X83" s="32">
        <v>43801986.335840032</v>
      </c>
      <c r="Y83" s="12">
        <v>12851489.751879992</v>
      </c>
      <c r="Z83" s="34">
        <v>85278556.385340139</v>
      </c>
    </row>
    <row r="84" spans="23:26" x14ac:dyDescent="0.2">
      <c r="W84">
        <v>72</v>
      </c>
      <c r="X84" s="32">
        <v>43801986.335840032</v>
      </c>
      <c r="Y84" s="12">
        <v>12851489.751879992</v>
      </c>
      <c r="Z84" s="34">
        <v>85032382.171953529</v>
      </c>
    </row>
    <row r="85" spans="23:26" x14ac:dyDescent="0.2">
      <c r="W85">
        <v>73</v>
      </c>
      <c r="X85" s="32">
        <v>43801986.335840032</v>
      </c>
      <c r="Y85" s="12">
        <v>12851489.751879992</v>
      </c>
      <c r="Z85" s="34">
        <v>90871353.110279739</v>
      </c>
    </row>
    <row r="86" spans="23:26" x14ac:dyDescent="0.2">
      <c r="W86">
        <v>74</v>
      </c>
      <c r="X86" s="32">
        <v>43801986.335840032</v>
      </c>
      <c r="Y86" s="12">
        <v>12851489.751879992</v>
      </c>
      <c r="Z86" s="34">
        <v>50123352.254166149</v>
      </c>
    </row>
    <row r="87" spans="23:26" x14ac:dyDescent="0.2">
      <c r="W87">
        <v>75</v>
      </c>
      <c r="X87" s="32">
        <v>43801986.335840032</v>
      </c>
      <c r="Y87" s="12">
        <v>12851489.751879992</v>
      </c>
      <c r="Z87" s="34">
        <v>55101054.346953318</v>
      </c>
    </row>
    <row r="88" spans="23:26" x14ac:dyDescent="0.2">
      <c r="W88">
        <v>76</v>
      </c>
      <c r="X88" s="32">
        <v>43801986.335840032</v>
      </c>
      <c r="Y88" s="12">
        <v>12851489.751879992</v>
      </c>
      <c r="Z88" s="34">
        <v>77918569.381439418</v>
      </c>
    </row>
    <row r="89" spans="23:26" x14ac:dyDescent="0.2">
      <c r="W89">
        <v>77</v>
      </c>
      <c r="X89" s="32">
        <v>43801986.335840032</v>
      </c>
      <c r="Y89" s="12">
        <v>12851489.751879992</v>
      </c>
      <c r="Z89" s="34">
        <v>76478449.065635651</v>
      </c>
    </row>
    <row r="90" spans="23:26" x14ac:dyDescent="0.2">
      <c r="W90">
        <v>78</v>
      </c>
      <c r="X90" s="32">
        <v>43801986.335840032</v>
      </c>
      <c r="Y90" s="12">
        <v>12851489.751879992</v>
      </c>
      <c r="Z90" s="34">
        <v>79685555.537539124</v>
      </c>
    </row>
    <row r="91" spans="23:26" x14ac:dyDescent="0.2">
      <c r="W91">
        <v>79</v>
      </c>
      <c r="X91" s="32">
        <v>43801986.335840032</v>
      </c>
      <c r="Y91" s="12">
        <v>12851489.751879992</v>
      </c>
      <c r="Z91" s="34">
        <v>90871353.110279739</v>
      </c>
    </row>
    <row r="92" spans="23:26" x14ac:dyDescent="0.2">
      <c r="W92">
        <v>80</v>
      </c>
      <c r="X92" s="32">
        <v>43801986.335840032</v>
      </c>
      <c r="Y92" s="12">
        <v>12851489.751879992</v>
      </c>
      <c r="Z92" s="34">
        <v>46317989.50269568</v>
      </c>
    </row>
    <row r="93" spans="23:26" x14ac:dyDescent="0.2">
      <c r="W93">
        <v>81</v>
      </c>
      <c r="X93" s="32">
        <v>43801986.335840032</v>
      </c>
      <c r="Y93" s="12">
        <v>12851489.751879992</v>
      </c>
      <c r="Z93" s="34">
        <v>68684688.564798996</v>
      </c>
    </row>
    <row r="94" spans="23:26" x14ac:dyDescent="0.2">
      <c r="W94">
        <v>82</v>
      </c>
      <c r="X94" s="32">
        <v>43801986.335840032</v>
      </c>
      <c r="Y94" s="12">
        <v>12851489.751879992</v>
      </c>
      <c r="Z94" s="34">
        <v>62683573.260828748</v>
      </c>
    </row>
    <row r="95" spans="23:26" x14ac:dyDescent="0.2">
      <c r="W95">
        <v>83</v>
      </c>
      <c r="X95" s="32">
        <v>43801986.335840032</v>
      </c>
      <c r="Y95" s="12">
        <v>12851489.751879992</v>
      </c>
      <c r="Z95" s="34">
        <v>90871353.110279739</v>
      </c>
    </row>
    <row r="96" spans="23:26" x14ac:dyDescent="0.2">
      <c r="W96">
        <v>84</v>
      </c>
      <c r="X96" s="32">
        <v>43801986.335840032</v>
      </c>
      <c r="Y96" s="12">
        <v>12851489.751879992</v>
      </c>
      <c r="Z96" s="34">
        <v>61210926.002595052</v>
      </c>
    </row>
    <row r="97" spans="23:26" x14ac:dyDescent="0.2">
      <c r="W97">
        <v>85</v>
      </c>
      <c r="X97" s="32">
        <v>43801986.335840032</v>
      </c>
      <c r="Y97" s="12">
        <v>12851489.751879992</v>
      </c>
      <c r="Z97" s="34">
        <v>76675367.991394281</v>
      </c>
    </row>
    <row r="98" spans="23:26" x14ac:dyDescent="0.2">
      <c r="W98">
        <v>86</v>
      </c>
      <c r="X98" s="32">
        <v>43801986.335840032</v>
      </c>
      <c r="Y98" s="12">
        <v>12851489.751879992</v>
      </c>
      <c r="Z98" s="34">
        <v>90871353.110279739</v>
      </c>
    </row>
    <row r="99" spans="23:26" x14ac:dyDescent="0.2">
      <c r="W99">
        <v>87</v>
      </c>
      <c r="X99" s="32">
        <v>43801986.335840032</v>
      </c>
      <c r="Y99" s="12">
        <v>12851489.751879992</v>
      </c>
      <c r="Z99" s="34">
        <v>90871353.110279739</v>
      </c>
    </row>
    <row r="100" spans="23:26" x14ac:dyDescent="0.2">
      <c r="W100">
        <v>88</v>
      </c>
      <c r="X100" s="32">
        <v>43801986.335840032</v>
      </c>
      <c r="Y100" s="12">
        <v>12851489.751879992</v>
      </c>
      <c r="Z100" s="34">
        <v>84029036.365501449</v>
      </c>
    </row>
    <row r="101" spans="23:26" x14ac:dyDescent="0.2">
      <c r="W101">
        <v>89</v>
      </c>
      <c r="X101" s="32">
        <v>43801986.335840032</v>
      </c>
      <c r="Y101" s="12">
        <v>12851489.751879992</v>
      </c>
      <c r="Z101" s="34">
        <v>37856395.14038603</v>
      </c>
    </row>
    <row r="102" spans="23:26" x14ac:dyDescent="0.2">
      <c r="W102">
        <v>90</v>
      </c>
      <c r="X102" s="32">
        <v>43801986.335840032</v>
      </c>
      <c r="Y102" s="12">
        <v>12851489.751879992</v>
      </c>
      <c r="Z102" s="34">
        <v>63625505.363915801</v>
      </c>
    </row>
    <row r="103" spans="23:26" x14ac:dyDescent="0.2">
      <c r="W103">
        <v>91</v>
      </c>
      <c r="X103" s="32">
        <v>43801986.335840032</v>
      </c>
      <c r="Y103" s="12">
        <v>12851489.751879992</v>
      </c>
      <c r="Z103" s="34">
        <v>52853666.520447329</v>
      </c>
    </row>
    <row r="104" spans="23:26" x14ac:dyDescent="0.2">
      <c r="W104">
        <v>92</v>
      </c>
      <c r="X104" s="32">
        <v>43801986.335840032</v>
      </c>
      <c r="Y104" s="12">
        <v>12851489.751879992</v>
      </c>
      <c r="Z104" s="34">
        <v>70445877.427817464</v>
      </c>
    </row>
    <row r="105" spans="23:26" x14ac:dyDescent="0.2">
      <c r="W105">
        <v>93</v>
      </c>
      <c r="X105" s="32">
        <v>43801986.335840032</v>
      </c>
      <c r="Y105" s="12">
        <v>12851489.751879992</v>
      </c>
      <c r="Z105" s="34">
        <v>46398944.543614313</v>
      </c>
    </row>
    <row r="106" spans="23:26" x14ac:dyDescent="0.2">
      <c r="W106">
        <v>94</v>
      </c>
      <c r="X106" s="32">
        <v>43801986.335840032</v>
      </c>
      <c r="Y106" s="12">
        <v>12851489.751879992</v>
      </c>
      <c r="Z106" s="34">
        <v>30403941.782225419</v>
      </c>
    </row>
    <row r="107" spans="23:26" x14ac:dyDescent="0.2">
      <c r="W107">
        <v>95</v>
      </c>
      <c r="X107" s="32">
        <v>43801986.335840032</v>
      </c>
      <c r="Y107" s="12">
        <v>12851489.751879992</v>
      </c>
      <c r="Z107" s="34">
        <v>46622355.601798266</v>
      </c>
    </row>
    <row r="108" spans="23:26" x14ac:dyDescent="0.2">
      <c r="W108">
        <v>96</v>
      </c>
      <c r="X108" s="32">
        <v>43801986.335840032</v>
      </c>
      <c r="Y108" s="12">
        <v>12851489.751879992</v>
      </c>
      <c r="Z108" s="34">
        <v>57602426.70924262</v>
      </c>
    </row>
    <row r="109" spans="23:26" x14ac:dyDescent="0.2">
      <c r="W109">
        <v>97</v>
      </c>
      <c r="X109" s="32">
        <v>43801986.335840032</v>
      </c>
      <c r="Y109" s="12">
        <v>12851489.751879992</v>
      </c>
      <c r="Z109" s="34">
        <v>75932867.280473545</v>
      </c>
    </row>
    <row r="110" spans="23:26" x14ac:dyDescent="0.2">
      <c r="W110">
        <v>98</v>
      </c>
      <c r="X110" s="32">
        <v>43801986.335840032</v>
      </c>
      <c r="Y110" s="12">
        <v>12851489.751879992</v>
      </c>
      <c r="Z110" s="34">
        <v>83687851.313805774</v>
      </c>
    </row>
    <row r="111" spans="23:26" x14ac:dyDescent="0.2">
      <c r="W111">
        <v>99</v>
      </c>
      <c r="X111" s="32">
        <v>43801986.335840032</v>
      </c>
      <c r="Y111" s="12">
        <v>12851489.751879992</v>
      </c>
      <c r="Z111" s="34">
        <v>90871353.110279739</v>
      </c>
    </row>
    <row r="112" spans="23:26" x14ac:dyDescent="0.2">
      <c r="W112">
        <v>100</v>
      </c>
      <c r="X112" s="32">
        <v>43801986.335840032</v>
      </c>
      <c r="Y112" s="12">
        <v>12851489.751879992</v>
      </c>
      <c r="Z112" s="34">
        <v>74851704.879033476</v>
      </c>
    </row>
    <row r="113" spans="23:26" x14ac:dyDescent="0.2">
      <c r="W113">
        <v>101</v>
      </c>
      <c r="X113" s="32">
        <v>43801986.335840032</v>
      </c>
      <c r="Y113" s="12">
        <v>12851489.751879992</v>
      </c>
      <c r="Z113" s="34">
        <v>61160271.545777887</v>
      </c>
    </row>
    <row r="114" spans="23:26" x14ac:dyDescent="0.2">
      <c r="W114">
        <v>102</v>
      </c>
      <c r="X114" s="32">
        <v>43801986.335840032</v>
      </c>
      <c r="Y114" s="12">
        <v>12851489.751879992</v>
      </c>
      <c r="Z114" s="34">
        <v>55502937.121015877</v>
      </c>
    </row>
    <row r="115" spans="23:26" x14ac:dyDescent="0.2">
      <c r="W115">
        <v>103</v>
      </c>
      <c r="X115" s="32">
        <v>43801986.335840032</v>
      </c>
      <c r="Y115" s="12">
        <v>12851489.751879992</v>
      </c>
      <c r="Z115" s="34">
        <v>77089860.264345348</v>
      </c>
    </row>
    <row r="116" spans="23:26" x14ac:dyDescent="0.2">
      <c r="W116">
        <v>104</v>
      </c>
      <c r="X116" s="32">
        <v>43801986.335840032</v>
      </c>
      <c r="Y116" s="12">
        <v>12851489.751879992</v>
      </c>
      <c r="Z116" s="34">
        <v>62678781.034785375</v>
      </c>
    </row>
    <row r="117" spans="23:26" x14ac:dyDescent="0.2">
      <c r="W117">
        <v>105</v>
      </c>
      <c r="X117" s="32">
        <v>43801986.335840032</v>
      </c>
      <c r="Y117" s="12">
        <v>12851489.751879992</v>
      </c>
      <c r="Z117" s="34">
        <v>75368622.141565561</v>
      </c>
    </row>
    <row r="118" spans="23:26" x14ac:dyDescent="0.2">
      <c r="W118">
        <v>106</v>
      </c>
      <c r="X118" s="32">
        <v>43801986.335840032</v>
      </c>
      <c r="Y118" s="12">
        <v>12851489.751879992</v>
      </c>
      <c r="Z118" s="34">
        <v>90871353.110279739</v>
      </c>
    </row>
    <row r="119" spans="23:26" x14ac:dyDescent="0.2">
      <c r="W119">
        <v>107</v>
      </c>
      <c r="X119" s="32">
        <v>43801986.335840032</v>
      </c>
      <c r="Y119" s="12">
        <v>9584619.018689543</v>
      </c>
      <c r="Z119" s="34">
        <v>29910449.964392435</v>
      </c>
    </row>
    <row r="120" spans="23:26" x14ac:dyDescent="0.2">
      <c r="W120">
        <v>108</v>
      </c>
      <c r="X120" s="32">
        <v>43801986.335840032</v>
      </c>
      <c r="Y120" s="12">
        <v>12851489.751879992</v>
      </c>
      <c r="Z120" s="34">
        <v>54970647.775063053</v>
      </c>
    </row>
    <row r="121" spans="23:26" x14ac:dyDescent="0.2">
      <c r="W121">
        <v>109</v>
      </c>
      <c r="X121" s="32">
        <v>43801986.335840032</v>
      </c>
      <c r="Y121" s="12">
        <v>12851489.751879992</v>
      </c>
      <c r="Z121" s="34">
        <v>83687851.313805774</v>
      </c>
    </row>
    <row r="122" spans="23:26" x14ac:dyDescent="0.2">
      <c r="W122">
        <v>110</v>
      </c>
      <c r="X122" s="32">
        <v>43801986.335840032</v>
      </c>
      <c r="Y122" s="12">
        <v>12851489.751879992</v>
      </c>
      <c r="Z122" s="34">
        <v>82643610.314703375</v>
      </c>
    </row>
    <row r="123" spans="23:26" x14ac:dyDescent="0.2">
      <c r="W123">
        <v>111</v>
      </c>
      <c r="X123" s="32">
        <v>43801986.335840032</v>
      </c>
      <c r="Y123" s="12">
        <v>12851489.751879992</v>
      </c>
      <c r="Z123" s="34">
        <v>46612933.014849797</v>
      </c>
    </row>
    <row r="124" spans="23:26" x14ac:dyDescent="0.2">
      <c r="W124">
        <v>112</v>
      </c>
      <c r="X124" s="32">
        <v>43801986.335840032</v>
      </c>
      <c r="Y124" s="12">
        <v>12851489.751879992</v>
      </c>
      <c r="Z124" s="34">
        <v>26835304.543016326</v>
      </c>
    </row>
    <row r="125" spans="23:26" x14ac:dyDescent="0.2">
      <c r="W125">
        <v>113</v>
      </c>
      <c r="X125" s="32">
        <v>43801986.335840032</v>
      </c>
      <c r="Y125" s="12">
        <v>12851489.751879992</v>
      </c>
      <c r="Z125" s="34">
        <v>82907611.109925538</v>
      </c>
    </row>
    <row r="126" spans="23:26" x14ac:dyDescent="0.2">
      <c r="W126">
        <v>114</v>
      </c>
      <c r="X126" s="32">
        <v>43801986.335840032</v>
      </c>
      <c r="Y126" s="12">
        <v>12851489.751879992</v>
      </c>
      <c r="Z126" s="34">
        <v>71333152.371371865</v>
      </c>
    </row>
    <row r="127" spans="23:26" x14ac:dyDescent="0.2">
      <c r="W127">
        <v>115</v>
      </c>
      <c r="X127" s="32">
        <v>43801986.335840032</v>
      </c>
      <c r="Y127" s="12">
        <v>12851489.751879992</v>
      </c>
      <c r="Z127" s="34">
        <v>70324775.524041504</v>
      </c>
    </row>
    <row r="128" spans="23:26" x14ac:dyDescent="0.2">
      <c r="W128">
        <v>116</v>
      </c>
      <c r="X128" s="32">
        <v>43801986.335840032</v>
      </c>
      <c r="Y128" s="12">
        <v>12851489.751879992</v>
      </c>
      <c r="Z128" s="34">
        <v>42370172.682629824</v>
      </c>
    </row>
    <row r="129" spans="23:26" x14ac:dyDescent="0.2">
      <c r="W129">
        <v>117</v>
      </c>
      <c r="X129" s="32">
        <v>43801986.335840032</v>
      </c>
      <c r="Y129" s="12">
        <v>12851489.751879992</v>
      </c>
      <c r="Z129" s="34">
        <v>55059421.275660008</v>
      </c>
    </row>
    <row r="130" spans="23:26" x14ac:dyDescent="0.2">
      <c r="W130">
        <v>118</v>
      </c>
      <c r="X130" s="32">
        <v>43801986.335840032</v>
      </c>
      <c r="Y130" s="12">
        <v>12851489.751879992</v>
      </c>
      <c r="Z130" s="34">
        <v>84282698.203155637</v>
      </c>
    </row>
    <row r="131" spans="23:26" x14ac:dyDescent="0.2">
      <c r="W131">
        <v>119</v>
      </c>
      <c r="X131" s="32">
        <v>43801986.335840032</v>
      </c>
      <c r="Y131" s="12">
        <v>12851489.751879992</v>
      </c>
      <c r="Z131" s="34">
        <v>90871353.110279739</v>
      </c>
    </row>
    <row r="132" spans="23:26" x14ac:dyDescent="0.2">
      <c r="W132">
        <v>120</v>
      </c>
      <c r="X132" s="32">
        <v>43801986.335840032</v>
      </c>
      <c r="Y132" s="12">
        <v>12851489.751879992</v>
      </c>
      <c r="Z132" s="34">
        <v>44270221.082494415</v>
      </c>
    </row>
    <row r="133" spans="23:26" x14ac:dyDescent="0.2">
      <c r="W133">
        <v>121</v>
      </c>
      <c r="X133" s="32">
        <v>43801986.335840032</v>
      </c>
      <c r="Y133" s="12">
        <v>12851489.751879992</v>
      </c>
      <c r="Z133" s="34">
        <v>61899290.725629196</v>
      </c>
    </row>
    <row r="134" spans="23:26" x14ac:dyDescent="0.2">
      <c r="W134">
        <v>122</v>
      </c>
      <c r="X134" s="32">
        <v>43801986.335840032</v>
      </c>
      <c r="Y134" s="12">
        <v>12851489.751879992</v>
      </c>
      <c r="Z134" s="34">
        <v>55370830.620991275</v>
      </c>
    </row>
    <row r="135" spans="23:26" x14ac:dyDescent="0.2">
      <c r="W135">
        <v>123</v>
      </c>
      <c r="X135" s="32">
        <v>43801986.335840032</v>
      </c>
      <c r="Y135" s="12">
        <v>12851489.751879992</v>
      </c>
      <c r="Z135" s="34">
        <v>75097155.597085506</v>
      </c>
    </row>
    <row r="136" spans="23:26" x14ac:dyDescent="0.2">
      <c r="W136">
        <v>124</v>
      </c>
      <c r="X136" s="32">
        <v>43801986.335840032</v>
      </c>
      <c r="Y136" s="12">
        <v>12851489.751879992</v>
      </c>
      <c r="Z136" s="34">
        <v>66853136.987484939</v>
      </c>
    </row>
    <row r="137" spans="23:26" x14ac:dyDescent="0.2">
      <c r="W137">
        <v>125</v>
      </c>
      <c r="X137" s="32">
        <v>43801986.335840032</v>
      </c>
      <c r="Y137" s="12">
        <v>12851489.751879992</v>
      </c>
      <c r="Z137" s="34">
        <v>90871353.110279739</v>
      </c>
    </row>
    <row r="138" spans="23:26" x14ac:dyDescent="0.2">
      <c r="W138">
        <v>126</v>
      </c>
      <c r="X138" s="32">
        <v>43801986.335840032</v>
      </c>
      <c r="Y138" s="12">
        <v>12851489.751879992</v>
      </c>
      <c r="Z138" s="34">
        <v>76301788.350623176</v>
      </c>
    </row>
    <row r="139" spans="23:26" x14ac:dyDescent="0.2">
      <c r="W139">
        <v>127</v>
      </c>
      <c r="X139" s="32">
        <v>43801986.335840032</v>
      </c>
      <c r="Y139" s="12">
        <v>12851489.751879992</v>
      </c>
      <c r="Z139" s="34">
        <v>82731830.397106618</v>
      </c>
    </row>
    <row r="140" spans="23:26" x14ac:dyDescent="0.2">
      <c r="W140">
        <v>128</v>
      </c>
      <c r="X140" s="32">
        <v>43801986.335840032</v>
      </c>
      <c r="Y140" s="12">
        <v>12851489.751879992</v>
      </c>
      <c r="Z140" s="34">
        <v>75515341.03271018</v>
      </c>
    </row>
    <row r="141" spans="23:26" x14ac:dyDescent="0.2">
      <c r="W141">
        <v>129</v>
      </c>
      <c r="X141" s="32">
        <v>43801986.335840032</v>
      </c>
      <c r="Y141" s="12">
        <v>12851489.751879992</v>
      </c>
      <c r="Z141" s="34">
        <v>69301280.986911863</v>
      </c>
    </row>
    <row r="142" spans="23:26" x14ac:dyDescent="0.2">
      <c r="W142">
        <v>130</v>
      </c>
      <c r="X142" s="32">
        <v>43801986.335840032</v>
      </c>
      <c r="Y142" s="12">
        <v>12851489.751879992</v>
      </c>
      <c r="Z142" s="34">
        <v>76975122.504133135</v>
      </c>
    </row>
    <row r="143" spans="23:26" x14ac:dyDescent="0.2">
      <c r="W143">
        <v>131</v>
      </c>
      <c r="X143" s="32">
        <v>43801986.335840032</v>
      </c>
      <c r="Y143" s="12">
        <v>12851489.751879992</v>
      </c>
      <c r="Z143" s="34">
        <v>70638378.847240657</v>
      </c>
    </row>
    <row r="144" spans="23:26" x14ac:dyDescent="0.2">
      <c r="W144">
        <v>132</v>
      </c>
      <c r="X144" s="32">
        <v>43801986.335840032</v>
      </c>
      <c r="Y144" s="12">
        <v>12851489.751879992</v>
      </c>
      <c r="Z144" s="34">
        <v>46122754.623357907</v>
      </c>
    </row>
    <row r="145" spans="23:26" x14ac:dyDescent="0.2">
      <c r="W145">
        <v>133</v>
      </c>
      <c r="X145" s="32">
        <v>43801986.335840032</v>
      </c>
      <c r="Y145" s="12">
        <v>12851489.751879992</v>
      </c>
      <c r="Z145" s="34">
        <v>77848880.375479564</v>
      </c>
    </row>
    <row r="146" spans="23:26" x14ac:dyDescent="0.2">
      <c r="W146">
        <v>134</v>
      </c>
      <c r="X146" s="32">
        <v>43801986.335840032</v>
      </c>
      <c r="Y146" s="12">
        <v>12851489.751879992</v>
      </c>
      <c r="Z146" s="34">
        <v>33895252.422574162</v>
      </c>
    </row>
    <row r="147" spans="23:26" x14ac:dyDescent="0.2">
      <c r="W147">
        <v>135</v>
      </c>
      <c r="X147" s="32">
        <v>43801986.335840032</v>
      </c>
      <c r="Y147" s="12">
        <v>12851489.751879992</v>
      </c>
      <c r="Z147" s="34">
        <v>73972335.534193978</v>
      </c>
    </row>
    <row r="148" spans="23:26" x14ac:dyDescent="0.2">
      <c r="W148">
        <v>136</v>
      </c>
      <c r="X148" s="32">
        <v>43801986.335840032</v>
      </c>
      <c r="Y148" s="12">
        <v>12851489.751879992</v>
      </c>
      <c r="Z148" s="34">
        <v>28403123.10599849</v>
      </c>
    </row>
    <row r="149" spans="23:26" x14ac:dyDescent="0.2">
      <c r="W149">
        <v>137</v>
      </c>
      <c r="X149" s="32">
        <v>43801986.335840032</v>
      </c>
      <c r="Y149" s="12">
        <v>12851489.751879992</v>
      </c>
      <c r="Z149" s="34">
        <v>76244066.718998358</v>
      </c>
    </row>
    <row r="150" spans="23:26" x14ac:dyDescent="0.2">
      <c r="W150">
        <v>138</v>
      </c>
      <c r="X150" s="32">
        <v>43801986.335840032</v>
      </c>
      <c r="Y150" s="12">
        <v>12851489.751879992</v>
      </c>
      <c r="Z150" s="34">
        <v>69039220.962709501</v>
      </c>
    </row>
    <row r="151" spans="23:26" x14ac:dyDescent="0.2">
      <c r="W151">
        <v>139</v>
      </c>
      <c r="X151" s="32">
        <v>43801986.335840032</v>
      </c>
      <c r="Y151" s="12">
        <v>12851489.751879992</v>
      </c>
      <c r="Z151" s="34">
        <v>70990469.440055564</v>
      </c>
    </row>
    <row r="152" spans="23:26" x14ac:dyDescent="0.2">
      <c r="W152">
        <v>140</v>
      </c>
      <c r="X152" s="32">
        <v>43801986.335840032</v>
      </c>
      <c r="Y152" s="12">
        <v>12851489.751879992</v>
      </c>
      <c r="Z152" s="34">
        <v>71227818.307059735</v>
      </c>
    </row>
    <row r="153" spans="23:26" x14ac:dyDescent="0.2">
      <c r="W153">
        <v>141</v>
      </c>
      <c r="X153" s="32">
        <v>43801986.335840032</v>
      </c>
      <c r="Y153" s="12">
        <v>12851489.751879992</v>
      </c>
      <c r="Z153" s="34">
        <v>76844469.693511754</v>
      </c>
    </row>
    <row r="154" spans="23:26" x14ac:dyDescent="0.2">
      <c r="W154">
        <v>142</v>
      </c>
      <c r="X154" s="32">
        <v>43801986.335840032</v>
      </c>
      <c r="Y154" s="12">
        <v>12851489.751879992</v>
      </c>
      <c r="Z154" s="34">
        <v>84617971.778808773</v>
      </c>
    </row>
    <row r="155" spans="23:26" x14ac:dyDescent="0.2">
      <c r="W155">
        <v>143</v>
      </c>
      <c r="X155" s="32">
        <v>43801986.335840032</v>
      </c>
      <c r="Y155" s="12">
        <v>12851489.751879992</v>
      </c>
      <c r="Z155" s="34">
        <v>84534467.049859792</v>
      </c>
    </row>
    <row r="156" spans="23:26" x14ac:dyDescent="0.2">
      <c r="W156">
        <v>144</v>
      </c>
      <c r="X156" s="32">
        <v>43801986.335840032</v>
      </c>
      <c r="Y156" s="12">
        <v>12851489.751879992</v>
      </c>
      <c r="Z156" s="34">
        <v>29082151.639782291</v>
      </c>
    </row>
    <row r="157" spans="23:26" x14ac:dyDescent="0.2">
      <c r="W157">
        <v>145</v>
      </c>
      <c r="X157" s="32">
        <v>43801986.335840032</v>
      </c>
      <c r="Y157" s="12">
        <v>12851489.751879992</v>
      </c>
      <c r="Z157" s="34">
        <v>61797248.446055993</v>
      </c>
    </row>
    <row r="158" spans="23:26" x14ac:dyDescent="0.2">
      <c r="W158">
        <v>146</v>
      </c>
      <c r="X158" s="32">
        <v>43801986.335840032</v>
      </c>
      <c r="Y158" s="12">
        <v>12851489.751879992</v>
      </c>
      <c r="Z158" s="34">
        <v>90871353.110279739</v>
      </c>
    </row>
    <row r="159" spans="23:26" x14ac:dyDescent="0.2">
      <c r="W159">
        <v>147</v>
      </c>
      <c r="X159" s="32">
        <v>43801986.335840032</v>
      </c>
      <c r="Y159" s="12">
        <v>12851489.751879992</v>
      </c>
      <c r="Z159" s="34">
        <v>90871353.110279739</v>
      </c>
    </row>
    <row r="160" spans="23:26" x14ac:dyDescent="0.2">
      <c r="W160">
        <v>148</v>
      </c>
      <c r="X160" s="32">
        <v>43801986.335840032</v>
      </c>
      <c r="Y160" s="12">
        <v>12851489.751879992</v>
      </c>
      <c r="Z160" s="34">
        <v>77763050.345368087</v>
      </c>
    </row>
    <row r="161" spans="23:26" x14ac:dyDescent="0.2">
      <c r="W161">
        <v>149</v>
      </c>
      <c r="X161" s="32">
        <v>43801986.335840032</v>
      </c>
      <c r="Y161" s="12">
        <v>12851489.751879992</v>
      </c>
      <c r="Z161" s="34">
        <v>56465968.793826342</v>
      </c>
    </row>
    <row r="162" spans="23:26" x14ac:dyDescent="0.2">
      <c r="W162">
        <v>150</v>
      </c>
      <c r="X162" s="32">
        <v>43801986.335840032</v>
      </c>
      <c r="Y162" s="12">
        <v>12851489.751879992</v>
      </c>
      <c r="Z162" s="34">
        <v>90871353.110279739</v>
      </c>
    </row>
    <row r="163" spans="23:26" x14ac:dyDescent="0.2">
      <c r="W163">
        <v>151</v>
      </c>
      <c r="X163" s="32">
        <v>43801986.335840032</v>
      </c>
      <c r="Y163" s="12">
        <v>12851489.751879992</v>
      </c>
      <c r="Z163" s="34">
        <v>33601819.605269879</v>
      </c>
    </row>
    <row r="164" spans="23:26" x14ac:dyDescent="0.2">
      <c r="W164">
        <v>152</v>
      </c>
      <c r="X164" s="32">
        <v>43801986.335840032</v>
      </c>
      <c r="Y164" s="12">
        <v>12851489.751879992</v>
      </c>
      <c r="Z164" s="34">
        <v>31287676.392803263</v>
      </c>
    </row>
    <row r="165" spans="23:26" x14ac:dyDescent="0.2">
      <c r="W165">
        <v>153</v>
      </c>
      <c r="X165" s="32">
        <v>43801986.335840032</v>
      </c>
      <c r="Y165" s="12">
        <v>12851489.751879992</v>
      </c>
      <c r="Z165" s="34">
        <v>50654576.386746302</v>
      </c>
    </row>
    <row r="166" spans="23:26" x14ac:dyDescent="0.2">
      <c r="W166">
        <v>154</v>
      </c>
      <c r="X166" s="32">
        <v>43801986.335840032</v>
      </c>
      <c r="Y166" s="12">
        <v>12851489.751879992</v>
      </c>
      <c r="Z166" s="34">
        <v>71242849.021402597</v>
      </c>
    </row>
    <row r="167" spans="23:26" x14ac:dyDescent="0.2">
      <c r="W167">
        <v>155</v>
      </c>
      <c r="X167" s="32">
        <v>43801986.335840032</v>
      </c>
      <c r="Y167" s="12">
        <v>12851489.751879992</v>
      </c>
      <c r="Z167" s="34">
        <v>67326671.699857026</v>
      </c>
    </row>
    <row r="168" spans="23:26" x14ac:dyDescent="0.2">
      <c r="W168">
        <v>156</v>
      </c>
      <c r="X168" s="32">
        <v>43801986.335840032</v>
      </c>
      <c r="Y168" s="12">
        <v>12851489.751879992</v>
      </c>
      <c r="Z168" s="34">
        <v>76029105.757648215</v>
      </c>
    </row>
    <row r="169" spans="23:26" x14ac:dyDescent="0.2">
      <c r="W169">
        <v>157</v>
      </c>
      <c r="X169" s="32">
        <v>43801986.335840032</v>
      </c>
      <c r="Y169" s="12">
        <v>12851489.751879992</v>
      </c>
      <c r="Z169" s="34">
        <v>47403550.045279622</v>
      </c>
    </row>
    <row r="170" spans="23:26" x14ac:dyDescent="0.2">
      <c r="W170">
        <v>158</v>
      </c>
      <c r="X170" s="32">
        <v>43801986.335840032</v>
      </c>
      <c r="Y170" s="12">
        <v>12851489.751879992</v>
      </c>
      <c r="Z170" s="34">
        <v>58415445.355924979</v>
      </c>
    </row>
    <row r="171" spans="23:26" x14ac:dyDescent="0.2">
      <c r="W171">
        <v>159</v>
      </c>
      <c r="X171" s="32">
        <v>43801986.335840032</v>
      </c>
      <c r="Y171" s="12">
        <v>12851489.751879992</v>
      </c>
      <c r="Z171" s="34">
        <v>83256550.04140985</v>
      </c>
    </row>
    <row r="172" spans="23:26" x14ac:dyDescent="0.2">
      <c r="W172">
        <v>160</v>
      </c>
      <c r="X172" s="32">
        <v>43801986.335840032</v>
      </c>
      <c r="Y172" s="12">
        <v>12851489.751879992</v>
      </c>
      <c r="Z172" s="34">
        <v>64242412.666632995</v>
      </c>
    </row>
    <row r="173" spans="23:26" x14ac:dyDescent="0.2">
      <c r="W173">
        <v>161</v>
      </c>
      <c r="X173" s="32">
        <v>43801986.335840032</v>
      </c>
      <c r="Y173" s="12">
        <v>12851489.751879992</v>
      </c>
      <c r="Z173" s="34">
        <v>69114708.263407543</v>
      </c>
    </row>
    <row r="174" spans="23:26" x14ac:dyDescent="0.2">
      <c r="W174">
        <v>162</v>
      </c>
      <c r="X174" s="32">
        <v>43801986.335840032</v>
      </c>
      <c r="Y174" s="12">
        <v>12851489.751879992</v>
      </c>
      <c r="Z174" s="34">
        <v>70046532.840388715</v>
      </c>
    </row>
    <row r="175" spans="23:26" x14ac:dyDescent="0.2">
      <c r="W175">
        <v>163</v>
      </c>
      <c r="X175" s="32">
        <v>43801986.335840032</v>
      </c>
      <c r="Y175" s="12">
        <v>12851489.751879992</v>
      </c>
      <c r="Z175" s="34">
        <v>90871353.110279739</v>
      </c>
    </row>
    <row r="176" spans="23:26" x14ac:dyDescent="0.2">
      <c r="W176">
        <v>164</v>
      </c>
      <c r="X176" s="32">
        <v>43801986.335840032</v>
      </c>
      <c r="Y176" s="12">
        <v>12851489.751879992</v>
      </c>
      <c r="Z176" s="34">
        <v>46986009.01435329</v>
      </c>
    </row>
    <row r="177" spans="23:26" x14ac:dyDescent="0.2">
      <c r="W177">
        <v>165</v>
      </c>
      <c r="X177" s="32">
        <v>43801986.335840032</v>
      </c>
      <c r="Y177" s="12">
        <v>12851489.751879992</v>
      </c>
      <c r="Z177" s="34">
        <v>28675286.132205784</v>
      </c>
    </row>
    <row r="178" spans="23:26" x14ac:dyDescent="0.2">
      <c r="W178">
        <v>166</v>
      </c>
      <c r="X178" s="32">
        <v>43801986.335840032</v>
      </c>
      <c r="Y178" s="12">
        <v>12851489.751879992</v>
      </c>
      <c r="Z178" s="34">
        <v>41223101.376170337</v>
      </c>
    </row>
    <row r="179" spans="23:26" x14ac:dyDescent="0.2">
      <c r="W179">
        <v>167</v>
      </c>
      <c r="X179" s="32">
        <v>43801986.335840032</v>
      </c>
      <c r="Y179" s="12">
        <v>12851489.751879992</v>
      </c>
      <c r="Z179" s="34">
        <v>84534467.049859792</v>
      </c>
    </row>
    <row r="180" spans="23:26" x14ac:dyDescent="0.2">
      <c r="W180">
        <v>168</v>
      </c>
      <c r="X180" s="32">
        <v>43801986.335840032</v>
      </c>
      <c r="Y180" s="12">
        <v>12851489.751879992</v>
      </c>
      <c r="Z180" s="34">
        <v>90871353.110279739</v>
      </c>
    </row>
    <row r="181" spans="23:26" x14ac:dyDescent="0.2">
      <c r="W181">
        <v>169</v>
      </c>
      <c r="X181" s="32">
        <v>43801986.335840032</v>
      </c>
      <c r="Y181" s="12">
        <v>12851489.751879992</v>
      </c>
      <c r="Z181" s="34">
        <v>90871353.110279739</v>
      </c>
    </row>
    <row r="182" spans="23:26" x14ac:dyDescent="0.2">
      <c r="W182">
        <v>170</v>
      </c>
      <c r="X182" s="32">
        <v>43801986.335840032</v>
      </c>
      <c r="Y182" s="12">
        <v>12851489.751879992</v>
      </c>
      <c r="Z182" s="34">
        <v>54501009.358631492</v>
      </c>
    </row>
    <row r="183" spans="23:26" x14ac:dyDescent="0.2">
      <c r="W183">
        <v>171</v>
      </c>
      <c r="X183" s="32">
        <v>43801986.335840032</v>
      </c>
      <c r="Y183" s="12">
        <v>12851489.751879992</v>
      </c>
      <c r="Z183" s="34">
        <v>90871353.110279739</v>
      </c>
    </row>
    <row r="184" spans="23:26" x14ac:dyDescent="0.2">
      <c r="W184">
        <v>172</v>
      </c>
      <c r="X184" s="32">
        <v>43801986.335840032</v>
      </c>
      <c r="Y184" s="12">
        <v>12851489.751879992</v>
      </c>
      <c r="Z184" s="34">
        <v>90871353.110279739</v>
      </c>
    </row>
    <row r="185" spans="23:26" x14ac:dyDescent="0.2">
      <c r="W185">
        <v>173</v>
      </c>
      <c r="X185" s="32">
        <v>43801986.335840032</v>
      </c>
      <c r="Y185" s="12">
        <v>12851489.751879992</v>
      </c>
      <c r="Z185" s="34">
        <v>61867639.700860679</v>
      </c>
    </row>
    <row r="186" spans="23:26" x14ac:dyDescent="0.2">
      <c r="W186">
        <v>174</v>
      </c>
      <c r="X186" s="32">
        <v>43801986.335840032</v>
      </c>
      <c r="Y186" s="12">
        <v>12851489.751879992</v>
      </c>
      <c r="Z186" s="34">
        <v>76045908.396712095</v>
      </c>
    </row>
    <row r="187" spans="23:26" x14ac:dyDescent="0.2">
      <c r="W187">
        <v>175</v>
      </c>
      <c r="X187" s="32">
        <v>43801986.335840032</v>
      </c>
      <c r="Y187" s="12">
        <v>12851489.751879992</v>
      </c>
      <c r="Z187" s="34">
        <v>69568503.528581798</v>
      </c>
    </row>
    <row r="188" spans="23:26" x14ac:dyDescent="0.2">
      <c r="W188">
        <v>176</v>
      </c>
      <c r="X188" s="32">
        <v>43801986.335840032</v>
      </c>
      <c r="Y188" s="12">
        <v>12851489.751879992</v>
      </c>
      <c r="Z188" s="34">
        <v>78281085.718388826</v>
      </c>
    </row>
    <row r="189" spans="23:26" x14ac:dyDescent="0.2">
      <c r="W189">
        <v>177</v>
      </c>
      <c r="X189" s="32">
        <v>43801986.335840032</v>
      </c>
      <c r="Y189" s="12">
        <v>12851489.751879992</v>
      </c>
      <c r="Z189" s="34">
        <v>69451223.310308456</v>
      </c>
    </row>
    <row r="190" spans="23:26" x14ac:dyDescent="0.2">
      <c r="W190">
        <v>178</v>
      </c>
      <c r="X190" s="32">
        <v>43801986.335840032</v>
      </c>
      <c r="Y190" s="12">
        <v>12851489.751879992</v>
      </c>
      <c r="Z190" s="34">
        <v>77271484.775318906</v>
      </c>
    </row>
    <row r="191" spans="23:26" x14ac:dyDescent="0.2">
      <c r="W191">
        <v>179</v>
      </c>
      <c r="X191" s="32">
        <v>43801986.335840032</v>
      </c>
      <c r="Y191" s="12">
        <v>12851489.751879992</v>
      </c>
      <c r="Z191" s="34">
        <v>49662220.881681405</v>
      </c>
    </row>
    <row r="192" spans="23:26" x14ac:dyDescent="0.2">
      <c r="W192">
        <v>180</v>
      </c>
      <c r="X192" s="32">
        <v>43801986.335840032</v>
      </c>
      <c r="Y192" s="12">
        <v>12851489.751879992</v>
      </c>
      <c r="Z192" s="34">
        <v>53935000.828027353</v>
      </c>
    </row>
    <row r="193" spans="23:26" x14ac:dyDescent="0.2">
      <c r="W193">
        <v>181</v>
      </c>
      <c r="X193" s="32">
        <v>43801986.335840032</v>
      </c>
      <c r="Y193" s="12">
        <v>12851489.751879992</v>
      </c>
      <c r="Z193" s="34">
        <v>62518888.165055722</v>
      </c>
    </row>
    <row r="194" spans="23:26" x14ac:dyDescent="0.2">
      <c r="W194">
        <v>182</v>
      </c>
      <c r="X194" s="32">
        <v>43801986.335840032</v>
      </c>
      <c r="Y194" s="12">
        <v>12851489.751879992</v>
      </c>
      <c r="Z194" s="34">
        <v>83429716.961807787</v>
      </c>
    </row>
    <row r="195" spans="23:26" x14ac:dyDescent="0.2">
      <c r="W195">
        <v>183</v>
      </c>
      <c r="X195" s="32">
        <v>43801986.335840032</v>
      </c>
      <c r="Y195" s="12">
        <v>12851489.751879992</v>
      </c>
      <c r="Z195" s="34">
        <v>62790424.943472102</v>
      </c>
    </row>
    <row r="196" spans="23:26" x14ac:dyDescent="0.2">
      <c r="W196">
        <v>184</v>
      </c>
      <c r="X196" s="32">
        <v>43801986.335840032</v>
      </c>
      <c r="Y196" s="12">
        <v>12851489.751879992</v>
      </c>
      <c r="Z196" s="34">
        <v>90871353.110279739</v>
      </c>
    </row>
    <row r="197" spans="23:26" x14ac:dyDescent="0.2">
      <c r="W197">
        <v>185</v>
      </c>
      <c r="X197" s="32">
        <v>43801986.335840032</v>
      </c>
      <c r="Y197" s="12">
        <v>12851489.751879992</v>
      </c>
      <c r="Z197" s="34">
        <v>84949913.468987405</v>
      </c>
    </row>
    <row r="198" spans="23:26" x14ac:dyDescent="0.2">
      <c r="W198">
        <v>186</v>
      </c>
      <c r="X198" s="32">
        <v>43801986.335840032</v>
      </c>
      <c r="Y198" s="12">
        <v>12851489.751879992</v>
      </c>
      <c r="Z198" s="34">
        <v>75368622.141565561</v>
      </c>
    </row>
    <row r="199" spans="23:26" x14ac:dyDescent="0.2">
      <c r="W199">
        <v>187</v>
      </c>
      <c r="X199" s="32">
        <v>43801986.335840032</v>
      </c>
      <c r="Y199" s="12">
        <v>12851489.751879992</v>
      </c>
      <c r="Z199" s="34">
        <v>90871353.110279739</v>
      </c>
    </row>
    <row r="200" spans="23:26" x14ac:dyDescent="0.2">
      <c r="W200">
        <v>188</v>
      </c>
      <c r="X200" s="32">
        <v>43801986.335840032</v>
      </c>
      <c r="Y200" s="12">
        <v>12851489.751879992</v>
      </c>
      <c r="Z200" s="34">
        <v>83256550.04140985</v>
      </c>
    </row>
    <row r="201" spans="23:26" x14ac:dyDescent="0.2">
      <c r="W201">
        <v>189</v>
      </c>
      <c r="X201" s="32">
        <v>43801986.335840032</v>
      </c>
      <c r="Y201" s="12">
        <v>12851489.751879992</v>
      </c>
      <c r="Z201" s="34">
        <v>44444667.332377657</v>
      </c>
    </row>
    <row r="202" spans="23:26" x14ac:dyDescent="0.2">
      <c r="W202">
        <v>190</v>
      </c>
      <c r="X202" s="32">
        <v>43801986.335840032</v>
      </c>
      <c r="Y202" s="12">
        <v>12851489.751879992</v>
      </c>
      <c r="Z202" s="34">
        <v>84867238.594263881</v>
      </c>
    </row>
    <row r="203" spans="23:26" x14ac:dyDescent="0.2">
      <c r="W203">
        <v>191</v>
      </c>
      <c r="X203" s="32">
        <v>43801986.335840032</v>
      </c>
      <c r="Y203" s="12">
        <v>12851489.751879992</v>
      </c>
      <c r="Z203" s="34">
        <v>71593075.242916435</v>
      </c>
    </row>
    <row r="204" spans="23:26" x14ac:dyDescent="0.2">
      <c r="W204">
        <v>192</v>
      </c>
      <c r="X204" s="32">
        <v>43801986.335840032</v>
      </c>
      <c r="Y204" s="12">
        <v>12851489.751879992</v>
      </c>
      <c r="Z204" s="34">
        <v>53346521.055927113</v>
      </c>
    </row>
    <row r="205" spans="23:26" x14ac:dyDescent="0.2">
      <c r="W205">
        <v>193</v>
      </c>
      <c r="X205" s="32">
        <v>43801986.335840032</v>
      </c>
      <c r="Y205" s="12">
        <v>12851489.751879992</v>
      </c>
      <c r="Z205" s="34">
        <v>55652800.650404438</v>
      </c>
    </row>
    <row r="206" spans="23:26" x14ac:dyDescent="0.2">
      <c r="W206">
        <v>194</v>
      </c>
      <c r="X206" s="32">
        <v>43801986.335840032</v>
      </c>
      <c r="Y206" s="12">
        <v>12851489.751879992</v>
      </c>
      <c r="Z206" s="34">
        <v>68873843.663397074</v>
      </c>
    </row>
    <row r="207" spans="23:26" x14ac:dyDescent="0.2">
      <c r="W207">
        <v>195</v>
      </c>
      <c r="X207" s="32">
        <v>43801986.335840032</v>
      </c>
      <c r="Y207" s="12">
        <v>12851489.751879992</v>
      </c>
      <c r="Z207" s="34">
        <v>85114645.217306256</v>
      </c>
    </row>
    <row r="208" spans="23:26" x14ac:dyDescent="0.2">
      <c r="W208">
        <v>196</v>
      </c>
      <c r="X208" s="32">
        <v>43801986.335840032</v>
      </c>
      <c r="Y208" s="12">
        <v>12851489.751879992</v>
      </c>
      <c r="Z208" s="34">
        <v>70477236.15676558</v>
      </c>
    </row>
    <row r="209" spans="23:26" x14ac:dyDescent="0.2">
      <c r="W209">
        <v>197</v>
      </c>
      <c r="X209" s="32">
        <v>43801986.335840032</v>
      </c>
      <c r="Y209" s="12">
        <v>12851489.751879992</v>
      </c>
      <c r="Z209" s="34">
        <v>55944850.743333206</v>
      </c>
    </row>
    <row r="210" spans="23:26" x14ac:dyDescent="0.2">
      <c r="W210">
        <v>198</v>
      </c>
      <c r="X210" s="32">
        <v>43801986.335840032</v>
      </c>
      <c r="Y210" s="12">
        <v>12851489.751879992</v>
      </c>
      <c r="Z210" s="34">
        <v>90871353.110279739</v>
      </c>
    </row>
    <row r="211" spans="23:26" x14ac:dyDescent="0.2">
      <c r="W211">
        <v>199</v>
      </c>
      <c r="X211" s="32">
        <v>43801986.335840032</v>
      </c>
      <c r="Y211" s="12">
        <v>12851489.751879992</v>
      </c>
      <c r="Z211" s="34">
        <v>39941658.195722334</v>
      </c>
    </row>
    <row r="212" spans="23:26" x14ac:dyDescent="0.2">
      <c r="W212">
        <v>200</v>
      </c>
      <c r="X212" s="32">
        <v>43801986.335840032</v>
      </c>
      <c r="Y212" s="12">
        <v>12851489.751879992</v>
      </c>
      <c r="Z212" s="34">
        <v>83858869.787868246</v>
      </c>
    </row>
    <row r="213" spans="23:26" x14ac:dyDescent="0.2">
      <c r="W213">
        <v>201</v>
      </c>
      <c r="X213" s="32">
        <v>43801986.335840032</v>
      </c>
      <c r="Y213" s="12">
        <v>12851489.751879992</v>
      </c>
      <c r="Z213" s="34">
        <v>71243153.765278965</v>
      </c>
    </row>
    <row r="214" spans="23:26" x14ac:dyDescent="0.2">
      <c r="W214">
        <v>202</v>
      </c>
      <c r="X214" s="32">
        <v>43801986.335840032</v>
      </c>
      <c r="Y214" s="12">
        <v>12851489.751879992</v>
      </c>
      <c r="Z214" s="34">
        <v>61032477.157628298</v>
      </c>
    </row>
    <row r="215" spans="23:26" x14ac:dyDescent="0.2">
      <c r="W215">
        <v>203</v>
      </c>
      <c r="X215" s="32">
        <v>43801986.335840032</v>
      </c>
      <c r="Y215" s="12">
        <v>12851489.751879992</v>
      </c>
      <c r="Z215" s="34">
        <v>90871353.110279739</v>
      </c>
    </row>
    <row r="216" spans="23:26" x14ac:dyDescent="0.2">
      <c r="W216">
        <v>204</v>
      </c>
      <c r="X216" s="32">
        <v>43801986.335840032</v>
      </c>
      <c r="Y216" s="12">
        <v>12851489.751879992</v>
      </c>
      <c r="Z216" s="34">
        <v>90871353.110279739</v>
      </c>
    </row>
    <row r="217" spans="23:26" x14ac:dyDescent="0.2">
      <c r="W217">
        <v>205</v>
      </c>
      <c r="X217" s="32">
        <v>43801986.335840032</v>
      </c>
      <c r="Y217" s="12">
        <v>12851489.751879992</v>
      </c>
      <c r="Z217" s="34">
        <v>42811651.02102606</v>
      </c>
    </row>
    <row r="218" spans="23:26" x14ac:dyDescent="0.2">
      <c r="W218">
        <v>206</v>
      </c>
      <c r="X218" s="32">
        <v>43801986.335840032</v>
      </c>
      <c r="Y218" s="12">
        <v>12851489.751879992</v>
      </c>
      <c r="Z218" s="34">
        <v>60600373.159600586</v>
      </c>
    </row>
    <row r="219" spans="23:26" x14ac:dyDescent="0.2">
      <c r="W219">
        <v>207</v>
      </c>
      <c r="X219" s="32">
        <v>43801986.335840032</v>
      </c>
      <c r="Y219" s="12">
        <v>12851489.751879992</v>
      </c>
      <c r="Z219" s="34">
        <v>77095377.127316236</v>
      </c>
    </row>
    <row r="220" spans="23:26" x14ac:dyDescent="0.2">
      <c r="W220">
        <v>208</v>
      </c>
      <c r="X220" s="32">
        <v>43801986.335840032</v>
      </c>
      <c r="Y220" s="12">
        <v>9584619.018689543</v>
      </c>
      <c r="Z220" s="34">
        <v>22457920.025087673</v>
      </c>
    </row>
    <row r="221" spans="23:26" x14ac:dyDescent="0.2">
      <c r="W221">
        <v>209</v>
      </c>
      <c r="X221" s="32">
        <v>43801986.335840032</v>
      </c>
      <c r="Y221" s="12">
        <v>12851489.751879992</v>
      </c>
      <c r="Z221" s="34">
        <v>82995172.836230963</v>
      </c>
    </row>
    <row r="222" spans="23:26" x14ac:dyDescent="0.2">
      <c r="W222">
        <v>210</v>
      </c>
      <c r="X222" s="32">
        <v>43801986.335840032</v>
      </c>
      <c r="Y222" s="12">
        <v>12851489.751879992</v>
      </c>
      <c r="Z222" s="34">
        <v>49435026.225928448</v>
      </c>
    </row>
    <row r="223" spans="23:26" x14ac:dyDescent="0.2">
      <c r="W223">
        <v>211</v>
      </c>
      <c r="X223" s="32">
        <v>43801986.335840032</v>
      </c>
      <c r="Y223" s="12">
        <v>12851489.751879992</v>
      </c>
      <c r="Z223" s="34">
        <v>70730303.66576077</v>
      </c>
    </row>
    <row r="224" spans="23:26" x14ac:dyDescent="0.2">
      <c r="W224">
        <v>212</v>
      </c>
      <c r="X224" s="32">
        <v>43801986.335840032</v>
      </c>
      <c r="Y224" s="12">
        <v>12851489.751879992</v>
      </c>
      <c r="Z224" s="34">
        <v>75682977.297979802</v>
      </c>
    </row>
    <row r="225" spans="23:26" x14ac:dyDescent="0.2">
      <c r="W225">
        <v>213</v>
      </c>
      <c r="X225" s="32">
        <v>43801986.335840032</v>
      </c>
      <c r="Y225" s="12">
        <v>12851489.751879992</v>
      </c>
      <c r="Z225" s="34">
        <v>70644074.811487749</v>
      </c>
    </row>
    <row r="226" spans="23:26" x14ac:dyDescent="0.2">
      <c r="W226">
        <v>214</v>
      </c>
      <c r="X226" s="32">
        <v>43801986.335840032</v>
      </c>
      <c r="Y226" s="12">
        <v>12851489.751879992</v>
      </c>
      <c r="Z226" s="34">
        <v>90871353.110279739</v>
      </c>
    </row>
    <row r="227" spans="23:26" x14ac:dyDescent="0.2">
      <c r="W227">
        <v>215</v>
      </c>
      <c r="X227" s="32">
        <v>43801986.335840032</v>
      </c>
      <c r="Y227" s="12">
        <v>12851489.751879992</v>
      </c>
      <c r="Z227" s="34">
        <v>59793536.146284983</v>
      </c>
    </row>
    <row r="228" spans="23:26" x14ac:dyDescent="0.2">
      <c r="W228">
        <v>216</v>
      </c>
      <c r="X228" s="32">
        <v>43801986.335840032</v>
      </c>
      <c r="Y228" s="12">
        <v>12851489.751879992</v>
      </c>
      <c r="Z228" s="34">
        <v>76073048.244935885</v>
      </c>
    </row>
    <row r="229" spans="23:26" x14ac:dyDescent="0.2">
      <c r="W229">
        <v>217</v>
      </c>
      <c r="X229" s="32">
        <v>43801986.335840032</v>
      </c>
      <c r="Y229" s="12">
        <v>12851489.751879992</v>
      </c>
      <c r="Z229" s="34">
        <v>69442087.701585427</v>
      </c>
    </row>
    <row r="230" spans="23:26" x14ac:dyDescent="0.2">
      <c r="W230">
        <v>218</v>
      </c>
      <c r="X230" s="32">
        <v>43801986.335840032</v>
      </c>
      <c r="Y230" s="12">
        <v>12851489.751879992</v>
      </c>
      <c r="Z230" s="34">
        <v>83169641.758117378</v>
      </c>
    </row>
    <row r="231" spans="23:26" x14ac:dyDescent="0.2">
      <c r="W231">
        <v>219</v>
      </c>
      <c r="X231" s="32">
        <v>43801986.335840032</v>
      </c>
      <c r="Y231" s="12">
        <v>12851489.751879992</v>
      </c>
      <c r="Z231" s="34">
        <v>77330670.819791168</v>
      </c>
    </row>
    <row r="232" spans="23:26" x14ac:dyDescent="0.2">
      <c r="W232">
        <v>220</v>
      </c>
      <c r="X232" s="32">
        <v>43801986.335840032</v>
      </c>
      <c r="Y232" s="12">
        <v>12851489.751879992</v>
      </c>
      <c r="Z232" s="34">
        <v>61222043.79696396</v>
      </c>
    </row>
    <row r="233" spans="23:26" x14ac:dyDescent="0.2">
      <c r="W233">
        <v>221</v>
      </c>
      <c r="X233" s="32">
        <v>43801986.335840032</v>
      </c>
      <c r="Y233" s="12">
        <v>12851489.751879992</v>
      </c>
      <c r="Z233" s="34">
        <v>84534467.049859792</v>
      </c>
    </row>
    <row r="234" spans="23:26" x14ac:dyDescent="0.2">
      <c r="W234">
        <v>222</v>
      </c>
      <c r="X234" s="32">
        <v>43801986.335840032</v>
      </c>
      <c r="Y234" s="12">
        <v>12851489.751879992</v>
      </c>
      <c r="Z234" s="34">
        <v>47987870.370077729</v>
      </c>
    </row>
    <row r="235" spans="23:26" x14ac:dyDescent="0.2">
      <c r="W235">
        <v>223</v>
      </c>
      <c r="X235" s="32">
        <v>43801986.335840032</v>
      </c>
      <c r="Y235" s="12">
        <v>12851489.751879992</v>
      </c>
      <c r="Z235" s="34">
        <v>53942173.27087754</v>
      </c>
    </row>
    <row r="236" spans="23:26" x14ac:dyDescent="0.2">
      <c r="W236">
        <v>224</v>
      </c>
      <c r="X236" s="32">
        <v>43801986.335840032</v>
      </c>
      <c r="Y236" s="12">
        <v>12851489.751879992</v>
      </c>
      <c r="Z236" s="34">
        <v>58517309.002179503</v>
      </c>
    </row>
    <row r="237" spans="23:26" x14ac:dyDescent="0.2">
      <c r="W237">
        <v>225</v>
      </c>
      <c r="X237" s="32">
        <v>43801986.335840032</v>
      </c>
      <c r="Y237" s="12">
        <v>12851489.751879992</v>
      </c>
      <c r="Z237" s="34">
        <v>58659131.006888226</v>
      </c>
    </row>
    <row r="238" spans="23:26" x14ac:dyDescent="0.2">
      <c r="W238">
        <v>226</v>
      </c>
      <c r="X238" s="32">
        <v>43801986.335840032</v>
      </c>
      <c r="Y238" s="12">
        <v>12851489.751879992</v>
      </c>
      <c r="Z238" s="34">
        <v>90871353.110279739</v>
      </c>
    </row>
    <row r="239" spans="23:26" x14ac:dyDescent="0.2">
      <c r="W239">
        <v>227</v>
      </c>
      <c r="X239" s="32">
        <v>43801986.335840032</v>
      </c>
      <c r="Y239" s="12">
        <v>12851489.751879992</v>
      </c>
      <c r="Z239" s="34">
        <v>51109042.287658125</v>
      </c>
    </row>
    <row r="240" spans="23:26" x14ac:dyDescent="0.2">
      <c r="W240">
        <v>228</v>
      </c>
      <c r="X240" s="32">
        <v>43801986.335840032</v>
      </c>
      <c r="Y240" s="12">
        <v>12851489.751879992</v>
      </c>
      <c r="Z240" s="34">
        <v>48201073.0453467</v>
      </c>
    </row>
    <row r="241" spans="23:26" x14ac:dyDescent="0.2">
      <c r="W241">
        <v>229</v>
      </c>
      <c r="X241" s="32">
        <v>43801986.335840032</v>
      </c>
      <c r="Y241" s="12">
        <v>12851489.751879992</v>
      </c>
      <c r="Z241" s="34">
        <v>42758460.378726184</v>
      </c>
    </row>
    <row r="242" spans="23:26" x14ac:dyDescent="0.2">
      <c r="W242">
        <v>230</v>
      </c>
      <c r="X242" s="32">
        <v>43801986.335840032</v>
      </c>
      <c r="Y242" s="12">
        <v>12851489.751879992</v>
      </c>
      <c r="Z242" s="34">
        <v>82819830.479304358</v>
      </c>
    </row>
    <row r="243" spans="23:26" x14ac:dyDescent="0.2">
      <c r="W243">
        <v>231</v>
      </c>
      <c r="X243" s="32">
        <v>43801986.335840032</v>
      </c>
      <c r="Y243" s="12">
        <v>12851489.751879992</v>
      </c>
      <c r="Z243" s="34">
        <v>83082516.204116672</v>
      </c>
    </row>
    <row r="244" spans="23:26" x14ac:dyDescent="0.2">
      <c r="W244">
        <v>232</v>
      </c>
      <c r="X244" s="32">
        <v>43801986.335840032</v>
      </c>
      <c r="Y244" s="12">
        <v>12851489.751879992</v>
      </c>
      <c r="Z244" s="34">
        <v>45463049.261360332</v>
      </c>
    </row>
    <row r="245" spans="23:26" x14ac:dyDescent="0.2">
      <c r="W245">
        <v>233</v>
      </c>
      <c r="X245" s="32">
        <v>43801986.335840032</v>
      </c>
      <c r="Y245" s="12">
        <v>12851489.751879992</v>
      </c>
      <c r="Z245" s="34">
        <v>68600076.998460799</v>
      </c>
    </row>
    <row r="246" spans="23:26" x14ac:dyDescent="0.2">
      <c r="W246">
        <v>234</v>
      </c>
      <c r="X246" s="32">
        <v>43801986.335840032</v>
      </c>
      <c r="Y246" s="12">
        <v>12851489.751879992</v>
      </c>
      <c r="Z246" s="34">
        <v>45232322.318367869</v>
      </c>
    </row>
    <row r="247" spans="23:26" x14ac:dyDescent="0.2">
      <c r="W247">
        <v>235</v>
      </c>
      <c r="X247" s="32">
        <v>43801986.335840032</v>
      </c>
      <c r="Y247" s="12">
        <v>12851489.751879992</v>
      </c>
      <c r="Z247" s="34">
        <v>78272328.472527981</v>
      </c>
    </row>
    <row r="248" spans="23:26" x14ac:dyDescent="0.2">
      <c r="W248">
        <v>236</v>
      </c>
      <c r="X248" s="32">
        <v>43801986.335840032</v>
      </c>
      <c r="Y248" s="12">
        <v>12851489.751879992</v>
      </c>
      <c r="Z248" s="34">
        <v>70627138.358250931</v>
      </c>
    </row>
    <row r="249" spans="23:26" x14ac:dyDescent="0.2">
      <c r="W249">
        <v>237</v>
      </c>
      <c r="X249" s="32">
        <v>43801986.335840032</v>
      </c>
      <c r="Y249" s="12">
        <v>12851489.751879992</v>
      </c>
      <c r="Z249" s="34">
        <v>61913603.563762426</v>
      </c>
    </row>
    <row r="250" spans="23:26" x14ac:dyDescent="0.2">
      <c r="W250">
        <v>238</v>
      </c>
      <c r="X250" s="32">
        <v>43801986.335840032</v>
      </c>
      <c r="Y250" s="12">
        <v>12851489.751879992</v>
      </c>
      <c r="Z250" s="34">
        <v>31242078.871812042</v>
      </c>
    </row>
    <row r="251" spans="23:26" x14ac:dyDescent="0.2">
      <c r="W251">
        <v>239</v>
      </c>
      <c r="X251" s="32">
        <v>43801986.335840032</v>
      </c>
      <c r="Y251" s="12">
        <v>12851489.751879992</v>
      </c>
      <c r="Z251" s="34">
        <v>85360205.529911354</v>
      </c>
    </row>
    <row r="252" spans="23:26" x14ac:dyDescent="0.2">
      <c r="W252">
        <v>240</v>
      </c>
      <c r="X252" s="32">
        <v>43801986.335840032</v>
      </c>
      <c r="Y252" s="12">
        <v>12851489.751879992</v>
      </c>
      <c r="Z252" s="34">
        <v>66267502.810302198</v>
      </c>
    </row>
    <row r="253" spans="23:26" x14ac:dyDescent="0.2">
      <c r="W253">
        <v>241</v>
      </c>
      <c r="X253" s="32">
        <v>43801986.335840032</v>
      </c>
      <c r="Y253" s="12">
        <v>12851489.751879992</v>
      </c>
      <c r="Z253" s="34">
        <v>54878378.729391873</v>
      </c>
    </row>
    <row r="254" spans="23:26" x14ac:dyDescent="0.2">
      <c r="W254">
        <v>242</v>
      </c>
      <c r="X254" s="32">
        <v>43801986.335840032</v>
      </c>
      <c r="Y254" s="12">
        <v>12851489.751879992</v>
      </c>
      <c r="Z254" s="34">
        <v>39809007.795209303</v>
      </c>
    </row>
    <row r="255" spans="23:26" x14ac:dyDescent="0.2">
      <c r="W255">
        <v>243</v>
      </c>
      <c r="X255" s="32">
        <v>43801986.335840032</v>
      </c>
      <c r="Y255" s="12">
        <v>12851489.751879992</v>
      </c>
      <c r="Z255" s="34">
        <v>34096367.168228872</v>
      </c>
    </row>
    <row r="256" spans="23:26" x14ac:dyDescent="0.2">
      <c r="W256">
        <v>244</v>
      </c>
      <c r="X256" s="32">
        <v>43801986.335840032</v>
      </c>
      <c r="Y256" s="12">
        <v>12851489.751879992</v>
      </c>
      <c r="Z256" s="34">
        <v>75877853.040779293</v>
      </c>
    </row>
    <row r="257" spans="23:26" x14ac:dyDescent="0.2">
      <c r="W257">
        <v>245</v>
      </c>
      <c r="X257" s="32">
        <v>43801986.335840032</v>
      </c>
      <c r="Y257" s="12">
        <v>12851489.751879992</v>
      </c>
      <c r="Z257" s="34">
        <v>67062867.972870424</v>
      </c>
    </row>
    <row r="258" spans="23:26" x14ac:dyDescent="0.2">
      <c r="W258">
        <v>246</v>
      </c>
      <c r="X258" s="32">
        <v>43801986.335840032</v>
      </c>
      <c r="Y258" s="12">
        <v>12851489.751879992</v>
      </c>
      <c r="Z258" s="34">
        <v>90871353.110279739</v>
      </c>
    </row>
    <row r="259" spans="23:26" x14ac:dyDescent="0.2">
      <c r="W259">
        <v>247</v>
      </c>
      <c r="X259" s="32">
        <v>43801986.335840032</v>
      </c>
      <c r="Y259" s="12">
        <v>12851489.751879992</v>
      </c>
      <c r="Z259" s="34">
        <v>48625929.695767827</v>
      </c>
    </row>
    <row r="260" spans="23:26" x14ac:dyDescent="0.2">
      <c r="W260">
        <v>248</v>
      </c>
      <c r="X260" s="32">
        <v>43801986.335840032</v>
      </c>
      <c r="Y260" s="12">
        <v>12851489.751879992</v>
      </c>
      <c r="Z260" s="34">
        <v>46499849.647008672</v>
      </c>
    </row>
    <row r="261" spans="23:26" x14ac:dyDescent="0.2">
      <c r="W261">
        <v>249</v>
      </c>
      <c r="X261" s="32">
        <v>43801986.335840032</v>
      </c>
      <c r="Y261" s="12">
        <v>12851489.751879992</v>
      </c>
      <c r="Z261" s="34">
        <v>78692180.792217925</v>
      </c>
    </row>
    <row r="262" spans="23:26" x14ac:dyDescent="0.2">
      <c r="W262">
        <v>250</v>
      </c>
      <c r="X262" s="32">
        <v>43801986.335840032</v>
      </c>
      <c r="Y262" s="12">
        <v>12851489.751879992</v>
      </c>
      <c r="Z262" s="34">
        <v>83602021.283694297</v>
      </c>
    </row>
    <row r="263" spans="23:26" x14ac:dyDescent="0.2">
      <c r="W263">
        <v>251</v>
      </c>
      <c r="X263" s="32">
        <v>43801986.335840032</v>
      </c>
      <c r="Y263" s="12">
        <v>12851489.751879992</v>
      </c>
      <c r="Z263" s="34">
        <v>78608048.210783392</v>
      </c>
    </row>
    <row r="264" spans="23:26" x14ac:dyDescent="0.2">
      <c r="W264">
        <v>252</v>
      </c>
      <c r="X264" s="32">
        <v>43801986.335840032</v>
      </c>
      <c r="Y264" s="12">
        <v>12851489.751879992</v>
      </c>
      <c r="Z264" s="34">
        <v>83429716.961807787</v>
      </c>
    </row>
    <row r="265" spans="23:26" x14ac:dyDescent="0.2">
      <c r="W265">
        <v>253</v>
      </c>
      <c r="X265" s="32">
        <v>43801986.335840032</v>
      </c>
      <c r="Y265" s="12">
        <v>12851489.751879992</v>
      </c>
      <c r="Z265" s="34">
        <v>82555169.682094142</v>
      </c>
    </row>
    <row r="266" spans="23:26" x14ac:dyDescent="0.2">
      <c r="W266">
        <v>254</v>
      </c>
      <c r="X266" s="32">
        <v>43801986.335840032</v>
      </c>
      <c r="Y266" s="12">
        <v>12851489.751879992</v>
      </c>
      <c r="Z266" s="34">
        <v>43975598.515560567</v>
      </c>
    </row>
    <row r="267" spans="23:26" x14ac:dyDescent="0.2">
      <c r="W267">
        <v>255</v>
      </c>
      <c r="X267" s="32">
        <v>43801986.335840032</v>
      </c>
      <c r="Y267" s="12">
        <v>12851489.751879992</v>
      </c>
      <c r="Z267" s="34">
        <v>90871353.110279739</v>
      </c>
    </row>
    <row r="268" spans="23:26" x14ac:dyDescent="0.2">
      <c r="W268">
        <v>256</v>
      </c>
      <c r="X268" s="32">
        <v>43801986.335840032</v>
      </c>
      <c r="Y268" s="12">
        <v>12851489.751879992</v>
      </c>
      <c r="Z268" s="34">
        <v>38797939.952676043</v>
      </c>
    </row>
    <row r="269" spans="23:26" x14ac:dyDescent="0.2">
      <c r="W269">
        <v>257</v>
      </c>
      <c r="X269" s="32">
        <v>43801986.335840032</v>
      </c>
      <c r="Y269" s="12">
        <v>12851489.751879992</v>
      </c>
      <c r="Z269" s="34">
        <v>46411245.187735304</v>
      </c>
    </row>
    <row r="270" spans="23:26" x14ac:dyDescent="0.2">
      <c r="W270">
        <v>258</v>
      </c>
      <c r="X270" s="32">
        <v>43801986.335840032</v>
      </c>
      <c r="Y270" s="12">
        <v>12851489.751879992</v>
      </c>
      <c r="Z270" s="34">
        <v>90871353.110279739</v>
      </c>
    </row>
    <row r="271" spans="23:26" x14ac:dyDescent="0.2">
      <c r="W271">
        <v>259</v>
      </c>
      <c r="X271" s="32">
        <v>43801986.335840032</v>
      </c>
      <c r="Y271" s="12">
        <v>12851489.751879992</v>
      </c>
      <c r="Z271" s="34">
        <v>52255756.361106291</v>
      </c>
    </row>
    <row r="272" spans="23:26" x14ac:dyDescent="0.2">
      <c r="W272">
        <v>260</v>
      </c>
      <c r="X272" s="32">
        <v>43801986.335840032</v>
      </c>
      <c r="Y272" s="12">
        <v>12851489.751879992</v>
      </c>
      <c r="Z272" s="34">
        <v>90871353.110279739</v>
      </c>
    </row>
    <row r="273" spans="23:26" x14ac:dyDescent="0.2">
      <c r="W273">
        <v>261</v>
      </c>
      <c r="X273" s="32">
        <v>43801986.335840032</v>
      </c>
      <c r="Y273" s="12">
        <v>12851489.751879992</v>
      </c>
      <c r="Z273" s="34">
        <v>61664332.453577384</v>
      </c>
    </row>
    <row r="274" spans="23:26" x14ac:dyDescent="0.2">
      <c r="W274">
        <v>262</v>
      </c>
      <c r="X274" s="32">
        <v>43801986.335840032</v>
      </c>
      <c r="Y274" s="12">
        <v>12851489.751879992</v>
      </c>
      <c r="Z274" s="34">
        <v>71596834.782946661</v>
      </c>
    </row>
    <row r="275" spans="23:26" x14ac:dyDescent="0.2">
      <c r="W275">
        <v>263</v>
      </c>
      <c r="X275" s="32">
        <v>43801986.335840032</v>
      </c>
      <c r="Y275" s="12">
        <v>12851489.751879992</v>
      </c>
      <c r="Z275" s="34">
        <v>32954530.241816275</v>
      </c>
    </row>
    <row r="276" spans="23:26" x14ac:dyDescent="0.2">
      <c r="W276">
        <v>264</v>
      </c>
      <c r="X276" s="32">
        <v>43801986.335840032</v>
      </c>
      <c r="Y276" s="12">
        <v>12851489.751879992</v>
      </c>
      <c r="Z276" s="34">
        <v>75292808.04105565</v>
      </c>
    </row>
    <row r="277" spans="23:26" x14ac:dyDescent="0.2">
      <c r="W277">
        <v>265</v>
      </c>
      <c r="X277" s="32">
        <v>43801986.335840032</v>
      </c>
      <c r="Y277" s="12">
        <v>12851489.751879992</v>
      </c>
      <c r="Z277" s="34">
        <v>83602021.283694297</v>
      </c>
    </row>
    <row r="278" spans="23:26" x14ac:dyDescent="0.2">
      <c r="W278">
        <v>266</v>
      </c>
      <c r="X278" s="32">
        <v>43801986.335840032</v>
      </c>
      <c r="Y278" s="12">
        <v>12851489.751879992</v>
      </c>
      <c r="Z278" s="34">
        <v>60469878.833669841</v>
      </c>
    </row>
    <row r="279" spans="23:26" x14ac:dyDescent="0.2">
      <c r="W279">
        <v>267</v>
      </c>
      <c r="X279" s="32">
        <v>43801986.335840032</v>
      </c>
      <c r="Y279" s="12">
        <v>9584619.018689543</v>
      </c>
      <c r="Z279" s="34">
        <v>22663163.908787947</v>
      </c>
    </row>
    <row r="280" spans="23:26" x14ac:dyDescent="0.2">
      <c r="W280">
        <v>268</v>
      </c>
      <c r="X280" s="32">
        <v>43801986.335840032</v>
      </c>
      <c r="Y280" s="12">
        <v>12851489.751879992</v>
      </c>
      <c r="Z280" s="34">
        <v>69705719.77498883</v>
      </c>
    </row>
    <row r="281" spans="23:26" x14ac:dyDescent="0.2">
      <c r="W281">
        <v>269</v>
      </c>
      <c r="X281" s="32">
        <v>43801986.335840032</v>
      </c>
      <c r="Y281" s="12">
        <v>12851489.751879992</v>
      </c>
      <c r="Z281" s="34">
        <v>63663120.720246091</v>
      </c>
    </row>
    <row r="282" spans="23:26" x14ac:dyDescent="0.2">
      <c r="W282">
        <v>270</v>
      </c>
      <c r="X282" s="32">
        <v>43801986.335840032</v>
      </c>
      <c r="Y282" s="12">
        <v>12851489.751879992</v>
      </c>
      <c r="Z282" s="34">
        <v>57857649.14845103</v>
      </c>
    </row>
    <row r="283" spans="23:26" x14ac:dyDescent="0.2">
      <c r="W283">
        <v>271</v>
      </c>
      <c r="X283" s="32">
        <v>43801986.335840032</v>
      </c>
      <c r="Y283" s="12">
        <v>12851489.751879992</v>
      </c>
      <c r="Z283" s="34">
        <v>75291718.964840919</v>
      </c>
    </row>
    <row r="284" spans="23:26" x14ac:dyDescent="0.2">
      <c r="W284">
        <v>272</v>
      </c>
      <c r="X284" s="32">
        <v>43801986.335840032</v>
      </c>
      <c r="Y284" s="12">
        <v>12851489.751879992</v>
      </c>
      <c r="Z284" s="34">
        <v>44656370.572979182</v>
      </c>
    </row>
    <row r="285" spans="23:26" x14ac:dyDescent="0.2">
      <c r="W285">
        <v>273</v>
      </c>
      <c r="X285" s="32">
        <v>43801986.335840032</v>
      </c>
      <c r="Y285" s="12">
        <v>12851489.751879992</v>
      </c>
      <c r="Z285" s="34">
        <v>61526217.227433234</v>
      </c>
    </row>
    <row r="286" spans="23:26" x14ac:dyDescent="0.2">
      <c r="W286">
        <v>274</v>
      </c>
      <c r="X286" s="32">
        <v>43801986.335840032</v>
      </c>
      <c r="Y286" s="12">
        <v>12851489.751879992</v>
      </c>
      <c r="Z286" s="34">
        <v>69148973.085559592</v>
      </c>
    </row>
    <row r="287" spans="23:26" x14ac:dyDescent="0.2">
      <c r="W287">
        <v>275</v>
      </c>
      <c r="X287" s="32">
        <v>43801986.335840032</v>
      </c>
      <c r="Y287" s="12">
        <v>12851489.751879992</v>
      </c>
      <c r="Z287" s="34">
        <v>83256550.04140985</v>
      </c>
    </row>
    <row r="288" spans="23:26" x14ac:dyDescent="0.2">
      <c r="W288">
        <v>276</v>
      </c>
      <c r="X288" s="32">
        <v>43801986.335840032</v>
      </c>
      <c r="Y288" s="12">
        <v>12851489.751879992</v>
      </c>
      <c r="Z288" s="34">
        <v>70333408.512354717</v>
      </c>
    </row>
    <row r="289" spans="23:26" x14ac:dyDescent="0.2">
      <c r="W289">
        <v>277</v>
      </c>
      <c r="X289" s="32">
        <v>43801986.335840032</v>
      </c>
      <c r="Y289" s="12">
        <v>12851489.751879992</v>
      </c>
      <c r="Z289" s="34">
        <v>54746932.352354974</v>
      </c>
    </row>
    <row r="290" spans="23:26" x14ac:dyDescent="0.2">
      <c r="W290">
        <v>278</v>
      </c>
      <c r="X290" s="32">
        <v>43801986.335840032</v>
      </c>
      <c r="Y290" s="12">
        <v>12851489.751879992</v>
      </c>
      <c r="Z290" s="34">
        <v>68209023.807630956</v>
      </c>
    </row>
    <row r="291" spans="23:26" x14ac:dyDescent="0.2">
      <c r="W291">
        <v>279</v>
      </c>
      <c r="X291" s="32">
        <v>43801986.335840032</v>
      </c>
      <c r="Y291" s="12">
        <v>12851489.751879992</v>
      </c>
      <c r="Z291" s="34">
        <v>75605116.593807429</v>
      </c>
    </row>
    <row r="292" spans="23:26" x14ac:dyDescent="0.2">
      <c r="W292">
        <v>280</v>
      </c>
      <c r="X292" s="32">
        <v>43801986.335840032</v>
      </c>
      <c r="Y292" s="12">
        <v>12851489.751879992</v>
      </c>
      <c r="Z292" s="34">
        <v>83858869.787868246</v>
      </c>
    </row>
    <row r="293" spans="23:26" x14ac:dyDescent="0.2">
      <c r="W293">
        <v>281</v>
      </c>
      <c r="X293" s="32">
        <v>43801986.335840032</v>
      </c>
      <c r="Y293" s="12">
        <v>12851489.751879992</v>
      </c>
      <c r="Z293" s="34">
        <v>84701268.266538426</v>
      </c>
    </row>
    <row r="294" spans="23:26" x14ac:dyDescent="0.2">
      <c r="W294">
        <v>282</v>
      </c>
      <c r="X294" s="32">
        <v>43801986.335840032</v>
      </c>
      <c r="Y294" s="12">
        <v>12851489.751879992</v>
      </c>
      <c r="Z294" s="34">
        <v>76749042.206926078</v>
      </c>
    </row>
    <row r="295" spans="23:26" x14ac:dyDescent="0.2">
      <c r="W295">
        <v>283</v>
      </c>
      <c r="X295" s="32">
        <v>43801986.335840032</v>
      </c>
      <c r="Y295" s="12">
        <v>9584619.018689543</v>
      </c>
      <c r="Z295" s="34">
        <v>24936813.505801957</v>
      </c>
    </row>
    <row r="296" spans="23:26" x14ac:dyDescent="0.2">
      <c r="W296">
        <v>284</v>
      </c>
      <c r="X296" s="32">
        <v>43801986.335840032</v>
      </c>
      <c r="Y296" s="12">
        <v>12851489.751879992</v>
      </c>
      <c r="Z296" s="34">
        <v>76589965.507467955</v>
      </c>
    </row>
    <row r="297" spans="23:26" x14ac:dyDescent="0.2">
      <c r="W297">
        <v>285</v>
      </c>
      <c r="X297" s="32">
        <v>43801986.335840032</v>
      </c>
      <c r="Y297" s="12">
        <v>12851489.751879992</v>
      </c>
      <c r="Z297" s="34">
        <v>84617971.778808773</v>
      </c>
    </row>
    <row r="298" spans="23:26" x14ac:dyDescent="0.2">
      <c r="W298">
        <v>286</v>
      </c>
      <c r="X298" s="32">
        <v>43801986.335840032</v>
      </c>
      <c r="Y298" s="12">
        <v>12851489.751879992</v>
      </c>
      <c r="Z298" s="34">
        <v>74058116.288521618</v>
      </c>
    </row>
    <row r="299" spans="23:26" x14ac:dyDescent="0.2">
      <c r="W299">
        <v>287</v>
      </c>
      <c r="X299" s="32">
        <v>43801986.335840032</v>
      </c>
      <c r="Y299" s="12">
        <v>12851489.751879992</v>
      </c>
      <c r="Z299" s="34">
        <v>90871353.110279739</v>
      </c>
    </row>
    <row r="300" spans="23:26" x14ac:dyDescent="0.2">
      <c r="W300">
        <v>288</v>
      </c>
      <c r="X300" s="32">
        <v>43801986.335840032</v>
      </c>
      <c r="Y300" s="12">
        <v>12851489.751879992</v>
      </c>
      <c r="Z300" s="34">
        <v>90871353.110279739</v>
      </c>
    </row>
    <row r="301" spans="23:26" x14ac:dyDescent="0.2">
      <c r="W301">
        <v>289</v>
      </c>
      <c r="X301" s="32">
        <v>43801986.335840032</v>
      </c>
      <c r="Y301" s="12">
        <v>12851489.751879992</v>
      </c>
      <c r="Z301" s="34">
        <v>85360205.529911354</v>
      </c>
    </row>
    <row r="302" spans="23:26" x14ac:dyDescent="0.2">
      <c r="W302">
        <v>290</v>
      </c>
      <c r="X302" s="32">
        <v>43801986.335840032</v>
      </c>
      <c r="Y302" s="12">
        <v>12851489.751879992</v>
      </c>
      <c r="Z302" s="34">
        <v>40139144.74540697</v>
      </c>
    </row>
    <row r="303" spans="23:26" x14ac:dyDescent="0.2">
      <c r="W303">
        <v>291</v>
      </c>
      <c r="X303" s="32">
        <v>43801986.335840032</v>
      </c>
      <c r="Y303" s="12">
        <v>12851489.751879992</v>
      </c>
      <c r="Z303" s="34">
        <v>76158664.235072032</v>
      </c>
    </row>
    <row r="304" spans="23:26" x14ac:dyDescent="0.2">
      <c r="W304">
        <v>292</v>
      </c>
      <c r="X304" s="32">
        <v>43801986.335840032</v>
      </c>
      <c r="Y304" s="12">
        <v>12851489.751879992</v>
      </c>
      <c r="Z304" s="34">
        <v>59241400.681943521</v>
      </c>
    </row>
    <row r="305" spans="23:26" x14ac:dyDescent="0.2">
      <c r="W305">
        <v>293</v>
      </c>
      <c r="X305" s="32">
        <v>43801986.335840032</v>
      </c>
      <c r="Y305" s="12">
        <v>12851489.751879992</v>
      </c>
      <c r="Z305" s="34">
        <v>62569147.722909376</v>
      </c>
    </row>
    <row r="306" spans="23:26" x14ac:dyDescent="0.2">
      <c r="W306">
        <v>294</v>
      </c>
      <c r="X306" s="32">
        <v>43801986.335840032</v>
      </c>
      <c r="Y306" s="12">
        <v>12851489.751879992</v>
      </c>
      <c r="Z306" s="34">
        <v>74673715.893509686</v>
      </c>
    </row>
    <row r="307" spans="23:26" x14ac:dyDescent="0.2">
      <c r="W307">
        <v>295</v>
      </c>
      <c r="X307" s="32">
        <v>43801986.335840032</v>
      </c>
      <c r="Y307" s="12">
        <v>12851489.751879992</v>
      </c>
      <c r="Z307" s="34">
        <v>56184626.12198858</v>
      </c>
    </row>
    <row r="308" spans="23:26" x14ac:dyDescent="0.2">
      <c r="W308">
        <v>296</v>
      </c>
      <c r="X308" s="32">
        <v>43801986.335840032</v>
      </c>
      <c r="Y308" s="12">
        <v>12851489.751879992</v>
      </c>
      <c r="Z308" s="34">
        <v>53029946.451341346</v>
      </c>
    </row>
    <row r="309" spans="23:26" x14ac:dyDescent="0.2">
      <c r="W309">
        <v>297</v>
      </c>
      <c r="X309" s="32">
        <v>43801986.335840032</v>
      </c>
      <c r="Y309" s="12">
        <v>12851489.751879992</v>
      </c>
      <c r="Z309" s="34">
        <v>66590373.13853173</v>
      </c>
    </row>
    <row r="310" spans="23:26" x14ac:dyDescent="0.2">
      <c r="W310">
        <v>298</v>
      </c>
      <c r="X310" s="32">
        <v>43801986.335840032</v>
      </c>
      <c r="Y310" s="12">
        <v>12851489.751879992</v>
      </c>
      <c r="Z310" s="34">
        <v>53426000.314749509</v>
      </c>
    </row>
    <row r="311" spans="23:26" x14ac:dyDescent="0.2">
      <c r="W311">
        <v>299</v>
      </c>
      <c r="X311" s="32">
        <v>43801986.335840032</v>
      </c>
      <c r="Y311" s="12">
        <v>12851489.751879992</v>
      </c>
      <c r="Z311" s="34">
        <v>48353750.831972294</v>
      </c>
    </row>
    <row r="312" spans="23:26" x14ac:dyDescent="0.2">
      <c r="W312">
        <v>300</v>
      </c>
      <c r="X312" s="32">
        <v>43801986.335840032</v>
      </c>
      <c r="Y312" s="12">
        <v>12851489.751879992</v>
      </c>
      <c r="Z312" s="34">
        <v>75699864.055255488</v>
      </c>
    </row>
    <row r="313" spans="23:26" x14ac:dyDescent="0.2">
      <c r="W313">
        <v>301</v>
      </c>
      <c r="X313" s="32">
        <v>43801986.335840032</v>
      </c>
      <c r="Y313" s="12">
        <v>12851489.751879992</v>
      </c>
      <c r="Z313" s="34">
        <v>90871353.110279739</v>
      </c>
    </row>
    <row r="314" spans="23:26" x14ac:dyDescent="0.2">
      <c r="W314">
        <v>302</v>
      </c>
      <c r="X314" s="32">
        <v>43801986.335840032</v>
      </c>
      <c r="Y314" s="12">
        <v>12851489.751879992</v>
      </c>
      <c r="Z314" s="34">
        <v>85360205.529911354</v>
      </c>
    </row>
    <row r="315" spans="23:26" x14ac:dyDescent="0.2">
      <c r="W315">
        <v>303</v>
      </c>
      <c r="X315" s="32">
        <v>43801986.335840032</v>
      </c>
      <c r="Y315" s="12">
        <v>12851489.751879992</v>
      </c>
      <c r="Z315" s="34">
        <v>68879058.228122681</v>
      </c>
    </row>
    <row r="316" spans="23:26" x14ac:dyDescent="0.2">
      <c r="W316">
        <v>304</v>
      </c>
      <c r="X316" s="32">
        <v>43801986.335840032</v>
      </c>
      <c r="Y316" s="12">
        <v>12851489.751879992</v>
      </c>
      <c r="Z316" s="34">
        <v>63012158.903160468</v>
      </c>
    </row>
    <row r="317" spans="23:26" x14ac:dyDescent="0.2">
      <c r="W317">
        <v>305</v>
      </c>
      <c r="X317" s="32">
        <v>43801986.335840032</v>
      </c>
      <c r="Y317" s="12">
        <v>12851489.751879992</v>
      </c>
      <c r="Z317" s="34">
        <v>48682930.561195284</v>
      </c>
    </row>
    <row r="318" spans="23:26" x14ac:dyDescent="0.2">
      <c r="W318">
        <v>306</v>
      </c>
      <c r="X318" s="32">
        <v>43801986.335840032</v>
      </c>
      <c r="Y318" s="12">
        <v>12851489.751879992</v>
      </c>
      <c r="Z318" s="34">
        <v>83858869.787868246</v>
      </c>
    </row>
    <row r="319" spans="23:26" x14ac:dyDescent="0.2">
      <c r="W319">
        <v>307</v>
      </c>
      <c r="X319" s="32">
        <v>43801986.335840032</v>
      </c>
      <c r="Y319" s="12">
        <v>12851489.751879992</v>
      </c>
      <c r="Z319" s="34">
        <v>55153651.757817075</v>
      </c>
    </row>
    <row r="320" spans="23:26" x14ac:dyDescent="0.2">
      <c r="W320">
        <v>308</v>
      </c>
      <c r="X320" s="32">
        <v>43801986.335840032</v>
      </c>
      <c r="Y320" s="12">
        <v>12851489.751879992</v>
      </c>
      <c r="Z320" s="34">
        <v>47250247.958405815</v>
      </c>
    </row>
    <row r="321" spans="23:26" x14ac:dyDescent="0.2">
      <c r="W321">
        <v>309</v>
      </c>
      <c r="X321" s="32">
        <v>43801986.335840032</v>
      </c>
      <c r="Y321" s="12">
        <v>12851489.751879992</v>
      </c>
      <c r="Z321" s="34">
        <v>62974816.62630479</v>
      </c>
    </row>
    <row r="322" spans="23:26" x14ac:dyDescent="0.2">
      <c r="W322">
        <v>310</v>
      </c>
      <c r="X322" s="32">
        <v>43801986.335840032</v>
      </c>
      <c r="Y322" s="12">
        <v>12851489.751879992</v>
      </c>
      <c r="Z322" s="34">
        <v>70219861.638768196</v>
      </c>
    </row>
    <row r="323" spans="23:26" x14ac:dyDescent="0.2">
      <c r="W323">
        <v>311</v>
      </c>
      <c r="X323" s="32">
        <v>43801986.335840032</v>
      </c>
      <c r="Y323" s="12">
        <v>12851489.751879992</v>
      </c>
      <c r="Z323" s="34">
        <v>55338491.346021935</v>
      </c>
    </row>
    <row r="324" spans="23:26" x14ac:dyDescent="0.2">
      <c r="W324">
        <v>312</v>
      </c>
      <c r="X324" s="32">
        <v>43801986.335840032</v>
      </c>
      <c r="Y324" s="12">
        <v>12851489.751879992</v>
      </c>
      <c r="Z324" s="34">
        <v>64858860.818185136</v>
      </c>
    </row>
    <row r="325" spans="23:26" x14ac:dyDescent="0.2">
      <c r="W325">
        <v>313</v>
      </c>
      <c r="X325" s="32">
        <v>43801986.335840032</v>
      </c>
      <c r="Y325" s="12">
        <v>12851489.751879992</v>
      </c>
      <c r="Z325" s="34">
        <v>84282698.203155637</v>
      </c>
    </row>
    <row r="326" spans="23:26" x14ac:dyDescent="0.2">
      <c r="W326">
        <v>314</v>
      </c>
      <c r="X326" s="32">
        <v>43801986.335840032</v>
      </c>
      <c r="Y326" s="12">
        <v>12851489.751879992</v>
      </c>
      <c r="Z326" s="34">
        <v>82377624.559377134</v>
      </c>
    </row>
    <row r="327" spans="23:26" x14ac:dyDescent="0.2">
      <c r="W327">
        <v>315</v>
      </c>
      <c r="X327" s="32">
        <v>43801986.335840032</v>
      </c>
      <c r="Y327" s="12">
        <v>12851489.751879992</v>
      </c>
      <c r="Z327" s="34">
        <v>72177788.472642243</v>
      </c>
    </row>
    <row r="328" spans="23:26" x14ac:dyDescent="0.2">
      <c r="W328">
        <v>316</v>
      </c>
      <c r="X328" s="32">
        <v>43801986.335840032</v>
      </c>
      <c r="Y328" s="12">
        <v>12851489.751879992</v>
      </c>
      <c r="Z328" s="34">
        <v>69351662.217715546</v>
      </c>
    </row>
    <row r="329" spans="23:26" x14ac:dyDescent="0.2">
      <c r="W329">
        <v>317</v>
      </c>
      <c r="X329" s="32">
        <v>43801986.335840032</v>
      </c>
      <c r="Y329" s="12">
        <v>12851489.751879992</v>
      </c>
      <c r="Z329" s="34">
        <v>85278556.385340139</v>
      </c>
    </row>
    <row r="330" spans="23:26" x14ac:dyDescent="0.2">
      <c r="W330">
        <v>318</v>
      </c>
      <c r="X330" s="32">
        <v>43801986.335840032</v>
      </c>
      <c r="Y330" s="12">
        <v>12851489.751879992</v>
      </c>
      <c r="Z330" s="34">
        <v>30563704.841315966</v>
      </c>
    </row>
    <row r="331" spans="23:26" x14ac:dyDescent="0.2">
      <c r="W331">
        <v>319</v>
      </c>
      <c r="X331" s="32">
        <v>43801986.335840032</v>
      </c>
      <c r="Y331" s="12">
        <v>12851489.751879992</v>
      </c>
      <c r="Z331" s="34">
        <v>54463405.562735811</v>
      </c>
    </row>
    <row r="332" spans="23:26" x14ac:dyDescent="0.2">
      <c r="W332">
        <v>320</v>
      </c>
      <c r="X332" s="32">
        <v>43801986.335840032</v>
      </c>
      <c r="Y332" s="12">
        <v>12851489.751879992</v>
      </c>
      <c r="Z332" s="34">
        <v>61785891.074560732</v>
      </c>
    </row>
    <row r="333" spans="23:26" x14ac:dyDescent="0.2">
      <c r="W333">
        <v>321</v>
      </c>
      <c r="X333" s="32">
        <v>43801986.335840032</v>
      </c>
      <c r="Y333" s="12">
        <v>12851489.751879992</v>
      </c>
      <c r="Z333" s="34">
        <v>76670243.775804102</v>
      </c>
    </row>
    <row r="334" spans="23:26" x14ac:dyDescent="0.2">
      <c r="W334">
        <v>322</v>
      </c>
      <c r="X334" s="32">
        <v>43801986.335840032</v>
      </c>
      <c r="Y334" s="12">
        <v>12851489.751879992</v>
      </c>
      <c r="Z334" s="34">
        <v>70598486.955306709</v>
      </c>
    </row>
    <row r="335" spans="23:26" x14ac:dyDescent="0.2">
      <c r="W335">
        <v>323</v>
      </c>
      <c r="X335" s="32">
        <v>43801986.335840032</v>
      </c>
      <c r="Y335" s="12">
        <v>12851489.751879992</v>
      </c>
      <c r="Z335" s="34">
        <v>46887457.849418752</v>
      </c>
    </row>
    <row r="336" spans="23:26" x14ac:dyDescent="0.2">
      <c r="W336">
        <v>324</v>
      </c>
      <c r="X336" s="32">
        <v>43801986.335840032</v>
      </c>
      <c r="Y336" s="12">
        <v>12851489.751879992</v>
      </c>
      <c r="Z336" s="34">
        <v>58995222.483047485</v>
      </c>
    </row>
    <row r="337" spans="23:26" x14ac:dyDescent="0.2">
      <c r="W337">
        <v>325</v>
      </c>
      <c r="X337" s="32">
        <v>43801986.335840032</v>
      </c>
      <c r="Y337" s="12">
        <v>12851489.751879992</v>
      </c>
      <c r="Z337" s="34">
        <v>83082516.204116672</v>
      </c>
    </row>
    <row r="338" spans="23:26" x14ac:dyDescent="0.2">
      <c r="W338">
        <v>326</v>
      </c>
      <c r="X338" s="32">
        <v>43801986.335840032</v>
      </c>
      <c r="Y338" s="12">
        <v>12851489.751879992</v>
      </c>
      <c r="Z338" s="34">
        <v>78776103.566716194</v>
      </c>
    </row>
    <row r="339" spans="23:26" x14ac:dyDescent="0.2">
      <c r="W339">
        <v>327</v>
      </c>
      <c r="X339" s="32">
        <v>43801986.335840032</v>
      </c>
      <c r="Y339" s="12">
        <v>12851489.751879992</v>
      </c>
      <c r="Z339" s="34">
        <v>44709533.035404429</v>
      </c>
    </row>
    <row r="340" spans="23:26" x14ac:dyDescent="0.2">
      <c r="W340">
        <v>328</v>
      </c>
      <c r="X340" s="32">
        <v>43801986.335840032</v>
      </c>
      <c r="Y340" s="12">
        <v>12851489.751879992</v>
      </c>
      <c r="Z340" s="34">
        <v>78009224.558754697</v>
      </c>
    </row>
    <row r="341" spans="23:26" x14ac:dyDescent="0.2">
      <c r="W341">
        <v>329</v>
      </c>
      <c r="X341" s="32">
        <v>43801986.335840032</v>
      </c>
      <c r="Y341" s="12">
        <v>12851489.751879992</v>
      </c>
      <c r="Z341" s="34">
        <v>90871353.110279739</v>
      </c>
    </row>
    <row r="342" spans="23:26" x14ac:dyDescent="0.2">
      <c r="W342">
        <v>330</v>
      </c>
      <c r="X342" s="32">
        <v>43801986.335840032</v>
      </c>
      <c r="Y342" s="12">
        <v>12851489.751879992</v>
      </c>
      <c r="Z342" s="34">
        <v>76962372.957154542</v>
      </c>
    </row>
    <row r="343" spans="23:26" x14ac:dyDescent="0.2">
      <c r="W343">
        <v>331</v>
      </c>
      <c r="X343" s="32">
        <v>43801986.335840032</v>
      </c>
      <c r="Y343" s="12">
        <v>12851489.751879992</v>
      </c>
      <c r="Z343" s="34">
        <v>64334595.534563333</v>
      </c>
    </row>
    <row r="344" spans="23:26" x14ac:dyDescent="0.2">
      <c r="W344">
        <v>332</v>
      </c>
      <c r="X344" s="32">
        <v>43801986.335840032</v>
      </c>
      <c r="Y344" s="12">
        <v>12851489.751879992</v>
      </c>
      <c r="Z344" s="34">
        <v>35479739.263197042</v>
      </c>
    </row>
    <row r="345" spans="23:26" x14ac:dyDescent="0.2">
      <c r="W345">
        <v>333</v>
      </c>
      <c r="X345" s="32">
        <v>43801986.335840032</v>
      </c>
      <c r="Y345" s="12">
        <v>12851489.751879992</v>
      </c>
      <c r="Z345" s="34">
        <v>64807409.952936277</v>
      </c>
    </row>
    <row r="346" spans="23:26" x14ac:dyDescent="0.2">
      <c r="W346">
        <v>334</v>
      </c>
      <c r="X346" s="32">
        <v>43801986.335840032</v>
      </c>
      <c r="Y346" s="12">
        <v>12851489.751879992</v>
      </c>
      <c r="Z346" s="34">
        <v>90871353.110279739</v>
      </c>
    </row>
    <row r="347" spans="23:26" x14ac:dyDescent="0.2">
      <c r="W347">
        <v>335</v>
      </c>
      <c r="X347" s="32">
        <v>43801986.335840032</v>
      </c>
      <c r="Y347" s="12">
        <v>12851489.751879992</v>
      </c>
      <c r="Z347" s="34">
        <v>77232961.117553294</v>
      </c>
    </row>
    <row r="348" spans="23:26" x14ac:dyDescent="0.2">
      <c r="W348">
        <v>336</v>
      </c>
      <c r="X348" s="32">
        <v>43801986.335840032</v>
      </c>
      <c r="Y348" s="12">
        <v>12851489.751879992</v>
      </c>
      <c r="Z348" s="34">
        <v>78689901.478216052</v>
      </c>
    </row>
    <row r="349" spans="23:26" x14ac:dyDescent="0.2">
      <c r="W349">
        <v>337</v>
      </c>
      <c r="X349" s="32">
        <v>43801986.335840032</v>
      </c>
      <c r="Y349" s="12">
        <v>12851489.751879992</v>
      </c>
      <c r="Z349" s="34">
        <v>90871353.110279739</v>
      </c>
    </row>
    <row r="350" spans="23:26" x14ac:dyDescent="0.2">
      <c r="W350">
        <v>338</v>
      </c>
      <c r="X350" s="32">
        <v>43801986.335840032</v>
      </c>
      <c r="Y350" s="12">
        <v>12851489.751879992</v>
      </c>
      <c r="Z350" s="34">
        <v>47300725.28313107</v>
      </c>
    </row>
    <row r="351" spans="23:26" x14ac:dyDescent="0.2">
      <c r="W351">
        <v>339</v>
      </c>
      <c r="X351" s="32">
        <v>43801986.335840032</v>
      </c>
      <c r="Y351" s="12">
        <v>12851489.751879992</v>
      </c>
      <c r="Z351" s="34">
        <v>90871353.110279739</v>
      </c>
    </row>
    <row r="352" spans="23:26" x14ac:dyDescent="0.2">
      <c r="W352">
        <v>340</v>
      </c>
      <c r="X352" s="32">
        <v>43801986.335840032</v>
      </c>
      <c r="Y352" s="12">
        <v>9584619.018689543</v>
      </c>
      <c r="Z352" s="34">
        <v>25857751.750131834</v>
      </c>
    </row>
    <row r="353" spans="23:26" x14ac:dyDescent="0.2">
      <c r="W353">
        <v>341</v>
      </c>
      <c r="X353" s="32">
        <v>43801986.335840032</v>
      </c>
      <c r="Y353" s="12">
        <v>12851489.751879992</v>
      </c>
      <c r="Z353" s="34">
        <v>69560883.994874194</v>
      </c>
    </row>
    <row r="354" spans="23:26" x14ac:dyDescent="0.2">
      <c r="W354">
        <v>342</v>
      </c>
      <c r="X354" s="32">
        <v>43801986.335840032</v>
      </c>
      <c r="Y354" s="12">
        <v>12851489.751879992</v>
      </c>
      <c r="Z354" s="34">
        <v>69715433.751327038</v>
      </c>
    </row>
    <row r="355" spans="23:26" x14ac:dyDescent="0.2">
      <c r="W355">
        <v>343</v>
      </c>
      <c r="X355" s="32">
        <v>43801986.335840032</v>
      </c>
      <c r="Y355" s="12">
        <v>12851489.751879992</v>
      </c>
      <c r="Z355" s="34">
        <v>77918569.381439418</v>
      </c>
    </row>
    <row r="356" spans="23:26" x14ac:dyDescent="0.2">
      <c r="W356">
        <v>344</v>
      </c>
      <c r="X356" s="32">
        <v>43801986.335840032</v>
      </c>
      <c r="Y356" s="12">
        <v>12851489.751879992</v>
      </c>
      <c r="Z356" s="34">
        <v>84617971.778808773</v>
      </c>
    </row>
    <row r="357" spans="23:26" x14ac:dyDescent="0.2">
      <c r="W357">
        <v>345</v>
      </c>
      <c r="X357" s="32">
        <v>43801986.335840032</v>
      </c>
      <c r="Y357" s="12">
        <v>12851489.751879992</v>
      </c>
      <c r="Z357" s="34">
        <v>55993893.902547538</v>
      </c>
    </row>
    <row r="358" spans="23:26" x14ac:dyDescent="0.2">
      <c r="W358">
        <v>346</v>
      </c>
      <c r="X358" s="32">
        <v>43801986.335840032</v>
      </c>
      <c r="Y358" s="12">
        <v>12851489.751879992</v>
      </c>
      <c r="Z358" s="34">
        <v>77330670.819791168</v>
      </c>
    </row>
    <row r="359" spans="23:26" x14ac:dyDescent="0.2">
      <c r="W359">
        <v>347</v>
      </c>
      <c r="X359" s="32">
        <v>43801986.335840032</v>
      </c>
      <c r="Y359" s="12">
        <v>12851489.751879992</v>
      </c>
      <c r="Z359" s="34">
        <v>71000011.248822108</v>
      </c>
    </row>
    <row r="360" spans="23:26" x14ac:dyDescent="0.2">
      <c r="W360">
        <v>348</v>
      </c>
      <c r="X360" s="32">
        <v>43801986.335840032</v>
      </c>
      <c r="Y360" s="12">
        <v>12851489.751879992</v>
      </c>
      <c r="Z360" s="34">
        <v>71329757.30469507</v>
      </c>
    </row>
    <row r="361" spans="23:26" x14ac:dyDescent="0.2">
      <c r="W361">
        <v>349</v>
      </c>
      <c r="X361" s="32">
        <v>43801986.335840032</v>
      </c>
      <c r="Y361" s="12">
        <v>12851489.751879992</v>
      </c>
      <c r="Z361" s="34">
        <v>75725841.009645507</v>
      </c>
    </row>
    <row r="362" spans="23:26" x14ac:dyDescent="0.2">
      <c r="W362">
        <v>350</v>
      </c>
      <c r="X362" s="32">
        <v>43801986.335840032</v>
      </c>
      <c r="Y362" s="12">
        <v>12851489.751879992</v>
      </c>
      <c r="Z362" s="34">
        <v>83515976.678507522</v>
      </c>
    </row>
    <row r="363" spans="23:26" x14ac:dyDescent="0.2">
      <c r="W363">
        <v>351</v>
      </c>
      <c r="X363" s="32">
        <v>43801986.335840032</v>
      </c>
      <c r="Y363" s="12">
        <v>12851489.751879992</v>
      </c>
      <c r="Z363" s="34">
        <v>66426364.300099432</v>
      </c>
    </row>
    <row r="364" spans="23:26" x14ac:dyDescent="0.2">
      <c r="W364">
        <v>352</v>
      </c>
      <c r="X364" s="32">
        <v>43801986.335840032</v>
      </c>
      <c r="Y364" s="12">
        <v>12851489.751879992</v>
      </c>
      <c r="Z364" s="34">
        <v>58836394.651742592</v>
      </c>
    </row>
    <row r="365" spans="23:26" x14ac:dyDescent="0.2">
      <c r="W365">
        <v>353</v>
      </c>
      <c r="X365" s="32">
        <v>43801986.335840032</v>
      </c>
      <c r="Y365" s="12">
        <v>12851489.751879992</v>
      </c>
      <c r="Z365" s="34">
        <v>68645968.427387416</v>
      </c>
    </row>
    <row r="366" spans="23:26" x14ac:dyDescent="0.2">
      <c r="W366">
        <v>354</v>
      </c>
      <c r="X366" s="32">
        <v>43801986.335840032</v>
      </c>
      <c r="Y366" s="12">
        <v>12851489.751879992</v>
      </c>
      <c r="Z366" s="34">
        <v>38114620.148477346</v>
      </c>
    </row>
    <row r="367" spans="23:26" x14ac:dyDescent="0.2">
      <c r="W367">
        <v>355</v>
      </c>
      <c r="X367" s="32">
        <v>43801986.335840032</v>
      </c>
      <c r="Y367" s="12">
        <v>12851489.751879992</v>
      </c>
      <c r="Z367" s="34">
        <v>60572999.231296077</v>
      </c>
    </row>
    <row r="368" spans="23:26" x14ac:dyDescent="0.2">
      <c r="W368">
        <v>356</v>
      </c>
      <c r="X368" s="32">
        <v>43801986.335840032</v>
      </c>
      <c r="Y368" s="12">
        <v>12851489.751879992</v>
      </c>
      <c r="Z368" s="34">
        <v>55674239.375663117</v>
      </c>
    </row>
    <row r="369" spans="23:26" x14ac:dyDescent="0.2">
      <c r="W369">
        <v>357</v>
      </c>
      <c r="X369" s="32">
        <v>43801986.335840032</v>
      </c>
      <c r="Y369" s="12">
        <v>12851489.751879992</v>
      </c>
      <c r="Z369" s="34">
        <v>69269193.514749438</v>
      </c>
    </row>
    <row r="370" spans="23:26" x14ac:dyDescent="0.2">
      <c r="W370">
        <v>358</v>
      </c>
      <c r="X370" s="32">
        <v>43801986.335840032</v>
      </c>
      <c r="Y370" s="12">
        <v>12851489.751879992</v>
      </c>
      <c r="Z370" s="34">
        <v>90871353.110279739</v>
      </c>
    </row>
    <row r="371" spans="23:26" x14ac:dyDescent="0.2">
      <c r="W371">
        <v>359</v>
      </c>
      <c r="X371" s="32">
        <v>43801986.335840032</v>
      </c>
      <c r="Y371" s="12">
        <v>12851489.751879992</v>
      </c>
      <c r="Z371" s="34">
        <v>68522393.939752251</v>
      </c>
    </row>
    <row r="372" spans="23:26" x14ac:dyDescent="0.2">
      <c r="W372">
        <v>360</v>
      </c>
      <c r="X372" s="32">
        <v>43801986.335840032</v>
      </c>
      <c r="Y372" s="12">
        <v>12851489.751879992</v>
      </c>
      <c r="Z372" s="34">
        <v>46494502.583711803</v>
      </c>
    </row>
    <row r="373" spans="23:26" x14ac:dyDescent="0.2">
      <c r="W373">
        <v>361</v>
      </c>
      <c r="X373" s="32">
        <v>43801986.335840032</v>
      </c>
      <c r="Y373" s="12">
        <v>12851489.751879992</v>
      </c>
      <c r="Z373" s="34">
        <v>54270781.063575491</v>
      </c>
    </row>
    <row r="374" spans="23:26" x14ac:dyDescent="0.2">
      <c r="W374">
        <v>362</v>
      </c>
      <c r="X374" s="32">
        <v>43801986.335840032</v>
      </c>
      <c r="Y374" s="12">
        <v>12851489.751879992</v>
      </c>
      <c r="Z374" s="34">
        <v>68194692.534358442</v>
      </c>
    </row>
    <row r="375" spans="23:26" x14ac:dyDescent="0.2">
      <c r="W375">
        <v>363</v>
      </c>
      <c r="X375" s="32">
        <v>43801986.335840032</v>
      </c>
      <c r="Y375" s="12">
        <v>12851489.751879992</v>
      </c>
      <c r="Z375" s="34">
        <v>43009039.338675514</v>
      </c>
    </row>
    <row r="376" spans="23:26" x14ac:dyDescent="0.2">
      <c r="W376">
        <v>364</v>
      </c>
      <c r="X376" s="32">
        <v>43801986.335840032</v>
      </c>
      <c r="Y376" s="12">
        <v>12851489.751879992</v>
      </c>
      <c r="Z376" s="34">
        <v>52163949.953982979</v>
      </c>
    </row>
    <row r="377" spans="23:26" x14ac:dyDescent="0.2">
      <c r="W377">
        <v>365</v>
      </c>
      <c r="X377" s="32">
        <v>43801986.335840032</v>
      </c>
      <c r="Y377" s="12">
        <v>12851489.751879992</v>
      </c>
      <c r="Z377" s="34">
        <v>76073048.244935885</v>
      </c>
    </row>
    <row r="378" spans="23:26" x14ac:dyDescent="0.2">
      <c r="W378">
        <v>366</v>
      </c>
      <c r="X378" s="32">
        <v>43801986.335840032</v>
      </c>
      <c r="Y378" s="12">
        <v>12851489.751879992</v>
      </c>
      <c r="Z378" s="34">
        <v>53767944.279909685</v>
      </c>
    </row>
    <row r="379" spans="23:26" x14ac:dyDescent="0.2">
      <c r="W379">
        <v>367</v>
      </c>
      <c r="X379" s="32">
        <v>43801986.335840032</v>
      </c>
      <c r="Y379" s="12">
        <v>12851489.751879992</v>
      </c>
      <c r="Z379" s="34">
        <v>67586756.652364701</v>
      </c>
    </row>
    <row r="380" spans="23:26" x14ac:dyDescent="0.2">
      <c r="W380">
        <v>368</v>
      </c>
      <c r="X380" s="32">
        <v>43801986.335840032</v>
      </c>
      <c r="Y380" s="12">
        <v>12851489.751879992</v>
      </c>
      <c r="Z380" s="34">
        <v>75892536.667043805</v>
      </c>
    </row>
    <row r="381" spans="23:26" x14ac:dyDescent="0.2">
      <c r="W381">
        <v>369</v>
      </c>
      <c r="X381" s="32">
        <v>43801986.335840032</v>
      </c>
      <c r="Y381" s="12">
        <v>12851489.751879992</v>
      </c>
      <c r="Z381" s="34">
        <v>74941898.962541014</v>
      </c>
    </row>
    <row r="382" spans="23:26" x14ac:dyDescent="0.2">
      <c r="W382">
        <v>370</v>
      </c>
      <c r="X382" s="32">
        <v>43801986.335840032</v>
      </c>
      <c r="Y382" s="12">
        <v>12851489.751879992</v>
      </c>
      <c r="Z382" s="34">
        <v>43975495.436532363</v>
      </c>
    </row>
    <row r="383" spans="23:26" x14ac:dyDescent="0.2">
      <c r="W383">
        <v>371</v>
      </c>
      <c r="X383" s="32">
        <v>43801986.335840032</v>
      </c>
      <c r="Y383" s="12">
        <v>12851489.751879992</v>
      </c>
      <c r="Z383" s="34">
        <v>42382860.146687999</v>
      </c>
    </row>
    <row r="384" spans="23:26" x14ac:dyDescent="0.2">
      <c r="W384">
        <v>372</v>
      </c>
      <c r="X384" s="32">
        <v>43801986.335840032</v>
      </c>
      <c r="Y384" s="12">
        <v>12851489.751879992</v>
      </c>
      <c r="Z384" s="34">
        <v>56492705.762699857</v>
      </c>
    </row>
    <row r="385" spans="23:26" x14ac:dyDescent="0.2">
      <c r="W385">
        <v>373</v>
      </c>
      <c r="X385" s="32">
        <v>43801986.335840032</v>
      </c>
      <c r="Y385" s="12">
        <v>12851489.751879992</v>
      </c>
      <c r="Z385" s="34">
        <v>29035586.508782435</v>
      </c>
    </row>
    <row r="386" spans="23:26" x14ac:dyDescent="0.2">
      <c r="W386">
        <v>374</v>
      </c>
      <c r="X386" s="32">
        <v>43801986.335840032</v>
      </c>
      <c r="Y386" s="12">
        <v>12851489.751879992</v>
      </c>
      <c r="Z386" s="34">
        <v>74405060.28952986</v>
      </c>
    </row>
    <row r="387" spans="23:26" x14ac:dyDescent="0.2">
      <c r="W387">
        <v>375</v>
      </c>
      <c r="X387" s="32">
        <v>43801986.335840032</v>
      </c>
      <c r="Y387" s="12">
        <v>12851489.751879992</v>
      </c>
      <c r="Z387" s="34">
        <v>56088936.024885923</v>
      </c>
    </row>
    <row r="388" spans="23:26" x14ac:dyDescent="0.2">
      <c r="W388">
        <v>376</v>
      </c>
      <c r="X388" s="32">
        <v>43801986.335840032</v>
      </c>
      <c r="Y388" s="12">
        <v>12851489.751879992</v>
      </c>
      <c r="Z388" s="34">
        <v>70911040.013261527</v>
      </c>
    </row>
    <row r="389" spans="23:26" x14ac:dyDescent="0.2">
      <c r="W389">
        <v>377</v>
      </c>
      <c r="X389" s="32">
        <v>43801986.335840032</v>
      </c>
      <c r="Y389" s="12">
        <v>12851489.751879992</v>
      </c>
      <c r="Z389" s="34">
        <v>35767669.914455771</v>
      </c>
    </row>
    <row r="390" spans="23:26" x14ac:dyDescent="0.2">
      <c r="W390">
        <v>378</v>
      </c>
      <c r="X390" s="32">
        <v>43801986.335840032</v>
      </c>
      <c r="Y390" s="12">
        <v>12851489.751879992</v>
      </c>
      <c r="Z390" s="34">
        <v>69726935.966194034</v>
      </c>
    </row>
    <row r="391" spans="23:26" x14ac:dyDescent="0.2">
      <c r="W391">
        <v>379</v>
      </c>
      <c r="X391" s="32">
        <v>43801986.335840032</v>
      </c>
      <c r="Y391" s="12">
        <v>12851489.751879992</v>
      </c>
      <c r="Z391" s="34">
        <v>64457053.514509618</v>
      </c>
    </row>
    <row r="392" spans="23:26" x14ac:dyDescent="0.2">
      <c r="W392">
        <v>380</v>
      </c>
      <c r="X392" s="32">
        <v>43801986.335840032</v>
      </c>
      <c r="Y392" s="12">
        <v>12851489.751879992</v>
      </c>
      <c r="Z392" s="34">
        <v>38822959.174164936</v>
      </c>
    </row>
    <row r="393" spans="23:26" x14ac:dyDescent="0.2">
      <c r="W393">
        <v>381</v>
      </c>
      <c r="X393" s="32">
        <v>43801986.335840032</v>
      </c>
      <c r="Y393" s="12">
        <v>12851489.751879992</v>
      </c>
      <c r="Z393" s="34">
        <v>65582008.491224468</v>
      </c>
    </row>
    <row r="394" spans="23:26" x14ac:dyDescent="0.2">
      <c r="W394">
        <v>382</v>
      </c>
      <c r="X394" s="32">
        <v>43801986.335840032</v>
      </c>
      <c r="Y394" s="12">
        <v>12851489.751879992</v>
      </c>
      <c r="Z394" s="34">
        <v>90871353.110279739</v>
      </c>
    </row>
    <row r="395" spans="23:26" x14ac:dyDescent="0.2">
      <c r="W395">
        <v>383</v>
      </c>
      <c r="X395" s="32">
        <v>43801986.335840032</v>
      </c>
      <c r="Y395" s="12">
        <v>12851489.751879992</v>
      </c>
      <c r="Z395" s="34">
        <v>48827798.951176114</v>
      </c>
    </row>
    <row r="396" spans="23:26" x14ac:dyDescent="0.2">
      <c r="W396">
        <v>384</v>
      </c>
      <c r="X396" s="32">
        <v>43801986.335840032</v>
      </c>
      <c r="Y396" s="12">
        <v>12851489.751879992</v>
      </c>
      <c r="Z396" s="34">
        <v>73765345.232561767</v>
      </c>
    </row>
    <row r="397" spans="23:26" x14ac:dyDescent="0.2">
      <c r="W397">
        <v>385</v>
      </c>
      <c r="X397" s="32">
        <v>43801986.335840032</v>
      </c>
      <c r="Y397" s="12">
        <v>12851489.751879992</v>
      </c>
      <c r="Z397" s="34">
        <v>82907611.109925538</v>
      </c>
    </row>
    <row r="398" spans="23:26" x14ac:dyDescent="0.2">
      <c r="W398">
        <v>386</v>
      </c>
      <c r="X398" s="32">
        <v>43801986.335840032</v>
      </c>
      <c r="Y398" s="12">
        <v>12851489.751879992</v>
      </c>
      <c r="Z398" s="34">
        <v>33249671.787837382</v>
      </c>
    </row>
    <row r="399" spans="23:26" x14ac:dyDescent="0.2">
      <c r="W399">
        <v>387</v>
      </c>
      <c r="X399" s="32">
        <v>43801986.335840032</v>
      </c>
      <c r="Y399" s="12">
        <v>12851489.751879992</v>
      </c>
      <c r="Z399" s="34">
        <v>83082516.204116672</v>
      </c>
    </row>
    <row r="400" spans="23:26" x14ac:dyDescent="0.2">
      <c r="W400">
        <v>388</v>
      </c>
      <c r="X400" s="32">
        <v>43801986.335840032</v>
      </c>
      <c r="Y400" s="12">
        <v>12851489.751879992</v>
      </c>
      <c r="Z400" s="34">
        <v>76556614.236777186</v>
      </c>
    </row>
    <row r="401" spans="23:26" x14ac:dyDescent="0.2">
      <c r="W401">
        <v>389</v>
      </c>
      <c r="X401" s="32">
        <v>43801986.335840032</v>
      </c>
      <c r="Y401" s="12">
        <v>12851489.751879992</v>
      </c>
      <c r="Z401" s="34">
        <v>51756091.212016456</v>
      </c>
    </row>
    <row r="402" spans="23:26" x14ac:dyDescent="0.2">
      <c r="W402">
        <v>390</v>
      </c>
      <c r="X402" s="32">
        <v>43801986.335840032</v>
      </c>
      <c r="Y402" s="12">
        <v>12851489.751879992</v>
      </c>
      <c r="Z402" s="34">
        <v>76157158.435705885</v>
      </c>
    </row>
    <row r="403" spans="23:26" x14ac:dyDescent="0.2">
      <c r="W403">
        <v>391</v>
      </c>
      <c r="X403" s="32">
        <v>43801986.335840032</v>
      </c>
      <c r="Y403" s="12">
        <v>12851489.751879992</v>
      </c>
      <c r="Z403" s="34">
        <v>63732406.048076391</v>
      </c>
    </row>
    <row r="404" spans="23:26" x14ac:dyDescent="0.2">
      <c r="W404">
        <v>392</v>
      </c>
      <c r="X404" s="32">
        <v>43801986.335840032</v>
      </c>
      <c r="Y404" s="12">
        <v>12851489.751879992</v>
      </c>
      <c r="Z404" s="34">
        <v>62812987.335548207</v>
      </c>
    </row>
    <row r="405" spans="23:26" x14ac:dyDescent="0.2">
      <c r="W405">
        <v>393</v>
      </c>
      <c r="X405" s="32">
        <v>43801986.335840032</v>
      </c>
      <c r="Y405" s="12">
        <v>12851489.751879992</v>
      </c>
      <c r="Z405" s="34">
        <v>77006355.535396367</v>
      </c>
    </row>
    <row r="406" spans="23:26" x14ac:dyDescent="0.2">
      <c r="W406">
        <v>394</v>
      </c>
      <c r="X406" s="32">
        <v>43801986.335840032</v>
      </c>
      <c r="Y406" s="12">
        <v>12851489.751879992</v>
      </c>
      <c r="Z406" s="34">
        <v>66867857.322815128</v>
      </c>
    </row>
    <row r="407" spans="23:26" x14ac:dyDescent="0.2">
      <c r="W407">
        <v>395</v>
      </c>
      <c r="X407" s="32">
        <v>43801986.335840032</v>
      </c>
      <c r="Y407" s="12">
        <v>12851489.751879992</v>
      </c>
      <c r="Z407" s="34">
        <v>51222175.848091811</v>
      </c>
    </row>
    <row r="408" spans="23:26" x14ac:dyDescent="0.2">
      <c r="W408">
        <v>396</v>
      </c>
      <c r="X408" s="32">
        <v>43801986.335840032</v>
      </c>
      <c r="Y408" s="12">
        <v>12851489.751879992</v>
      </c>
      <c r="Z408" s="34">
        <v>50692722.635114044</v>
      </c>
    </row>
    <row r="409" spans="23:26" x14ac:dyDescent="0.2">
      <c r="W409">
        <v>397</v>
      </c>
      <c r="X409" s="32">
        <v>43801986.335840032</v>
      </c>
      <c r="Y409" s="12">
        <v>12851489.751879992</v>
      </c>
      <c r="Z409" s="34">
        <v>38054008.673436739</v>
      </c>
    </row>
    <row r="410" spans="23:26" x14ac:dyDescent="0.2">
      <c r="W410">
        <v>398</v>
      </c>
      <c r="X410" s="32">
        <v>43801986.335840032</v>
      </c>
      <c r="Y410" s="12">
        <v>12851489.751879992</v>
      </c>
      <c r="Z410" s="34">
        <v>69553883.977718532</v>
      </c>
    </row>
    <row r="411" spans="23:26" x14ac:dyDescent="0.2">
      <c r="W411">
        <v>399</v>
      </c>
      <c r="X411" s="32">
        <v>43801986.335840032</v>
      </c>
      <c r="Y411" s="12">
        <v>12851489.751879992</v>
      </c>
      <c r="Z411" s="34">
        <v>76675367.991394281</v>
      </c>
    </row>
    <row r="412" spans="23:26" x14ac:dyDescent="0.2">
      <c r="W412">
        <v>400</v>
      </c>
      <c r="X412" s="32">
        <v>43801986.335840032</v>
      </c>
      <c r="Y412" s="12">
        <v>12851489.751879992</v>
      </c>
      <c r="Z412" s="34">
        <v>83944059.298019201</v>
      </c>
    </row>
    <row r="413" spans="23:26" x14ac:dyDescent="0.2">
      <c r="W413">
        <v>401</v>
      </c>
      <c r="X413" s="32">
        <v>43801986.335840032</v>
      </c>
      <c r="Y413" s="12">
        <v>12851489.751879992</v>
      </c>
      <c r="Z413" s="34">
        <v>52834604.56842044</v>
      </c>
    </row>
    <row r="414" spans="23:26" x14ac:dyDescent="0.2">
      <c r="W414">
        <v>402</v>
      </c>
      <c r="X414" s="32">
        <v>43801986.335840032</v>
      </c>
      <c r="Y414" s="12">
        <v>12851489.751879992</v>
      </c>
      <c r="Z414" s="34">
        <v>54114922.904533073</v>
      </c>
    </row>
    <row r="415" spans="23:26" x14ac:dyDescent="0.2">
      <c r="W415">
        <v>403</v>
      </c>
      <c r="X415" s="32">
        <v>43801986.335840032</v>
      </c>
      <c r="Y415" s="12">
        <v>12851489.751879992</v>
      </c>
      <c r="Z415" s="34">
        <v>69956782.825586632</v>
      </c>
    </row>
    <row r="416" spans="23:26" x14ac:dyDescent="0.2">
      <c r="W416">
        <v>404</v>
      </c>
      <c r="X416" s="32">
        <v>43801986.335840032</v>
      </c>
      <c r="Y416" s="12">
        <v>12851489.751879992</v>
      </c>
      <c r="Z416" s="34">
        <v>78692180.792217925</v>
      </c>
    </row>
    <row r="417" spans="23:26" x14ac:dyDescent="0.2">
      <c r="W417">
        <v>405</v>
      </c>
      <c r="X417" s="32">
        <v>43801986.335840032</v>
      </c>
      <c r="Y417" s="12">
        <v>12851489.751879992</v>
      </c>
      <c r="Z417" s="34">
        <v>71184488.697392702</v>
      </c>
    </row>
    <row r="418" spans="23:26" x14ac:dyDescent="0.2">
      <c r="W418">
        <v>406</v>
      </c>
      <c r="X418" s="32">
        <v>43801986.335840032</v>
      </c>
      <c r="Y418" s="12">
        <v>12851489.751879992</v>
      </c>
      <c r="Z418" s="34">
        <v>70671429.01039879</v>
      </c>
    </row>
    <row r="419" spans="23:26" x14ac:dyDescent="0.2">
      <c r="W419">
        <v>407</v>
      </c>
      <c r="X419" s="32">
        <v>43801986.335840032</v>
      </c>
      <c r="Y419" s="12">
        <v>12851489.751879992</v>
      </c>
      <c r="Z419" s="34">
        <v>35725081.413037233</v>
      </c>
    </row>
    <row r="420" spans="23:26" x14ac:dyDescent="0.2">
      <c r="W420">
        <v>408</v>
      </c>
      <c r="X420" s="32">
        <v>43801986.335840032</v>
      </c>
      <c r="Y420" s="12">
        <v>12851489.751879992</v>
      </c>
      <c r="Z420" s="34">
        <v>38158789.069207393</v>
      </c>
    </row>
    <row r="421" spans="23:26" x14ac:dyDescent="0.2">
      <c r="W421">
        <v>409</v>
      </c>
      <c r="X421" s="32">
        <v>43801986.335840032</v>
      </c>
      <c r="Y421" s="12">
        <v>12851489.751879992</v>
      </c>
      <c r="Z421" s="34">
        <v>70196166.692582399</v>
      </c>
    </row>
    <row r="422" spans="23:26" x14ac:dyDescent="0.2">
      <c r="W422">
        <v>410</v>
      </c>
      <c r="X422" s="32">
        <v>43801986.335840032</v>
      </c>
      <c r="Y422" s="12">
        <v>12851489.751879992</v>
      </c>
      <c r="Z422" s="34">
        <v>66892127.574280202</v>
      </c>
    </row>
    <row r="423" spans="23:26" x14ac:dyDescent="0.2">
      <c r="W423">
        <v>411</v>
      </c>
      <c r="X423" s="32">
        <v>43801986.335840032</v>
      </c>
      <c r="Y423" s="12">
        <v>12851489.751879992</v>
      </c>
      <c r="Z423" s="34">
        <v>35143798.505186088</v>
      </c>
    </row>
    <row r="424" spans="23:26" x14ac:dyDescent="0.2">
      <c r="W424">
        <v>412</v>
      </c>
      <c r="X424" s="32">
        <v>43801986.335840032</v>
      </c>
      <c r="Y424" s="12">
        <v>12851489.751879992</v>
      </c>
      <c r="Z424" s="34">
        <v>53024492.750731796</v>
      </c>
    </row>
    <row r="425" spans="23:26" x14ac:dyDescent="0.2">
      <c r="W425">
        <v>413</v>
      </c>
      <c r="X425" s="32">
        <v>43801986.335840032</v>
      </c>
      <c r="Y425" s="12">
        <v>12851489.751879992</v>
      </c>
      <c r="Z425" s="34">
        <v>35316903.202569738</v>
      </c>
    </row>
    <row r="426" spans="23:26" x14ac:dyDescent="0.2">
      <c r="W426">
        <v>414</v>
      </c>
      <c r="X426" s="32">
        <v>43801986.335840032</v>
      </c>
      <c r="Y426" s="12">
        <v>12851489.751879992</v>
      </c>
      <c r="Z426" s="34">
        <v>75457283.875756323</v>
      </c>
    </row>
    <row r="427" spans="23:26" x14ac:dyDescent="0.2">
      <c r="W427">
        <v>415</v>
      </c>
      <c r="X427" s="32">
        <v>43801986.335840032</v>
      </c>
      <c r="Y427" s="12">
        <v>12851489.751879992</v>
      </c>
      <c r="Z427" s="34">
        <v>84784357.03235355</v>
      </c>
    </row>
    <row r="428" spans="23:26" x14ac:dyDescent="0.2">
      <c r="W428">
        <v>416</v>
      </c>
      <c r="X428" s="32">
        <v>43801986.335840032</v>
      </c>
      <c r="Y428" s="12">
        <v>12851489.751879992</v>
      </c>
      <c r="Z428" s="34">
        <v>62624566.016964674</v>
      </c>
    </row>
    <row r="429" spans="23:26" x14ac:dyDescent="0.2">
      <c r="W429">
        <v>417</v>
      </c>
      <c r="X429" s="32">
        <v>43801986.335840032</v>
      </c>
      <c r="Y429" s="12">
        <v>12851489.751879992</v>
      </c>
      <c r="Z429" s="34">
        <v>45457093.167836078</v>
      </c>
    </row>
    <row r="430" spans="23:26" x14ac:dyDescent="0.2">
      <c r="W430">
        <v>418</v>
      </c>
      <c r="X430" s="32">
        <v>43801986.335840032</v>
      </c>
      <c r="Y430" s="12">
        <v>12851489.751879992</v>
      </c>
      <c r="Z430" s="34">
        <v>84784357.03235355</v>
      </c>
    </row>
    <row r="431" spans="23:26" x14ac:dyDescent="0.2">
      <c r="W431">
        <v>419</v>
      </c>
      <c r="X431" s="32">
        <v>43801986.335840032</v>
      </c>
      <c r="Y431" s="12">
        <v>9584619.018689543</v>
      </c>
      <c r="Z431" s="34">
        <v>24364999.20058047</v>
      </c>
    </row>
    <row r="432" spans="23:26" x14ac:dyDescent="0.2">
      <c r="W432">
        <v>420</v>
      </c>
      <c r="X432" s="32">
        <v>43801986.335840032</v>
      </c>
      <c r="Y432" s="12">
        <v>12851489.751879992</v>
      </c>
      <c r="Z432" s="34">
        <v>84029036.365501449</v>
      </c>
    </row>
    <row r="433" spans="23:26" x14ac:dyDescent="0.2">
      <c r="W433">
        <v>421</v>
      </c>
      <c r="X433" s="32">
        <v>43801986.335840032</v>
      </c>
      <c r="Y433" s="12">
        <v>12851489.751879992</v>
      </c>
      <c r="Z433" s="34">
        <v>90871353.110279739</v>
      </c>
    </row>
    <row r="434" spans="23:26" x14ac:dyDescent="0.2">
      <c r="W434">
        <v>422</v>
      </c>
      <c r="X434" s="32">
        <v>43801986.335840032</v>
      </c>
      <c r="Y434" s="12">
        <v>12851489.751879992</v>
      </c>
      <c r="Z434" s="34">
        <v>42824187.480296046</v>
      </c>
    </row>
    <row r="435" spans="23:26" x14ac:dyDescent="0.2">
      <c r="W435">
        <v>423</v>
      </c>
      <c r="X435" s="32">
        <v>43801986.335840032</v>
      </c>
      <c r="Y435" s="12">
        <v>12851489.751879992</v>
      </c>
      <c r="Z435" s="34">
        <v>54492211.707805082</v>
      </c>
    </row>
    <row r="436" spans="23:26" x14ac:dyDescent="0.2">
      <c r="W436">
        <v>424</v>
      </c>
      <c r="X436" s="32">
        <v>43801986.335840032</v>
      </c>
      <c r="Y436" s="12">
        <v>9584619.018689543</v>
      </c>
      <c r="Z436" s="34">
        <v>24678061.001505692</v>
      </c>
    </row>
    <row r="437" spans="23:26" x14ac:dyDescent="0.2">
      <c r="W437">
        <v>425</v>
      </c>
      <c r="X437" s="32">
        <v>43801986.335840032</v>
      </c>
      <c r="Y437" s="12">
        <v>12851489.751879992</v>
      </c>
      <c r="Z437" s="34">
        <v>62851752.856005743</v>
      </c>
    </row>
    <row r="438" spans="23:26" x14ac:dyDescent="0.2">
      <c r="W438">
        <v>426</v>
      </c>
      <c r="X438" s="32">
        <v>43801986.335840032</v>
      </c>
      <c r="Y438" s="12">
        <v>12851489.751879992</v>
      </c>
      <c r="Z438" s="34">
        <v>84198355.290267527</v>
      </c>
    </row>
    <row r="439" spans="23:26" x14ac:dyDescent="0.2">
      <c r="W439">
        <v>427</v>
      </c>
      <c r="X439" s="32">
        <v>43801986.335840032</v>
      </c>
      <c r="Y439" s="12">
        <v>12851489.751879992</v>
      </c>
      <c r="Z439" s="34">
        <v>39637218.593264788</v>
      </c>
    </row>
    <row r="440" spans="23:26" x14ac:dyDescent="0.2">
      <c r="W440">
        <v>428</v>
      </c>
      <c r="X440" s="32">
        <v>43801986.335840032</v>
      </c>
      <c r="Y440" s="12">
        <v>12851489.751879992</v>
      </c>
      <c r="Z440" s="34">
        <v>68630763.529871196</v>
      </c>
    </row>
    <row r="441" spans="23:26" x14ac:dyDescent="0.2">
      <c r="W441">
        <v>429</v>
      </c>
      <c r="X441" s="32">
        <v>43801986.335840032</v>
      </c>
      <c r="Y441" s="12">
        <v>12851489.751879992</v>
      </c>
      <c r="Z441" s="34">
        <v>60033034.001929998</v>
      </c>
    </row>
    <row r="442" spans="23:26" x14ac:dyDescent="0.2">
      <c r="W442">
        <v>430</v>
      </c>
      <c r="X442" s="32">
        <v>43801986.335840032</v>
      </c>
      <c r="Y442" s="12">
        <v>12851489.751879992</v>
      </c>
      <c r="Z442" s="34">
        <v>90871353.110279739</v>
      </c>
    </row>
    <row r="443" spans="23:26" x14ac:dyDescent="0.2">
      <c r="W443">
        <v>431</v>
      </c>
      <c r="X443" s="32">
        <v>43801986.335840032</v>
      </c>
      <c r="Y443" s="12">
        <v>12851489.751879992</v>
      </c>
      <c r="Z443" s="34">
        <v>54289806.945869654</v>
      </c>
    </row>
    <row r="444" spans="23:26" x14ac:dyDescent="0.2">
      <c r="W444">
        <v>432</v>
      </c>
      <c r="X444" s="32">
        <v>43801986.335840032</v>
      </c>
      <c r="Y444" s="12">
        <v>12851489.751879992</v>
      </c>
      <c r="Z444" s="34">
        <v>59687313.229163989</v>
      </c>
    </row>
    <row r="445" spans="23:26" x14ac:dyDescent="0.2">
      <c r="W445">
        <v>433</v>
      </c>
      <c r="X445" s="32">
        <v>43801986.335840032</v>
      </c>
      <c r="Y445" s="12">
        <v>12851489.751879992</v>
      </c>
      <c r="Z445" s="34">
        <v>90871353.110279739</v>
      </c>
    </row>
    <row r="446" spans="23:26" x14ac:dyDescent="0.2">
      <c r="W446">
        <v>434</v>
      </c>
      <c r="X446" s="32">
        <v>43801986.335840032</v>
      </c>
      <c r="Y446" s="12">
        <v>12851489.751879992</v>
      </c>
      <c r="Z446" s="34">
        <v>55316364.735002413</v>
      </c>
    </row>
    <row r="447" spans="23:26" x14ac:dyDescent="0.2">
      <c r="W447">
        <v>435</v>
      </c>
      <c r="X447" s="32">
        <v>43801986.335840032</v>
      </c>
      <c r="Y447" s="12">
        <v>12851489.751879992</v>
      </c>
      <c r="Z447" s="34">
        <v>90871353.110279739</v>
      </c>
    </row>
    <row r="448" spans="23:26" x14ac:dyDescent="0.2">
      <c r="W448">
        <v>436</v>
      </c>
      <c r="X448" s="32">
        <v>43801986.335840032</v>
      </c>
      <c r="Y448" s="12">
        <v>12851489.751879992</v>
      </c>
      <c r="Z448" s="34">
        <v>46961782.055239588</v>
      </c>
    </row>
    <row r="449" spans="23:26" x14ac:dyDescent="0.2">
      <c r="W449">
        <v>437</v>
      </c>
      <c r="X449" s="32">
        <v>43801986.335840032</v>
      </c>
      <c r="Y449" s="12">
        <v>12851489.751879992</v>
      </c>
      <c r="Z449" s="34">
        <v>84784357.03235355</v>
      </c>
    </row>
    <row r="450" spans="23:26" x14ac:dyDescent="0.2">
      <c r="W450">
        <v>438</v>
      </c>
      <c r="X450" s="32">
        <v>43801986.335840032</v>
      </c>
      <c r="Y450" s="12">
        <v>12851489.751879992</v>
      </c>
      <c r="Z450" s="34">
        <v>61330831.971272439</v>
      </c>
    </row>
    <row r="451" spans="23:26" x14ac:dyDescent="0.2">
      <c r="W451">
        <v>439</v>
      </c>
      <c r="X451" s="32">
        <v>43801986.335840032</v>
      </c>
      <c r="Y451" s="12">
        <v>12851489.751879992</v>
      </c>
      <c r="Z451" s="34">
        <v>71334467.418244243</v>
      </c>
    </row>
    <row r="452" spans="23:26" x14ac:dyDescent="0.2">
      <c r="W452">
        <v>440</v>
      </c>
      <c r="X452" s="32">
        <v>43801986.335840032</v>
      </c>
      <c r="Y452" s="12">
        <v>12851489.751879992</v>
      </c>
      <c r="Z452" s="34">
        <v>76675367.991394281</v>
      </c>
    </row>
    <row r="453" spans="23:26" x14ac:dyDescent="0.2">
      <c r="W453">
        <v>441</v>
      </c>
      <c r="X453" s="32">
        <v>43801986.335840032</v>
      </c>
      <c r="Y453" s="12">
        <v>12851489.751879992</v>
      </c>
      <c r="Z453" s="34">
        <v>45961301.079042539</v>
      </c>
    </row>
    <row r="454" spans="23:26" x14ac:dyDescent="0.2">
      <c r="W454">
        <v>442</v>
      </c>
      <c r="X454" s="32">
        <v>43801986.335840032</v>
      </c>
      <c r="Y454" s="12">
        <v>12851489.751879992</v>
      </c>
      <c r="Z454" s="34">
        <v>82555169.682094142</v>
      </c>
    </row>
    <row r="455" spans="23:26" x14ac:dyDescent="0.2">
      <c r="W455">
        <v>443</v>
      </c>
      <c r="X455" s="32">
        <v>43801986.335840032</v>
      </c>
      <c r="Y455" s="12">
        <v>12851489.751879992</v>
      </c>
      <c r="Z455" s="34">
        <v>34970712.748808451</v>
      </c>
    </row>
    <row r="456" spans="23:26" x14ac:dyDescent="0.2">
      <c r="W456">
        <v>444</v>
      </c>
      <c r="X456" s="32">
        <v>43801986.335840032</v>
      </c>
      <c r="Y456" s="12">
        <v>12851489.751879992</v>
      </c>
      <c r="Z456" s="34">
        <v>52886636.013725094</v>
      </c>
    </row>
    <row r="457" spans="23:26" x14ac:dyDescent="0.2">
      <c r="W457">
        <v>445</v>
      </c>
      <c r="X457" s="32">
        <v>43801986.335840032</v>
      </c>
      <c r="Y457" s="12">
        <v>12851489.751879992</v>
      </c>
      <c r="Z457" s="34">
        <v>77396463.529557168</v>
      </c>
    </row>
    <row r="458" spans="23:26" x14ac:dyDescent="0.2">
      <c r="W458">
        <v>446</v>
      </c>
      <c r="X458" s="32">
        <v>43801986.335840032</v>
      </c>
      <c r="Y458" s="12">
        <v>12851489.751879992</v>
      </c>
      <c r="Z458" s="34">
        <v>69731249.066307887</v>
      </c>
    </row>
    <row r="459" spans="23:26" x14ac:dyDescent="0.2">
      <c r="W459">
        <v>447</v>
      </c>
      <c r="X459" s="32">
        <v>43801986.335840032</v>
      </c>
      <c r="Y459" s="12">
        <v>12851489.751879992</v>
      </c>
      <c r="Z459" s="34">
        <v>76331831.155469969</v>
      </c>
    </row>
    <row r="460" spans="23:26" x14ac:dyDescent="0.2">
      <c r="W460">
        <v>448</v>
      </c>
      <c r="X460" s="32">
        <v>43801986.335840032</v>
      </c>
      <c r="Y460" s="12">
        <v>12851489.751879992</v>
      </c>
      <c r="Z460" s="34">
        <v>50841953.995999731</v>
      </c>
    </row>
    <row r="461" spans="23:26" x14ac:dyDescent="0.2">
      <c r="W461">
        <v>449</v>
      </c>
      <c r="X461" s="32">
        <v>43801986.335840032</v>
      </c>
      <c r="Y461" s="12">
        <v>12851489.751879992</v>
      </c>
      <c r="Z461" s="34">
        <v>82199190.601389527</v>
      </c>
    </row>
    <row r="462" spans="23:26" x14ac:dyDescent="0.2">
      <c r="W462">
        <v>450</v>
      </c>
      <c r="X462" s="32">
        <v>43801986.335840032</v>
      </c>
      <c r="Y462" s="12">
        <v>12851489.751879992</v>
      </c>
      <c r="Z462" s="34">
        <v>90871353.110279739</v>
      </c>
    </row>
    <row r="463" spans="23:26" x14ac:dyDescent="0.2">
      <c r="W463">
        <v>451</v>
      </c>
      <c r="X463" s="32">
        <v>43801986.335840032</v>
      </c>
      <c r="Y463" s="12">
        <v>12851489.751879992</v>
      </c>
      <c r="Z463" s="34">
        <v>77183328.988116205</v>
      </c>
    </row>
    <row r="464" spans="23:26" x14ac:dyDescent="0.2">
      <c r="W464">
        <v>452</v>
      </c>
      <c r="X464" s="32">
        <v>43801986.335840032</v>
      </c>
      <c r="Y464" s="12">
        <v>12851489.751879992</v>
      </c>
      <c r="Z464" s="34">
        <v>77944973.958796561</v>
      </c>
    </row>
    <row r="465" spans="23:26" x14ac:dyDescent="0.2">
      <c r="W465">
        <v>453</v>
      </c>
      <c r="X465" s="32">
        <v>43801986.335840032</v>
      </c>
      <c r="Y465" s="12">
        <v>12851489.751879992</v>
      </c>
      <c r="Z465" s="34">
        <v>84198355.290267527</v>
      </c>
    </row>
    <row r="466" spans="23:26" x14ac:dyDescent="0.2">
      <c r="W466">
        <v>454</v>
      </c>
      <c r="X466" s="32">
        <v>43801986.335840032</v>
      </c>
      <c r="Y466" s="12">
        <v>12851489.751879992</v>
      </c>
      <c r="Z466" s="34">
        <v>46376254.393916078</v>
      </c>
    </row>
    <row r="467" spans="23:26" x14ac:dyDescent="0.2">
      <c r="W467">
        <v>455</v>
      </c>
      <c r="X467" s="32">
        <v>43801986.335840032</v>
      </c>
      <c r="Y467" s="12">
        <v>12851489.751879992</v>
      </c>
      <c r="Z467" s="34">
        <v>70343555.223077744</v>
      </c>
    </row>
    <row r="468" spans="23:26" x14ac:dyDescent="0.2">
      <c r="W468">
        <v>456</v>
      </c>
      <c r="X468" s="32">
        <v>43801986.335840032</v>
      </c>
      <c r="Y468" s="12">
        <v>12851489.751879992</v>
      </c>
      <c r="Z468" s="34">
        <v>90871353.110279739</v>
      </c>
    </row>
    <row r="469" spans="23:26" x14ac:dyDescent="0.2">
      <c r="W469">
        <v>457</v>
      </c>
      <c r="X469" s="32">
        <v>43801986.335840032</v>
      </c>
      <c r="Y469" s="12">
        <v>12851489.751879992</v>
      </c>
      <c r="Z469" s="34">
        <v>69057362.302755356</v>
      </c>
    </row>
    <row r="470" spans="23:26" x14ac:dyDescent="0.2">
      <c r="W470">
        <v>458</v>
      </c>
      <c r="X470" s="32">
        <v>43801986.335840032</v>
      </c>
      <c r="Y470" s="12">
        <v>12851489.751879992</v>
      </c>
      <c r="Z470" s="34">
        <v>77165527.24210152</v>
      </c>
    </row>
    <row r="471" spans="23:26" x14ac:dyDescent="0.2">
      <c r="W471">
        <v>459</v>
      </c>
      <c r="X471" s="32">
        <v>43801986.335840032</v>
      </c>
      <c r="Y471" s="12">
        <v>12851489.751879992</v>
      </c>
      <c r="Z471" s="34">
        <v>71563814.950885236</v>
      </c>
    </row>
    <row r="472" spans="23:26" x14ac:dyDescent="0.2">
      <c r="W472">
        <v>460</v>
      </c>
      <c r="X472" s="32">
        <v>43801986.335840032</v>
      </c>
      <c r="Y472" s="12">
        <v>12851489.751879992</v>
      </c>
      <c r="Z472" s="34">
        <v>75203718.882643193</v>
      </c>
    </row>
    <row r="473" spans="23:26" x14ac:dyDescent="0.2">
      <c r="W473">
        <v>461</v>
      </c>
      <c r="X473" s="32">
        <v>43801986.335840032</v>
      </c>
      <c r="Y473" s="12">
        <v>12851489.751879992</v>
      </c>
      <c r="Z473" s="34">
        <v>62795073.201329648</v>
      </c>
    </row>
    <row r="474" spans="23:26" x14ac:dyDescent="0.2">
      <c r="W474">
        <v>462</v>
      </c>
      <c r="X474" s="32">
        <v>43801986.335840032</v>
      </c>
      <c r="Y474" s="12">
        <v>12851489.751879992</v>
      </c>
      <c r="Z474" s="34">
        <v>76749042.206926078</v>
      </c>
    </row>
    <row r="475" spans="23:26" x14ac:dyDescent="0.2">
      <c r="W475">
        <v>463</v>
      </c>
      <c r="X475" s="32">
        <v>43801986.335840032</v>
      </c>
      <c r="Y475" s="12">
        <v>12851489.751879992</v>
      </c>
      <c r="Z475" s="34">
        <v>42909285.101738967</v>
      </c>
    </row>
    <row r="476" spans="23:26" x14ac:dyDescent="0.2">
      <c r="W476">
        <v>464</v>
      </c>
      <c r="X476" s="32">
        <v>43801986.335840032</v>
      </c>
      <c r="Y476" s="12">
        <v>12851489.751879992</v>
      </c>
      <c r="Z476" s="34">
        <v>54372385.261939272</v>
      </c>
    </row>
    <row r="477" spans="23:26" x14ac:dyDescent="0.2">
      <c r="W477">
        <v>465</v>
      </c>
      <c r="X477" s="32">
        <v>43801986.335840032</v>
      </c>
      <c r="Y477" s="12">
        <v>12851489.751879992</v>
      </c>
      <c r="Z477" s="34">
        <v>68101050.211210698</v>
      </c>
    </row>
    <row r="478" spans="23:26" x14ac:dyDescent="0.2">
      <c r="W478">
        <v>466</v>
      </c>
      <c r="X478" s="32">
        <v>43801986.335840032</v>
      </c>
      <c r="Y478" s="12">
        <v>12851489.751879992</v>
      </c>
      <c r="Z478" s="34">
        <v>56005558.502839923</v>
      </c>
    </row>
    <row r="479" spans="23:26" x14ac:dyDescent="0.2">
      <c r="W479">
        <v>467</v>
      </c>
      <c r="X479" s="32">
        <v>43801986.335840032</v>
      </c>
      <c r="Y479" s="12">
        <v>12851489.751879992</v>
      </c>
      <c r="Z479" s="34">
        <v>59839168.692086533</v>
      </c>
    </row>
    <row r="480" spans="23:26" x14ac:dyDescent="0.2">
      <c r="W480">
        <v>468</v>
      </c>
      <c r="X480" s="32">
        <v>43801986.335840032</v>
      </c>
      <c r="Y480" s="12">
        <v>12851489.751879992</v>
      </c>
      <c r="Z480" s="34">
        <v>75545724.508365571</v>
      </c>
    </row>
    <row r="481" spans="23:26" x14ac:dyDescent="0.2">
      <c r="W481">
        <v>469</v>
      </c>
      <c r="X481" s="32">
        <v>43801986.335840032</v>
      </c>
      <c r="Y481" s="12">
        <v>12851489.751879992</v>
      </c>
      <c r="Z481" s="34">
        <v>46026896.498492569</v>
      </c>
    </row>
    <row r="482" spans="23:26" x14ac:dyDescent="0.2">
      <c r="W482">
        <v>470</v>
      </c>
      <c r="X482" s="32">
        <v>43801986.335840032</v>
      </c>
      <c r="Y482" s="12">
        <v>12851489.751879992</v>
      </c>
      <c r="Z482" s="34">
        <v>77186719.620723158</v>
      </c>
    </row>
    <row r="483" spans="23:26" x14ac:dyDescent="0.2">
      <c r="W483">
        <v>471</v>
      </c>
      <c r="X483" s="32">
        <v>43801986.335840032</v>
      </c>
      <c r="Y483" s="12">
        <v>12851489.751879992</v>
      </c>
      <c r="Z483" s="34">
        <v>62609901.312938333</v>
      </c>
    </row>
    <row r="484" spans="23:26" x14ac:dyDescent="0.2">
      <c r="W484">
        <v>472</v>
      </c>
      <c r="X484" s="32">
        <v>43801986.335840032</v>
      </c>
      <c r="Y484" s="12">
        <v>12851489.751879992</v>
      </c>
      <c r="Z484" s="34">
        <v>55333600.841406465</v>
      </c>
    </row>
    <row r="485" spans="23:26" x14ac:dyDescent="0.2">
      <c r="W485">
        <v>473</v>
      </c>
      <c r="X485" s="32">
        <v>43801986.335840032</v>
      </c>
      <c r="Y485" s="12">
        <v>12851489.751879992</v>
      </c>
      <c r="Z485" s="34">
        <v>62021783.071097687</v>
      </c>
    </row>
    <row r="486" spans="23:26" x14ac:dyDescent="0.2">
      <c r="W486">
        <v>474</v>
      </c>
      <c r="X486" s="32">
        <v>43801986.335840032</v>
      </c>
      <c r="Y486" s="12">
        <v>12851489.751879992</v>
      </c>
      <c r="Z486" s="34">
        <v>61266170.883470163</v>
      </c>
    </row>
    <row r="487" spans="23:26" x14ac:dyDescent="0.2">
      <c r="W487">
        <v>475</v>
      </c>
      <c r="X487" s="32">
        <v>43801986.335840032</v>
      </c>
      <c r="Y487" s="12">
        <v>4073471.4383211671</v>
      </c>
      <c r="Z487" s="34">
        <v>19039946.809702143</v>
      </c>
    </row>
    <row r="488" spans="23:26" x14ac:dyDescent="0.2">
      <c r="W488">
        <v>476</v>
      </c>
      <c r="X488" s="32">
        <v>43801986.335840032</v>
      </c>
      <c r="Y488" s="12">
        <v>12851489.751879992</v>
      </c>
      <c r="Z488" s="34">
        <v>46769442.13054771</v>
      </c>
    </row>
    <row r="489" spans="23:26" x14ac:dyDescent="0.2">
      <c r="W489">
        <v>477</v>
      </c>
      <c r="X489" s="32">
        <v>43801986.335840032</v>
      </c>
      <c r="Y489" s="12">
        <v>12851489.751879992</v>
      </c>
      <c r="Z489" s="34">
        <v>75631126.992291898</v>
      </c>
    </row>
    <row r="490" spans="23:26" x14ac:dyDescent="0.2">
      <c r="W490">
        <v>478</v>
      </c>
      <c r="X490" s="32">
        <v>43801986.335840032</v>
      </c>
      <c r="Y490" s="12">
        <v>12851489.751879992</v>
      </c>
      <c r="Z490" s="34">
        <v>77330670.819791168</v>
      </c>
    </row>
    <row r="491" spans="23:26" x14ac:dyDescent="0.2">
      <c r="W491">
        <v>479</v>
      </c>
      <c r="X491" s="32">
        <v>43801986.335840032</v>
      </c>
      <c r="Y491" s="12">
        <v>12851489.751879992</v>
      </c>
      <c r="Z491" s="34">
        <v>76360219.663063318</v>
      </c>
    </row>
    <row r="492" spans="23:26" x14ac:dyDescent="0.2">
      <c r="W492">
        <v>480</v>
      </c>
      <c r="X492" s="32">
        <v>43801986.335840032</v>
      </c>
      <c r="Y492" s="12">
        <v>12851489.751879992</v>
      </c>
      <c r="Z492" s="34">
        <v>82288518.962379575</v>
      </c>
    </row>
    <row r="493" spans="23:26" x14ac:dyDescent="0.2">
      <c r="W493">
        <v>481</v>
      </c>
      <c r="X493" s="32">
        <v>43801986.335840032</v>
      </c>
      <c r="Y493" s="12">
        <v>12851489.751879992</v>
      </c>
      <c r="Z493" s="34">
        <v>76074340.53003557</v>
      </c>
    </row>
    <row r="494" spans="23:26" x14ac:dyDescent="0.2">
      <c r="W494">
        <v>482</v>
      </c>
      <c r="X494" s="32">
        <v>43801986.335840032</v>
      </c>
      <c r="Y494" s="12">
        <v>12851489.751879992</v>
      </c>
      <c r="Z494" s="34">
        <v>79521234.591585159</v>
      </c>
    </row>
    <row r="495" spans="23:26" x14ac:dyDescent="0.2">
      <c r="W495">
        <v>483</v>
      </c>
      <c r="X495" s="32">
        <v>43801986.335840032</v>
      </c>
      <c r="Y495" s="12">
        <v>12851489.751879992</v>
      </c>
      <c r="Z495" s="34">
        <v>70870418.314238802</v>
      </c>
    </row>
    <row r="496" spans="23:26" x14ac:dyDescent="0.2">
      <c r="W496">
        <v>484</v>
      </c>
      <c r="X496" s="32">
        <v>43801986.335840032</v>
      </c>
      <c r="Y496" s="12">
        <v>12851489.751879992</v>
      </c>
      <c r="Z496" s="34">
        <v>83169641.758117378</v>
      </c>
    </row>
    <row r="497" spans="23:26" x14ac:dyDescent="0.2">
      <c r="W497">
        <v>485</v>
      </c>
      <c r="X497" s="32">
        <v>43801986.335840032</v>
      </c>
      <c r="Y497" s="12">
        <v>12851489.751879992</v>
      </c>
      <c r="Z497" s="34">
        <v>84282698.203155637</v>
      </c>
    </row>
    <row r="498" spans="23:26" x14ac:dyDescent="0.2">
      <c r="W498">
        <v>486</v>
      </c>
      <c r="X498" s="32">
        <v>43801986.335840032</v>
      </c>
      <c r="Y498" s="12">
        <v>4073471.4383211671</v>
      </c>
      <c r="Z498" s="34">
        <v>25015710.97172986</v>
      </c>
    </row>
    <row r="499" spans="23:26" x14ac:dyDescent="0.2">
      <c r="W499">
        <v>487</v>
      </c>
      <c r="X499" s="32">
        <v>43801986.335840032</v>
      </c>
      <c r="Y499" s="12">
        <v>12851489.751879992</v>
      </c>
      <c r="Z499" s="34">
        <v>83858869.787868246</v>
      </c>
    </row>
    <row r="500" spans="23:26" x14ac:dyDescent="0.2">
      <c r="W500">
        <v>488</v>
      </c>
      <c r="X500" s="32">
        <v>43801986.335840032</v>
      </c>
      <c r="Y500" s="12">
        <v>12851489.751879992</v>
      </c>
      <c r="Z500" s="34">
        <v>36693278.047000289</v>
      </c>
    </row>
    <row r="501" spans="23:26" x14ac:dyDescent="0.2">
      <c r="W501">
        <v>489</v>
      </c>
      <c r="X501" s="32">
        <v>43801986.335840032</v>
      </c>
      <c r="Y501" s="12">
        <v>12851489.751879992</v>
      </c>
      <c r="Z501" s="34">
        <v>65300173.025303781</v>
      </c>
    </row>
    <row r="502" spans="23:26" x14ac:dyDescent="0.2">
      <c r="W502">
        <v>490</v>
      </c>
      <c r="X502" s="32">
        <v>43801986.335840032</v>
      </c>
      <c r="Y502" s="12">
        <v>12851489.751879992</v>
      </c>
      <c r="Z502" s="34">
        <v>76661916.652925372</v>
      </c>
    </row>
    <row r="503" spans="23:26" x14ac:dyDescent="0.2">
      <c r="W503">
        <v>491</v>
      </c>
      <c r="X503" s="32">
        <v>43801986.335840032</v>
      </c>
      <c r="Y503" s="12">
        <v>12851489.751879992</v>
      </c>
      <c r="Z503" s="34">
        <v>78187351.405045718</v>
      </c>
    </row>
    <row r="504" spans="23:26" x14ac:dyDescent="0.2">
      <c r="W504">
        <v>492</v>
      </c>
      <c r="X504" s="32">
        <v>43801986.335840032</v>
      </c>
      <c r="Y504" s="12">
        <v>12851489.751879992</v>
      </c>
      <c r="Z504" s="34">
        <v>72766997.404921815</v>
      </c>
    </row>
    <row r="505" spans="23:26" x14ac:dyDescent="0.2">
      <c r="W505">
        <v>493</v>
      </c>
      <c r="X505" s="32">
        <v>43801986.335840032</v>
      </c>
      <c r="Y505" s="12">
        <v>12851489.751879992</v>
      </c>
      <c r="Z505" s="34">
        <v>67483059.882965922</v>
      </c>
    </row>
    <row r="506" spans="23:26" x14ac:dyDescent="0.2">
      <c r="W506">
        <v>494</v>
      </c>
      <c r="X506" s="32">
        <v>43801986.335840032</v>
      </c>
      <c r="Y506" s="12">
        <v>12851489.751879992</v>
      </c>
      <c r="Z506" s="34">
        <v>83429716.961807787</v>
      </c>
    </row>
    <row r="507" spans="23:26" x14ac:dyDescent="0.2">
      <c r="W507">
        <v>495</v>
      </c>
      <c r="X507" s="32">
        <v>43801986.335840032</v>
      </c>
      <c r="Y507" s="12">
        <v>12851489.751879992</v>
      </c>
      <c r="Z507" s="34">
        <v>76925194.636118218</v>
      </c>
    </row>
    <row r="508" spans="23:26" x14ac:dyDescent="0.2">
      <c r="W508">
        <v>496</v>
      </c>
      <c r="X508" s="32">
        <v>43801986.335840032</v>
      </c>
      <c r="Y508" s="12">
        <v>12851489.751879992</v>
      </c>
      <c r="Z508" s="34">
        <v>84029036.365501449</v>
      </c>
    </row>
    <row r="509" spans="23:26" x14ac:dyDescent="0.2">
      <c r="W509">
        <v>497</v>
      </c>
      <c r="X509" s="32">
        <v>43801986.335840032</v>
      </c>
      <c r="Y509" s="12">
        <v>12851489.751879992</v>
      </c>
      <c r="Z509" s="34">
        <v>58477841.990850493</v>
      </c>
    </row>
    <row r="510" spans="23:26" x14ac:dyDescent="0.2">
      <c r="W510">
        <v>498</v>
      </c>
      <c r="X510" s="32">
        <v>43801986.335840032</v>
      </c>
      <c r="Y510" s="12">
        <v>12851489.751879992</v>
      </c>
      <c r="Z510" s="34">
        <v>69118614.584451541</v>
      </c>
    </row>
    <row r="511" spans="23:26" x14ac:dyDescent="0.2">
      <c r="W511">
        <v>499</v>
      </c>
      <c r="X511" s="32">
        <v>43801986.335840032</v>
      </c>
      <c r="Y511" s="12">
        <v>12851489.751879992</v>
      </c>
      <c r="Z511" s="34">
        <v>66092634.086850815</v>
      </c>
    </row>
    <row r="512" spans="23:26" x14ac:dyDescent="0.2">
      <c r="W512">
        <v>500</v>
      </c>
      <c r="X512" s="32">
        <v>43801986.335840032</v>
      </c>
      <c r="Y512" s="12">
        <v>12851489.751879992</v>
      </c>
      <c r="Z512" s="34">
        <v>52552446.516112879</v>
      </c>
    </row>
    <row r="513" spans="23:26" x14ac:dyDescent="0.2">
      <c r="W513">
        <v>501</v>
      </c>
      <c r="X513" s="32">
        <v>43801986.335840032</v>
      </c>
      <c r="Y513" s="12">
        <v>12851489.751879992</v>
      </c>
      <c r="Z513" s="34">
        <v>76975122.504133135</v>
      </c>
    </row>
    <row r="514" spans="23:26" x14ac:dyDescent="0.2">
      <c r="W514">
        <v>502</v>
      </c>
      <c r="X514" s="32">
        <v>43801986.335840032</v>
      </c>
      <c r="Y514" s="12">
        <v>12851489.751879992</v>
      </c>
      <c r="Z514" s="34">
        <v>70047087.786194637</v>
      </c>
    </row>
    <row r="515" spans="23:26" x14ac:dyDescent="0.2">
      <c r="W515">
        <v>503</v>
      </c>
      <c r="X515" s="32">
        <v>43801986.335840032</v>
      </c>
      <c r="Y515" s="12">
        <v>9584619.018689543</v>
      </c>
      <c r="Z515" s="34">
        <v>24550010.881174598</v>
      </c>
    </row>
    <row r="516" spans="23:26" x14ac:dyDescent="0.2">
      <c r="W516">
        <v>504</v>
      </c>
      <c r="X516" s="32">
        <v>43801986.335840032</v>
      </c>
      <c r="Y516" s="12">
        <v>12851489.751879992</v>
      </c>
      <c r="Z516" s="34">
        <v>50868990.986543819</v>
      </c>
    </row>
    <row r="517" spans="23:26" x14ac:dyDescent="0.2">
      <c r="W517">
        <v>505</v>
      </c>
      <c r="X517" s="32">
        <v>43801986.335840032</v>
      </c>
      <c r="Y517" s="12">
        <v>12851489.751879992</v>
      </c>
      <c r="Z517" s="34">
        <v>69560772.039457679</v>
      </c>
    </row>
    <row r="518" spans="23:26" x14ac:dyDescent="0.2">
      <c r="W518">
        <v>506</v>
      </c>
      <c r="X518" s="32">
        <v>43801986.335840032</v>
      </c>
      <c r="Y518" s="12">
        <v>12851489.751879992</v>
      </c>
      <c r="Z518" s="34">
        <v>28674324.333063323</v>
      </c>
    </row>
    <row r="519" spans="23:26" x14ac:dyDescent="0.2">
      <c r="W519">
        <v>507</v>
      </c>
      <c r="X519" s="32">
        <v>43801986.335840032</v>
      </c>
      <c r="Y519" s="12">
        <v>12851489.751879992</v>
      </c>
      <c r="Z519" s="34">
        <v>60733873.655918628</v>
      </c>
    </row>
    <row r="520" spans="23:26" x14ac:dyDescent="0.2">
      <c r="W520">
        <v>508</v>
      </c>
      <c r="X520" s="32">
        <v>43801986.335840032</v>
      </c>
      <c r="Y520" s="12">
        <v>12851489.751879992</v>
      </c>
      <c r="Z520" s="34">
        <v>67581982.508011371</v>
      </c>
    </row>
    <row r="521" spans="23:26" x14ac:dyDescent="0.2">
      <c r="W521">
        <v>509</v>
      </c>
      <c r="X521" s="32">
        <v>43801986.335840032</v>
      </c>
      <c r="Y521" s="12">
        <v>12851489.751879992</v>
      </c>
      <c r="Z521" s="34">
        <v>44960411.210414991</v>
      </c>
    </row>
    <row r="522" spans="23:26" x14ac:dyDescent="0.2">
      <c r="W522">
        <v>510</v>
      </c>
      <c r="X522" s="32">
        <v>43801986.335840032</v>
      </c>
      <c r="Y522" s="12">
        <v>12851489.751879992</v>
      </c>
      <c r="Z522" s="34">
        <v>83429716.961807787</v>
      </c>
    </row>
    <row r="523" spans="23:26" x14ac:dyDescent="0.2">
      <c r="W523">
        <v>511</v>
      </c>
      <c r="X523" s="32">
        <v>43801986.335840032</v>
      </c>
      <c r="Y523" s="12">
        <v>12851489.751879992</v>
      </c>
      <c r="Z523" s="34">
        <v>54591208.299113564</v>
      </c>
    </row>
    <row r="524" spans="23:26" x14ac:dyDescent="0.2">
      <c r="W524">
        <v>512</v>
      </c>
      <c r="X524" s="32">
        <v>43801986.335840032</v>
      </c>
      <c r="Y524" s="12">
        <v>12851489.751879992</v>
      </c>
      <c r="Z524" s="34">
        <v>68526908.510187179</v>
      </c>
    </row>
    <row r="525" spans="23:26" x14ac:dyDescent="0.2">
      <c r="W525">
        <v>513</v>
      </c>
      <c r="X525" s="32">
        <v>43801986.335840032</v>
      </c>
      <c r="Y525" s="12">
        <v>12851489.751879992</v>
      </c>
      <c r="Z525" s="34">
        <v>77434469.982334808</v>
      </c>
    </row>
    <row r="526" spans="23:26" x14ac:dyDescent="0.2">
      <c r="W526">
        <v>514</v>
      </c>
      <c r="X526" s="32">
        <v>43801986.335840032</v>
      </c>
      <c r="Y526" s="12">
        <v>12851489.751879992</v>
      </c>
      <c r="Z526" s="34">
        <v>76538653.621050924</v>
      </c>
    </row>
    <row r="527" spans="23:26" x14ac:dyDescent="0.2">
      <c r="W527">
        <v>515</v>
      </c>
      <c r="X527" s="32">
        <v>43801986.335840032</v>
      </c>
      <c r="Y527" s="12">
        <v>12851489.751879992</v>
      </c>
      <c r="Z527" s="34">
        <v>83687851.313805774</v>
      </c>
    </row>
    <row r="528" spans="23:26" x14ac:dyDescent="0.2">
      <c r="W528">
        <v>516</v>
      </c>
      <c r="X528" s="32">
        <v>43801986.335840032</v>
      </c>
      <c r="Y528" s="12">
        <v>12851489.751879992</v>
      </c>
      <c r="Z528" s="34">
        <v>83256550.04140985</v>
      </c>
    </row>
    <row r="529" spans="23:26" x14ac:dyDescent="0.2">
      <c r="W529">
        <v>517</v>
      </c>
      <c r="X529" s="32">
        <v>43801986.335840032</v>
      </c>
      <c r="Y529" s="12">
        <v>12851489.751879992</v>
      </c>
      <c r="Z529" s="34">
        <v>57192291.203362897</v>
      </c>
    </row>
    <row r="530" spans="23:26" x14ac:dyDescent="0.2">
      <c r="W530">
        <v>518</v>
      </c>
      <c r="X530" s="32">
        <v>43801986.335840032</v>
      </c>
      <c r="Y530" s="12">
        <v>12851489.751879992</v>
      </c>
      <c r="Z530" s="34">
        <v>34991152.554602779</v>
      </c>
    </row>
    <row r="531" spans="23:26" x14ac:dyDescent="0.2">
      <c r="W531">
        <v>519</v>
      </c>
      <c r="X531" s="32">
        <v>43801986.335840032</v>
      </c>
      <c r="Y531" s="12">
        <v>12851489.751879992</v>
      </c>
      <c r="Z531" s="34">
        <v>47988837.755079418</v>
      </c>
    </row>
    <row r="532" spans="23:26" x14ac:dyDescent="0.2">
      <c r="W532">
        <v>520</v>
      </c>
      <c r="X532" s="32">
        <v>43801986.335840032</v>
      </c>
      <c r="Y532" s="12">
        <v>12851489.751879992</v>
      </c>
      <c r="Z532" s="34">
        <v>77089860.264345348</v>
      </c>
    </row>
    <row r="533" spans="23:26" x14ac:dyDescent="0.2">
      <c r="W533">
        <v>521</v>
      </c>
      <c r="X533" s="32">
        <v>43801986.335840032</v>
      </c>
      <c r="Y533" s="12">
        <v>12851489.751879992</v>
      </c>
      <c r="Z533" s="34">
        <v>90871353.110279739</v>
      </c>
    </row>
    <row r="534" spans="23:26" x14ac:dyDescent="0.2">
      <c r="W534">
        <v>522</v>
      </c>
      <c r="X534" s="32">
        <v>43801986.335840032</v>
      </c>
      <c r="Y534" s="12">
        <v>12851489.751879992</v>
      </c>
      <c r="Z534" s="34">
        <v>90871353.110279739</v>
      </c>
    </row>
    <row r="535" spans="23:26" x14ac:dyDescent="0.2">
      <c r="W535">
        <v>523</v>
      </c>
      <c r="X535" s="32">
        <v>43801986.335840032</v>
      </c>
      <c r="Y535" s="12">
        <v>12851489.751879992</v>
      </c>
      <c r="Z535" s="34">
        <v>72690342.97946991</v>
      </c>
    </row>
    <row r="536" spans="23:26" x14ac:dyDescent="0.2">
      <c r="W536">
        <v>524</v>
      </c>
      <c r="X536" s="32">
        <v>43801986.335840032</v>
      </c>
      <c r="Y536" s="12">
        <v>12851489.751879992</v>
      </c>
      <c r="Z536" s="34">
        <v>82109638.919496998</v>
      </c>
    </row>
    <row r="537" spans="23:26" x14ac:dyDescent="0.2">
      <c r="W537">
        <v>525</v>
      </c>
      <c r="X537" s="32">
        <v>43801986.335840032</v>
      </c>
      <c r="Y537" s="12">
        <v>12851489.751879992</v>
      </c>
      <c r="Z537" s="34">
        <v>62084394.803599</v>
      </c>
    </row>
    <row r="538" spans="23:26" x14ac:dyDescent="0.2">
      <c r="W538">
        <v>526</v>
      </c>
      <c r="X538" s="32">
        <v>43801986.335840032</v>
      </c>
      <c r="Y538" s="12">
        <v>12851489.751879992</v>
      </c>
      <c r="Z538" s="34">
        <v>82819830.479304358</v>
      </c>
    </row>
    <row r="539" spans="23:26" x14ac:dyDescent="0.2">
      <c r="W539">
        <v>527</v>
      </c>
      <c r="X539" s="32">
        <v>43801986.335840032</v>
      </c>
      <c r="Y539" s="12">
        <v>12851489.751879992</v>
      </c>
      <c r="Z539" s="34">
        <v>62979007.294332042</v>
      </c>
    </row>
    <row r="540" spans="23:26" x14ac:dyDescent="0.2">
      <c r="W540">
        <v>528</v>
      </c>
      <c r="X540" s="32">
        <v>43801986.335840032</v>
      </c>
      <c r="Y540" s="12">
        <v>12851489.751879992</v>
      </c>
      <c r="Z540" s="34">
        <v>53504548.491720781</v>
      </c>
    </row>
    <row r="541" spans="23:26" x14ac:dyDescent="0.2">
      <c r="W541">
        <v>529</v>
      </c>
      <c r="X541" s="32">
        <v>43801986.335840032</v>
      </c>
      <c r="Y541" s="12">
        <v>12851489.751879992</v>
      </c>
      <c r="Z541" s="34">
        <v>75970612.494691178</v>
      </c>
    </row>
    <row r="542" spans="23:26" x14ac:dyDescent="0.2">
      <c r="W542">
        <v>530</v>
      </c>
      <c r="X542" s="32">
        <v>43801986.335840032</v>
      </c>
      <c r="Y542" s="12">
        <v>12851489.751879992</v>
      </c>
      <c r="Z542" s="34">
        <v>84784357.03235355</v>
      </c>
    </row>
    <row r="543" spans="23:26" x14ac:dyDescent="0.2">
      <c r="W543">
        <v>531</v>
      </c>
      <c r="X543" s="32">
        <v>43801986.335840032</v>
      </c>
      <c r="Y543" s="12">
        <v>12851489.751879992</v>
      </c>
      <c r="Z543" s="34">
        <v>63374996.371354267</v>
      </c>
    </row>
    <row r="544" spans="23:26" x14ac:dyDescent="0.2">
      <c r="W544">
        <v>532</v>
      </c>
      <c r="X544" s="32">
        <v>43801986.335840032</v>
      </c>
      <c r="Y544" s="12">
        <v>12851489.751879992</v>
      </c>
      <c r="Z544" s="34">
        <v>75011753.11315918</v>
      </c>
    </row>
    <row r="545" spans="23:26" x14ac:dyDescent="0.2">
      <c r="W545">
        <v>533</v>
      </c>
      <c r="X545" s="32">
        <v>43801986.335840032</v>
      </c>
      <c r="Y545" s="12">
        <v>12851489.751879992</v>
      </c>
      <c r="Z545" s="34">
        <v>35852811.345743515</v>
      </c>
    </row>
    <row r="546" spans="23:26" x14ac:dyDescent="0.2">
      <c r="W546">
        <v>534</v>
      </c>
      <c r="X546" s="32">
        <v>43801986.335840032</v>
      </c>
      <c r="Y546" s="12">
        <v>12851489.751879992</v>
      </c>
      <c r="Z546" s="34">
        <v>60917148.591181204</v>
      </c>
    </row>
    <row r="547" spans="23:26" x14ac:dyDescent="0.2">
      <c r="W547">
        <v>535</v>
      </c>
      <c r="X547" s="32">
        <v>43801986.335840032</v>
      </c>
      <c r="Y547" s="12">
        <v>12851489.751879992</v>
      </c>
      <c r="Z547" s="34">
        <v>77680581.642401963</v>
      </c>
    </row>
    <row r="548" spans="23:26" x14ac:dyDescent="0.2">
      <c r="W548">
        <v>536</v>
      </c>
      <c r="X548" s="32">
        <v>43801986.335840032</v>
      </c>
      <c r="Y548" s="12">
        <v>12851489.751879992</v>
      </c>
      <c r="Z548" s="34">
        <v>60437625.173348546</v>
      </c>
    </row>
    <row r="549" spans="23:26" x14ac:dyDescent="0.2">
      <c r="W549">
        <v>537</v>
      </c>
      <c r="X549" s="32">
        <v>43801986.335840032</v>
      </c>
      <c r="Y549" s="12">
        <v>12851489.751879992</v>
      </c>
      <c r="Z549" s="34">
        <v>71012650.969742805</v>
      </c>
    </row>
    <row r="550" spans="23:26" x14ac:dyDescent="0.2">
      <c r="W550">
        <v>538</v>
      </c>
      <c r="X550" s="32">
        <v>43801986.335840032</v>
      </c>
      <c r="Y550" s="12">
        <v>12851489.751879992</v>
      </c>
      <c r="Z550" s="34">
        <v>69682975.182534784</v>
      </c>
    </row>
    <row r="551" spans="23:26" x14ac:dyDescent="0.2">
      <c r="W551">
        <v>539</v>
      </c>
      <c r="X551" s="32">
        <v>43801986.335840032</v>
      </c>
      <c r="Y551" s="12">
        <v>12851489.751879992</v>
      </c>
      <c r="Z551" s="34">
        <v>90871353.110279739</v>
      </c>
    </row>
    <row r="552" spans="23:26" x14ac:dyDescent="0.2">
      <c r="W552">
        <v>540</v>
      </c>
      <c r="X552" s="32">
        <v>43801986.335840032</v>
      </c>
      <c r="Y552" s="12">
        <v>12851489.751879992</v>
      </c>
      <c r="Z552" s="34">
        <v>46186348.204308614</v>
      </c>
    </row>
    <row r="553" spans="23:26" x14ac:dyDescent="0.2">
      <c r="W553">
        <v>541</v>
      </c>
      <c r="X553" s="32">
        <v>43801986.335840032</v>
      </c>
      <c r="Y553" s="12">
        <v>12851489.751879992</v>
      </c>
      <c r="Z553" s="34">
        <v>51099448.254245177</v>
      </c>
    </row>
    <row r="554" spans="23:26" x14ac:dyDescent="0.2">
      <c r="W554">
        <v>542</v>
      </c>
      <c r="X554" s="32">
        <v>43801986.335840032</v>
      </c>
      <c r="Y554" s="12">
        <v>12851489.751879992</v>
      </c>
      <c r="Z554" s="34">
        <v>56872669.731276512</v>
      </c>
    </row>
    <row r="555" spans="23:26" x14ac:dyDescent="0.2">
      <c r="W555">
        <v>543</v>
      </c>
      <c r="X555" s="32">
        <v>43801986.335840032</v>
      </c>
      <c r="Y555" s="12">
        <v>12851489.751879992</v>
      </c>
      <c r="Z555" s="34">
        <v>59579042.476790041</v>
      </c>
    </row>
    <row r="556" spans="23:26" x14ac:dyDescent="0.2">
      <c r="W556">
        <v>544</v>
      </c>
      <c r="X556" s="32">
        <v>43801986.335840032</v>
      </c>
      <c r="Y556" s="12">
        <v>12851489.751879992</v>
      </c>
      <c r="Z556" s="34">
        <v>82466507.947903365</v>
      </c>
    </row>
    <row r="557" spans="23:26" x14ac:dyDescent="0.2">
      <c r="W557">
        <v>545</v>
      </c>
      <c r="X557" s="32">
        <v>43801986.335840032</v>
      </c>
      <c r="Y557" s="12">
        <v>12851489.751879992</v>
      </c>
      <c r="Z557" s="34">
        <v>75814913.892937899</v>
      </c>
    </row>
    <row r="558" spans="23:26" x14ac:dyDescent="0.2">
      <c r="W558">
        <v>546</v>
      </c>
      <c r="X558" s="32">
        <v>43801986.335840032</v>
      </c>
      <c r="Y558" s="12">
        <v>12851489.751879992</v>
      </c>
      <c r="Z558" s="34">
        <v>47645457.240876086</v>
      </c>
    </row>
    <row r="559" spans="23:26" x14ac:dyDescent="0.2">
      <c r="W559">
        <v>547</v>
      </c>
      <c r="X559" s="32">
        <v>43801986.335840032</v>
      </c>
      <c r="Y559" s="12">
        <v>12851489.751879992</v>
      </c>
      <c r="Z559" s="34">
        <v>78109687.004081339</v>
      </c>
    </row>
    <row r="560" spans="23:26" x14ac:dyDescent="0.2">
      <c r="W560">
        <v>548</v>
      </c>
      <c r="X560" s="32">
        <v>43801986.335840032</v>
      </c>
      <c r="Y560" s="12">
        <v>12851489.751879992</v>
      </c>
      <c r="Z560" s="34">
        <v>83256550.04140985</v>
      </c>
    </row>
    <row r="561" spans="23:26" x14ac:dyDescent="0.2">
      <c r="W561">
        <v>549</v>
      </c>
      <c r="X561" s="32">
        <v>43801986.335840032</v>
      </c>
      <c r="Y561" s="12">
        <v>12851489.751879992</v>
      </c>
      <c r="Z561" s="34">
        <v>90871353.110279739</v>
      </c>
    </row>
    <row r="562" spans="23:26" x14ac:dyDescent="0.2">
      <c r="W562">
        <v>550</v>
      </c>
      <c r="X562" s="32">
        <v>43801986.335840032</v>
      </c>
      <c r="Y562" s="12">
        <v>12851489.751879992</v>
      </c>
      <c r="Z562" s="34">
        <v>71989103.324098006</v>
      </c>
    </row>
    <row r="563" spans="23:26" x14ac:dyDescent="0.2">
      <c r="W563">
        <v>551</v>
      </c>
      <c r="X563" s="32">
        <v>43801986.335840032</v>
      </c>
      <c r="Y563" s="12">
        <v>12851489.751879992</v>
      </c>
      <c r="Z563" s="34">
        <v>85032382.171953529</v>
      </c>
    </row>
    <row r="564" spans="23:26" x14ac:dyDescent="0.2">
      <c r="W564">
        <v>552</v>
      </c>
      <c r="X564" s="32">
        <v>43801986.335840032</v>
      </c>
      <c r="Y564" s="12">
        <v>12851489.751879992</v>
      </c>
      <c r="Z564" s="34">
        <v>60885601.813561723</v>
      </c>
    </row>
    <row r="565" spans="23:26" x14ac:dyDescent="0.2">
      <c r="W565">
        <v>553</v>
      </c>
      <c r="X565" s="32">
        <v>43801986.335840032</v>
      </c>
      <c r="Y565" s="12">
        <v>12851489.751879992</v>
      </c>
      <c r="Z565" s="34">
        <v>90871353.110279739</v>
      </c>
    </row>
    <row r="566" spans="23:26" x14ac:dyDescent="0.2">
      <c r="W566">
        <v>554</v>
      </c>
      <c r="X566" s="32">
        <v>43801986.335840032</v>
      </c>
      <c r="Y566" s="12">
        <v>12851489.751879992</v>
      </c>
      <c r="Z566" s="34">
        <v>82643610.314703375</v>
      </c>
    </row>
    <row r="567" spans="23:26" x14ac:dyDescent="0.2">
      <c r="W567">
        <v>555</v>
      </c>
      <c r="X567" s="32">
        <v>43801986.335840032</v>
      </c>
      <c r="Y567" s="12">
        <v>12851489.751879992</v>
      </c>
      <c r="Z567" s="34">
        <v>66021502.765472278</v>
      </c>
    </row>
    <row r="568" spans="23:26" x14ac:dyDescent="0.2">
      <c r="W568">
        <v>556</v>
      </c>
      <c r="X568" s="32">
        <v>43801986.335840032</v>
      </c>
      <c r="Y568" s="12">
        <v>12851489.751879992</v>
      </c>
      <c r="Z568" s="34">
        <v>49810513.602248952</v>
      </c>
    </row>
    <row r="569" spans="23:26" x14ac:dyDescent="0.2">
      <c r="W569">
        <v>557</v>
      </c>
      <c r="X569" s="32">
        <v>43801986.335840032</v>
      </c>
      <c r="Y569" s="12">
        <v>12851489.751879992</v>
      </c>
      <c r="Z569" s="34">
        <v>69016622.435236722</v>
      </c>
    </row>
    <row r="570" spans="23:26" x14ac:dyDescent="0.2">
      <c r="W570">
        <v>558</v>
      </c>
      <c r="X570" s="32">
        <v>43801986.335840032</v>
      </c>
      <c r="Y570" s="12">
        <v>12851489.751879992</v>
      </c>
      <c r="Z570" s="34">
        <v>63520691.737193659</v>
      </c>
    </row>
    <row r="571" spans="23:26" x14ac:dyDescent="0.2">
      <c r="W571">
        <v>559</v>
      </c>
      <c r="X571" s="32">
        <v>43801986.335840032</v>
      </c>
      <c r="Y571" s="12">
        <v>12851489.751879992</v>
      </c>
      <c r="Z571" s="34">
        <v>42221539.655668274</v>
      </c>
    </row>
    <row r="572" spans="23:26" x14ac:dyDescent="0.2">
      <c r="W572">
        <v>560</v>
      </c>
      <c r="X572" s="32">
        <v>43801986.335840032</v>
      </c>
      <c r="Y572" s="12">
        <v>12851489.751879992</v>
      </c>
      <c r="Z572" s="34">
        <v>70332338.305805936</v>
      </c>
    </row>
    <row r="573" spans="23:26" x14ac:dyDescent="0.2">
      <c r="W573">
        <v>561</v>
      </c>
      <c r="X573" s="32">
        <v>43801986.335840032</v>
      </c>
      <c r="Y573" s="12">
        <v>12851489.751879992</v>
      </c>
      <c r="Z573" s="34">
        <v>72023127.713638142</v>
      </c>
    </row>
    <row r="574" spans="23:26" x14ac:dyDescent="0.2">
      <c r="W574">
        <v>562</v>
      </c>
      <c r="X574" s="32">
        <v>43801986.335840032</v>
      </c>
      <c r="Y574" s="12">
        <v>12851489.751879992</v>
      </c>
      <c r="Z574" s="34">
        <v>70504601.262015507</v>
      </c>
    </row>
    <row r="575" spans="23:26" x14ac:dyDescent="0.2">
      <c r="W575">
        <v>563</v>
      </c>
      <c r="X575" s="32">
        <v>43801986.335840032</v>
      </c>
      <c r="Y575" s="12">
        <v>12851489.751879992</v>
      </c>
      <c r="Z575" s="34">
        <v>76502423.149547249</v>
      </c>
    </row>
    <row r="576" spans="23:26" x14ac:dyDescent="0.2">
      <c r="W576">
        <v>564</v>
      </c>
      <c r="X576" s="32">
        <v>43801986.335840032</v>
      </c>
      <c r="Y576" s="12">
        <v>12851489.751879992</v>
      </c>
      <c r="Z576" s="34">
        <v>74938396.43343994</v>
      </c>
    </row>
    <row r="577" spans="23:26" x14ac:dyDescent="0.2">
      <c r="W577">
        <v>565</v>
      </c>
      <c r="X577" s="32">
        <v>43801986.335840032</v>
      </c>
      <c r="Y577" s="12">
        <v>12851489.751879992</v>
      </c>
      <c r="Z577" s="34">
        <v>69343374.16891025</v>
      </c>
    </row>
    <row r="578" spans="23:26" x14ac:dyDescent="0.2">
      <c r="W578">
        <v>566</v>
      </c>
      <c r="X578" s="32">
        <v>43801986.335840032</v>
      </c>
      <c r="Y578" s="12">
        <v>12851489.751879992</v>
      </c>
      <c r="Z578" s="34">
        <v>77763050.345368087</v>
      </c>
    </row>
    <row r="579" spans="23:26" x14ac:dyDescent="0.2">
      <c r="W579">
        <v>567</v>
      </c>
      <c r="X579" s="32">
        <v>43801986.335840032</v>
      </c>
      <c r="Y579" s="12">
        <v>12851489.751879992</v>
      </c>
      <c r="Z579" s="34">
        <v>56785031.149061784</v>
      </c>
    </row>
    <row r="580" spans="23:26" x14ac:dyDescent="0.2">
      <c r="W580">
        <v>568</v>
      </c>
      <c r="X580" s="32">
        <v>43801986.335840032</v>
      </c>
      <c r="Y580" s="12">
        <v>12851489.751879992</v>
      </c>
      <c r="Z580" s="34">
        <v>70416497.278169841</v>
      </c>
    </row>
    <row r="581" spans="23:26" x14ac:dyDescent="0.2">
      <c r="W581">
        <v>569</v>
      </c>
      <c r="X581" s="32">
        <v>43801986.335840032</v>
      </c>
      <c r="Y581" s="12">
        <v>12851489.751879992</v>
      </c>
      <c r="Z581" s="34">
        <v>76841062.054683685</v>
      </c>
    </row>
    <row r="582" spans="23:26" x14ac:dyDescent="0.2">
      <c r="W582">
        <v>570</v>
      </c>
      <c r="X582" s="32">
        <v>43801986.335840032</v>
      </c>
      <c r="Y582" s="12">
        <v>12851489.751879992</v>
      </c>
      <c r="Z582" s="34">
        <v>60885054.376819372</v>
      </c>
    </row>
    <row r="583" spans="23:26" x14ac:dyDescent="0.2">
      <c r="W583">
        <v>571</v>
      </c>
      <c r="X583" s="32">
        <v>43801986.335840032</v>
      </c>
      <c r="Y583" s="12">
        <v>12851489.751879992</v>
      </c>
      <c r="Z583" s="34">
        <v>83515976.678507522</v>
      </c>
    </row>
    <row r="584" spans="23:26" x14ac:dyDescent="0.2">
      <c r="W584">
        <v>572</v>
      </c>
      <c r="X584" s="32">
        <v>43801986.335840032</v>
      </c>
      <c r="Y584" s="12">
        <v>12851489.751879992</v>
      </c>
      <c r="Z584" s="34">
        <v>63005111.206764147</v>
      </c>
    </row>
    <row r="585" spans="23:26" x14ac:dyDescent="0.2">
      <c r="W585">
        <v>573</v>
      </c>
      <c r="X585" s="32">
        <v>43801986.335840032</v>
      </c>
      <c r="Y585" s="12">
        <v>12851489.751879992</v>
      </c>
      <c r="Z585" s="34">
        <v>65294407.167262822</v>
      </c>
    </row>
    <row r="586" spans="23:26" x14ac:dyDescent="0.2">
      <c r="W586">
        <v>574</v>
      </c>
      <c r="X586" s="32">
        <v>43801986.335840032</v>
      </c>
      <c r="Y586" s="12">
        <v>12851489.751879992</v>
      </c>
      <c r="Z586" s="34">
        <v>77520085.972470954</v>
      </c>
    </row>
    <row r="587" spans="23:26" x14ac:dyDescent="0.2">
      <c r="W587">
        <v>575</v>
      </c>
      <c r="X587" s="32">
        <v>43801986.335840032</v>
      </c>
      <c r="Y587" s="12">
        <v>12851489.751879992</v>
      </c>
      <c r="Z587" s="34">
        <v>54038399.086020678</v>
      </c>
    </row>
    <row r="588" spans="23:26" x14ac:dyDescent="0.2">
      <c r="W588">
        <v>576</v>
      </c>
      <c r="X588" s="32">
        <v>43801986.335840032</v>
      </c>
      <c r="Y588" s="12">
        <v>12851489.751879992</v>
      </c>
      <c r="Z588" s="34">
        <v>76158664.235072032</v>
      </c>
    </row>
    <row r="589" spans="23:26" x14ac:dyDescent="0.2">
      <c r="W589">
        <v>577</v>
      </c>
      <c r="X589" s="32">
        <v>43801986.335840032</v>
      </c>
      <c r="Y589" s="12">
        <v>12851489.751879992</v>
      </c>
      <c r="Z589" s="34">
        <v>69362977.994835541</v>
      </c>
    </row>
    <row r="590" spans="23:26" x14ac:dyDescent="0.2">
      <c r="W590">
        <v>578</v>
      </c>
      <c r="X590" s="32">
        <v>43801986.335840032</v>
      </c>
      <c r="Y590" s="12">
        <v>12851489.751879992</v>
      </c>
      <c r="Z590" s="34">
        <v>34614180.461093381</v>
      </c>
    </row>
    <row r="591" spans="23:26" x14ac:dyDescent="0.2">
      <c r="W591">
        <v>579</v>
      </c>
      <c r="X591" s="32">
        <v>43801986.335840032</v>
      </c>
      <c r="Y591" s="12">
        <v>12851489.751879992</v>
      </c>
      <c r="Z591" s="34">
        <v>77320522.843858719</v>
      </c>
    </row>
    <row r="592" spans="23:26" x14ac:dyDescent="0.2">
      <c r="W592">
        <v>580</v>
      </c>
      <c r="X592" s="32">
        <v>43801986.335840032</v>
      </c>
      <c r="Y592" s="12">
        <v>12851489.751879992</v>
      </c>
      <c r="Z592" s="34">
        <v>75371667.885620177</v>
      </c>
    </row>
    <row r="593" spans="23:26" x14ac:dyDescent="0.2">
      <c r="W593">
        <v>581</v>
      </c>
      <c r="X593" s="32">
        <v>43801986.335840032</v>
      </c>
      <c r="Y593" s="12">
        <v>12851489.751879992</v>
      </c>
      <c r="Z593" s="34">
        <v>85196703.117907494</v>
      </c>
    </row>
    <row r="594" spans="23:26" x14ac:dyDescent="0.2">
      <c r="W594">
        <v>582</v>
      </c>
      <c r="X594" s="32">
        <v>43801986.335840032</v>
      </c>
      <c r="Y594" s="12">
        <v>12851489.751879992</v>
      </c>
      <c r="Z594" s="34">
        <v>76073909.769230857</v>
      </c>
    </row>
    <row r="595" spans="23:26" x14ac:dyDescent="0.2">
      <c r="W595">
        <v>583</v>
      </c>
      <c r="X595" s="32">
        <v>43801986.335840032</v>
      </c>
      <c r="Y595" s="12">
        <v>12851489.751879992</v>
      </c>
      <c r="Z595" s="34">
        <v>64406659.415737033</v>
      </c>
    </row>
    <row r="596" spans="23:26" x14ac:dyDescent="0.2">
      <c r="W596">
        <v>584</v>
      </c>
      <c r="X596" s="32">
        <v>43801986.335840032</v>
      </c>
      <c r="Y596" s="12">
        <v>12851489.751879992</v>
      </c>
      <c r="Z596" s="34">
        <v>62020691.847902656</v>
      </c>
    </row>
    <row r="597" spans="23:26" x14ac:dyDescent="0.2">
      <c r="W597">
        <v>585</v>
      </c>
      <c r="X597" s="32">
        <v>43801986.335840032</v>
      </c>
      <c r="Y597" s="12">
        <v>12851489.751879992</v>
      </c>
      <c r="Z597" s="34">
        <v>79026618.274166182</v>
      </c>
    </row>
    <row r="598" spans="23:26" x14ac:dyDescent="0.2">
      <c r="W598">
        <v>586</v>
      </c>
      <c r="X598" s="32">
        <v>43801986.335840032</v>
      </c>
      <c r="Y598" s="12">
        <v>12851489.751879992</v>
      </c>
      <c r="Z598" s="34">
        <v>73106209.498087734</v>
      </c>
    </row>
    <row r="599" spans="23:26" x14ac:dyDescent="0.2">
      <c r="W599">
        <v>587</v>
      </c>
      <c r="X599" s="32">
        <v>43801986.335840032</v>
      </c>
      <c r="Y599" s="12">
        <v>12851489.751879992</v>
      </c>
      <c r="Z599" s="34">
        <v>83687851.313805774</v>
      </c>
    </row>
    <row r="600" spans="23:26" x14ac:dyDescent="0.2">
      <c r="W600">
        <v>588</v>
      </c>
      <c r="X600" s="32">
        <v>43801986.335840032</v>
      </c>
      <c r="Y600" s="12">
        <v>12851489.751879992</v>
      </c>
      <c r="Z600" s="34">
        <v>62970197.119067952</v>
      </c>
    </row>
    <row r="601" spans="23:26" x14ac:dyDescent="0.2">
      <c r="W601">
        <v>589</v>
      </c>
      <c r="X601" s="32">
        <v>43801986.335840032</v>
      </c>
      <c r="Y601" s="12">
        <v>12851489.751879992</v>
      </c>
      <c r="Z601" s="34">
        <v>90871353.110279739</v>
      </c>
    </row>
    <row r="602" spans="23:26" x14ac:dyDescent="0.2">
      <c r="W602">
        <v>590</v>
      </c>
      <c r="X602" s="32">
        <v>43801986.335840032</v>
      </c>
      <c r="Y602" s="12">
        <v>12851489.751879992</v>
      </c>
      <c r="Z602" s="34">
        <v>63201149.148035794</v>
      </c>
    </row>
    <row r="603" spans="23:26" x14ac:dyDescent="0.2">
      <c r="W603">
        <v>591</v>
      </c>
      <c r="X603" s="32">
        <v>43801986.335840032</v>
      </c>
      <c r="Y603" s="12">
        <v>12851489.751879992</v>
      </c>
      <c r="Z603" s="34">
        <v>54903420.231446058</v>
      </c>
    </row>
    <row r="604" spans="23:26" x14ac:dyDescent="0.2">
      <c r="W604">
        <v>592</v>
      </c>
      <c r="X604" s="32">
        <v>43801986.335840032</v>
      </c>
      <c r="Y604" s="12">
        <v>12851489.751879992</v>
      </c>
      <c r="Z604" s="34">
        <v>35459446.366124451</v>
      </c>
    </row>
    <row r="605" spans="23:26" x14ac:dyDescent="0.2">
      <c r="W605">
        <v>593</v>
      </c>
      <c r="X605" s="32">
        <v>43801986.335840032</v>
      </c>
      <c r="Y605" s="12">
        <v>12851489.751879992</v>
      </c>
      <c r="Z605" s="34">
        <v>72275720.190648109</v>
      </c>
    </row>
    <row r="606" spans="23:26" x14ac:dyDescent="0.2">
      <c r="W606">
        <v>594</v>
      </c>
      <c r="X606" s="32">
        <v>43801986.335840032</v>
      </c>
      <c r="Y606" s="12">
        <v>12851489.751879992</v>
      </c>
      <c r="Z606" s="34">
        <v>58656684.627495497</v>
      </c>
    </row>
    <row r="607" spans="23:26" x14ac:dyDescent="0.2">
      <c r="W607">
        <v>595</v>
      </c>
      <c r="X607" s="32">
        <v>43801986.335840032</v>
      </c>
      <c r="Y607" s="12">
        <v>12851489.751879992</v>
      </c>
      <c r="Z607" s="34">
        <v>49357899.925609805</v>
      </c>
    </row>
    <row r="608" spans="23:26" x14ac:dyDescent="0.2">
      <c r="W608">
        <v>596</v>
      </c>
      <c r="X608" s="32">
        <v>43801986.335840032</v>
      </c>
      <c r="Y608" s="12">
        <v>12851489.751879992</v>
      </c>
      <c r="Z608" s="34">
        <v>90871353.110279739</v>
      </c>
    </row>
    <row r="609" spans="23:26" x14ac:dyDescent="0.2">
      <c r="W609">
        <v>597</v>
      </c>
      <c r="X609" s="32">
        <v>43801986.335840032</v>
      </c>
      <c r="Y609" s="12">
        <v>12851489.751879992</v>
      </c>
      <c r="Z609" s="34">
        <v>68667348.011921734</v>
      </c>
    </row>
    <row r="610" spans="23:26" x14ac:dyDescent="0.2">
      <c r="W610">
        <v>598</v>
      </c>
      <c r="X610" s="32">
        <v>43801986.335840032</v>
      </c>
      <c r="Y610" s="12">
        <v>12851489.751879992</v>
      </c>
      <c r="Z610" s="34">
        <v>56413201.135838792</v>
      </c>
    </row>
    <row r="611" spans="23:26" x14ac:dyDescent="0.2">
      <c r="W611">
        <v>599</v>
      </c>
      <c r="X611" s="32">
        <v>43801986.335840032</v>
      </c>
      <c r="Y611" s="12">
        <v>12851489.751879992</v>
      </c>
      <c r="Z611" s="34">
        <v>77688784.944126934</v>
      </c>
    </row>
    <row r="612" spans="23:26" x14ac:dyDescent="0.2">
      <c r="W612">
        <v>600</v>
      </c>
      <c r="X612" s="32">
        <v>43801986.335840032</v>
      </c>
      <c r="Y612" s="12">
        <v>12851489.751879992</v>
      </c>
      <c r="Z612" s="34">
        <v>52159464.24900312</v>
      </c>
    </row>
    <row r="613" spans="23:26" x14ac:dyDescent="0.2">
      <c r="W613">
        <v>601</v>
      </c>
      <c r="X613" s="32">
        <v>43801986.335840032</v>
      </c>
      <c r="Y613" s="12">
        <v>12851489.751879992</v>
      </c>
      <c r="Z613" s="34">
        <v>47333669.757458389</v>
      </c>
    </row>
    <row r="614" spans="23:26" x14ac:dyDescent="0.2">
      <c r="W614">
        <v>602</v>
      </c>
      <c r="X614" s="32">
        <v>43801986.335840032</v>
      </c>
      <c r="Y614" s="12">
        <v>12851489.751879992</v>
      </c>
      <c r="Z614" s="34">
        <v>85196703.117907494</v>
      </c>
    </row>
    <row r="615" spans="23:26" x14ac:dyDescent="0.2">
      <c r="W615">
        <v>603</v>
      </c>
      <c r="X615" s="32">
        <v>43801986.335840032</v>
      </c>
      <c r="Y615" s="12">
        <v>12851489.751879992</v>
      </c>
      <c r="Z615" s="34">
        <v>84198355.290267527</v>
      </c>
    </row>
    <row r="616" spans="23:26" x14ac:dyDescent="0.2">
      <c r="W616">
        <v>604</v>
      </c>
      <c r="X616" s="32">
        <v>43801986.335840032</v>
      </c>
      <c r="Y616" s="12">
        <v>12851489.751879992</v>
      </c>
      <c r="Z616" s="34">
        <v>75984630.397778854</v>
      </c>
    </row>
    <row r="617" spans="23:26" x14ac:dyDescent="0.2">
      <c r="W617">
        <v>605</v>
      </c>
      <c r="X617" s="32">
        <v>43801986.335840032</v>
      </c>
      <c r="Y617" s="12">
        <v>12851489.751879992</v>
      </c>
      <c r="Z617" s="34">
        <v>60320675.786093116</v>
      </c>
    </row>
    <row r="618" spans="23:26" x14ac:dyDescent="0.2">
      <c r="W618">
        <v>606</v>
      </c>
      <c r="X618" s="32">
        <v>43801986.335840032</v>
      </c>
      <c r="Y618" s="12">
        <v>12851489.751879992</v>
      </c>
      <c r="Z618" s="34">
        <v>64504897.385735214</v>
      </c>
    </row>
    <row r="619" spans="23:26" x14ac:dyDescent="0.2">
      <c r="W619">
        <v>607</v>
      </c>
      <c r="X619" s="32">
        <v>43801986.335840032</v>
      </c>
      <c r="Y619" s="12">
        <v>12851489.751879992</v>
      </c>
      <c r="Z619" s="34">
        <v>84029036.365501449</v>
      </c>
    </row>
    <row r="620" spans="23:26" x14ac:dyDescent="0.2">
      <c r="W620">
        <v>608</v>
      </c>
      <c r="X620" s="32">
        <v>43801986.335840032</v>
      </c>
      <c r="Y620" s="12">
        <v>12851489.751879992</v>
      </c>
      <c r="Z620" s="34">
        <v>62835682.90909493</v>
      </c>
    </row>
    <row r="621" spans="23:26" x14ac:dyDescent="0.2">
      <c r="W621">
        <v>609</v>
      </c>
      <c r="X621" s="32">
        <v>43801986.335840032</v>
      </c>
      <c r="Y621" s="12">
        <v>12851489.751879992</v>
      </c>
      <c r="Z621" s="34">
        <v>62903837.463803902</v>
      </c>
    </row>
    <row r="622" spans="23:26" x14ac:dyDescent="0.2">
      <c r="W622">
        <v>610</v>
      </c>
      <c r="X622" s="32">
        <v>43801986.335840032</v>
      </c>
      <c r="Y622" s="12">
        <v>12851489.751879992</v>
      </c>
      <c r="Z622" s="34">
        <v>51612468.08775121</v>
      </c>
    </row>
    <row r="623" spans="23:26" x14ac:dyDescent="0.2">
      <c r="W623">
        <v>611</v>
      </c>
      <c r="X623" s="32">
        <v>43801986.335840032</v>
      </c>
      <c r="Y623" s="12">
        <v>12851489.751879992</v>
      </c>
      <c r="Z623" s="34">
        <v>83773467.30394192</v>
      </c>
    </row>
    <row r="624" spans="23:26" x14ac:dyDescent="0.2">
      <c r="W624">
        <v>612</v>
      </c>
      <c r="X624" s="32">
        <v>43801986.335840032</v>
      </c>
      <c r="Y624" s="12">
        <v>12851489.751879992</v>
      </c>
      <c r="Z624" s="34">
        <v>63029183.1876591</v>
      </c>
    </row>
    <row r="625" spans="23:26" x14ac:dyDescent="0.2">
      <c r="W625">
        <v>613</v>
      </c>
      <c r="X625" s="32">
        <v>43801986.335840032</v>
      </c>
      <c r="Y625" s="12">
        <v>12851489.751879992</v>
      </c>
      <c r="Z625" s="34">
        <v>76835950.49021855</v>
      </c>
    </row>
    <row r="626" spans="23:26" x14ac:dyDescent="0.2">
      <c r="W626">
        <v>614</v>
      </c>
      <c r="X626" s="32">
        <v>43801986.335840032</v>
      </c>
      <c r="Y626" s="12">
        <v>12851489.751879992</v>
      </c>
      <c r="Z626" s="34">
        <v>59875839.63515982</v>
      </c>
    </row>
    <row r="627" spans="23:26" x14ac:dyDescent="0.2">
      <c r="W627">
        <v>615</v>
      </c>
      <c r="X627" s="32">
        <v>43801986.335840032</v>
      </c>
      <c r="Y627" s="12">
        <v>12851489.751879992</v>
      </c>
      <c r="Z627" s="34">
        <v>84029036.365501449</v>
      </c>
    </row>
    <row r="628" spans="23:26" x14ac:dyDescent="0.2">
      <c r="W628">
        <v>616</v>
      </c>
      <c r="X628" s="32">
        <v>43801986.335840032</v>
      </c>
      <c r="Y628" s="12">
        <v>12851489.751879992</v>
      </c>
      <c r="Z628" s="34">
        <v>61471824.698829114</v>
      </c>
    </row>
    <row r="629" spans="23:26" x14ac:dyDescent="0.2">
      <c r="W629">
        <v>617</v>
      </c>
      <c r="X629" s="32">
        <v>43801986.335840032</v>
      </c>
      <c r="Y629" s="12">
        <v>12851489.751879992</v>
      </c>
      <c r="Z629" s="34">
        <v>40467353.206723437</v>
      </c>
    </row>
    <row r="630" spans="23:26" x14ac:dyDescent="0.2">
      <c r="W630">
        <v>618</v>
      </c>
      <c r="X630" s="32">
        <v>43801986.335840032</v>
      </c>
      <c r="Y630" s="12">
        <v>12851489.751879992</v>
      </c>
      <c r="Z630" s="34">
        <v>82199190.601389527</v>
      </c>
    </row>
    <row r="631" spans="23:26" x14ac:dyDescent="0.2">
      <c r="W631">
        <v>619</v>
      </c>
      <c r="X631" s="32">
        <v>43801986.335840032</v>
      </c>
      <c r="Y631" s="12">
        <v>12851489.751879992</v>
      </c>
      <c r="Z631" s="34">
        <v>84282698.203155637</v>
      </c>
    </row>
    <row r="632" spans="23:26" x14ac:dyDescent="0.2">
      <c r="W632">
        <v>620</v>
      </c>
      <c r="X632" s="32">
        <v>43801986.335840032</v>
      </c>
      <c r="Y632" s="12">
        <v>12851489.751879992</v>
      </c>
      <c r="Z632" s="34">
        <v>90871353.110279739</v>
      </c>
    </row>
    <row r="633" spans="23:26" x14ac:dyDescent="0.2">
      <c r="W633">
        <v>621</v>
      </c>
      <c r="X633" s="32">
        <v>43801986.335840032</v>
      </c>
      <c r="Y633" s="12">
        <v>12851489.751879992</v>
      </c>
      <c r="Z633" s="34">
        <v>70403892.353761822</v>
      </c>
    </row>
    <row r="634" spans="23:26" x14ac:dyDescent="0.2">
      <c r="W634">
        <v>622</v>
      </c>
      <c r="X634" s="32">
        <v>43801986.335840032</v>
      </c>
      <c r="Y634" s="12">
        <v>12851489.751879992</v>
      </c>
      <c r="Z634" s="34">
        <v>31598589.14231116</v>
      </c>
    </row>
    <row r="635" spans="23:26" x14ac:dyDescent="0.2">
      <c r="W635">
        <v>623</v>
      </c>
      <c r="X635" s="32">
        <v>43801986.335840032</v>
      </c>
      <c r="Y635" s="12">
        <v>12851489.751879992</v>
      </c>
      <c r="Z635" s="34">
        <v>90871353.110279739</v>
      </c>
    </row>
    <row r="636" spans="23:26" x14ac:dyDescent="0.2">
      <c r="W636">
        <v>624</v>
      </c>
      <c r="X636" s="32">
        <v>43801986.335840032</v>
      </c>
      <c r="Y636" s="12">
        <v>12851489.751879992</v>
      </c>
      <c r="Z636" s="34">
        <v>77854755.271852389</v>
      </c>
    </row>
    <row r="637" spans="23:26" x14ac:dyDescent="0.2">
      <c r="W637">
        <v>625</v>
      </c>
      <c r="X637" s="32">
        <v>43801986.335840032</v>
      </c>
      <c r="Y637" s="12">
        <v>12851489.751879992</v>
      </c>
      <c r="Z637" s="34">
        <v>60527743.696625471</v>
      </c>
    </row>
    <row r="638" spans="23:26" x14ac:dyDescent="0.2">
      <c r="W638">
        <v>626</v>
      </c>
      <c r="X638" s="32">
        <v>43801986.335840032</v>
      </c>
      <c r="Y638" s="12">
        <v>12851489.751879992</v>
      </c>
      <c r="Z638" s="34">
        <v>67826684.236204296</v>
      </c>
    </row>
    <row r="639" spans="23:26" x14ac:dyDescent="0.2">
      <c r="W639">
        <v>627</v>
      </c>
      <c r="X639" s="32">
        <v>43801986.335840032</v>
      </c>
      <c r="Y639" s="12">
        <v>12851489.751879992</v>
      </c>
      <c r="Z639" s="34">
        <v>84701268.266538426</v>
      </c>
    </row>
    <row r="640" spans="23:26" x14ac:dyDescent="0.2">
      <c r="W640">
        <v>628</v>
      </c>
      <c r="X640" s="32">
        <v>43801986.335840032</v>
      </c>
      <c r="Y640" s="12">
        <v>12851489.751879992</v>
      </c>
      <c r="Z640" s="34">
        <v>53061852.583123326</v>
      </c>
    </row>
    <row r="641" spans="23:26" x14ac:dyDescent="0.2">
      <c r="W641">
        <v>629</v>
      </c>
      <c r="X641" s="32">
        <v>43801986.335840032</v>
      </c>
      <c r="Y641" s="12">
        <v>12851489.751879992</v>
      </c>
      <c r="Z641" s="34">
        <v>41720008.700542927</v>
      </c>
    </row>
    <row r="642" spans="23:26" x14ac:dyDescent="0.2">
      <c r="W642">
        <v>630</v>
      </c>
      <c r="X642" s="32">
        <v>43801986.335840032</v>
      </c>
      <c r="Y642" s="12">
        <v>12851489.751879992</v>
      </c>
      <c r="Z642" s="34">
        <v>41053210.491263449</v>
      </c>
    </row>
    <row r="643" spans="23:26" x14ac:dyDescent="0.2">
      <c r="W643">
        <v>631</v>
      </c>
      <c r="X643" s="32">
        <v>43801986.335840032</v>
      </c>
      <c r="Y643" s="12">
        <v>12851489.751879992</v>
      </c>
      <c r="Z643" s="34">
        <v>72097223.717569798</v>
      </c>
    </row>
    <row r="644" spans="23:26" x14ac:dyDescent="0.2">
      <c r="W644">
        <v>632</v>
      </c>
      <c r="X644" s="32">
        <v>43801986.335840032</v>
      </c>
      <c r="Y644" s="12">
        <v>12851489.751879992</v>
      </c>
      <c r="Z644" s="34">
        <v>90871353.110279739</v>
      </c>
    </row>
    <row r="645" spans="23:26" x14ac:dyDescent="0.2">
      <c r="W645">
        <v>633</v>
      </c>
      <c r="X645" s="32">
        <v>43801986.335840032</v>
      </c>
      <c r="Y645" s="12">
        <v>12851489.751879992</v>
      </c>
      <c r="Z645" s="34">
        <v>90871353.110279739</v>
      </c>
    </row>
    <row r="646" spans="23:26" x14ac:dyDescent="0.2">
      <c r="W646">
        <v>634</v>
      </c>
      <c r="X646" s="32">
        <v>43801986.335840032</v>
      </c>
      <c r="Y646" s="12">
        <v>12851489.751879992</v>
      </c>
      <c r="Z646" s="34">
        <v>64598767.461489916</v>
      </c>
    </row>
    <row r="647" spans="23:26" x14ac:dyDescent="0.2">
      <c r="W647">
        <v>635</v>
      </c>
      <c r="X647" s="32">
        <v>43801986.335840032</v>
      </c>
      <c r="Y647" s="12">
        <v>12851489.751879992</v>
      </c>
      <c r="Z647" s="34">
        <v>69930466.601435184</v>
      </c>
    </row>
    <row r="648" spans="23:26" x14ac:dyDescent="0.2">
      <c r="W648">
        <v>636</v>
      </c>
      <c r="X648" s="32">
        <v>43801986.335840032</v>
      </c>
      <c r="Y648" s="12">
        <v>12851489.751879992</v>
      </c>
      <c r="Z648" s="34">
        <v>45657816.313595518</v>
      </c>
    </row>
    <row r="649" spans="23:26" x14ac:dyDescent="0.2">
      <c r="W649">
        <v>637</v>
      </c>
      <c r="X649" s="32">
        <v>43801986.335840032</v>
      </c>
      <c r="Y649" s="12">
        <v>12851489.751879992</v>
      </c>
      <c r="Z649" s="34">
        <v>51103198.109493554</v>
      </c>
    </row>
    <row r="650" spans="23:26" x14ac:dyDescent="0.2">
      <c r="W650">
        <v>638</v>
      </c>
      <c r="X650" s="32">
        <v>43801986.335840032</v>
      </c>
      <c r="Y650" s="12">
        <v>12851489.751879992</v>
      </c>
      <c r="Z650" s="34">
        <v>41944362.059717029</v>
      </c>
    </row>
    <row r="651" spans="23:26" x14ac:dyDescent="0.2">
      <c r="W651">
        <v>639</v>
      </c>
      <c r="X651" s="32">
        <v>43801986.335840032</v>
      </c>
      <c r="Y651" s="12">
        <v>12851489.751879992</v>
      </c>
      <c r="Z651" s="34">
        <v>90871353.110279739</v>
      </c>
    </row>
    <row r="652" spans="23:26" x14ac:dyDescent="0.2">
      <c r="W652">
        <v>640</v>
      </c>
      <c r="X652" s="32">
        <v>43801986.335840032</v>
      </c>
      <c r="Y652" s="12">
        <v>12851489.751879992</v>
      </c>
      <c r="Z652" s="34">
        <v>90871353.110279739</v>
      </c>
    </row>
    <row r="653" spans="23:26" x14ac:dyDescent="0.2">
      <c r="W653">
        <v>641</v>
      </c>
      <c r="X653" s="32">
        <v>43801986.335840032</v>
      </c>
      <c r="Y653" s="12">
        <v>12851489.751879992</v>
      </c>
      <c r="Z653" s="34">
        <v>47306579.952841632</v>
      </c>
    </row>
    <row r="654" spans="23:26" x14ac:dyDescent="0.2">
      <c r="W654">
        <v>642</v>
      </c>
      <c r="X654" s="32">
        <v>43801986.335840032</v>
      </c>
      <c r="Y654" s="12">
        <v>12851489.751879992</v>
      </c>
      <c r="Z654" s="34">
        <v>52002769.382535569</v>
      </c>
    </row>
    <row r="655" spans="23:26" x14ac:dyDescent="0.2">
      <c r="W655">
        <v>643</v>
      </c>
      <c r="X655" s="32">
        <v>43801986.335840032</v>
      </c>
      <c r="Y655" s="12">
        <v>12851489.751879992</v>
      </c>
      <c r="Z655" s="34">
        <v>68165607.580600679</v>
      </c>
    </row>
    <row r="656" spans="23:26" x14ac:dyDescent="0.2">
      <c r="W656">
        <v>644</v>
      </c>
      <c r="X656" s="32">
        <v>43801986.335840032</v>
      </c>
      <c r="Y656" s="12">
        <v>12851489.751879992</v>
      </c>
      <c r="Z656" s="34">
        <v>68864099.815875977</v>
      </c>
    </row>
    <row r="657" spans="23:26" x14ac:dyDescent="0.2">
      <c r="W657">
        <v>645</v>
      </c>
      <c r="X657" s="32">
        <v>43801986.335840032</v>
      </c>
      <c r="Y657" s="12">
        <v>12851489.751879992</v>
      </c>
      <c r="Z657" s="34">
        <v>59968927.410556957</v>
      </c>
    </row>
    <row r="658" spans="23:26" x14ac:dyDescent="0.2">
      <c r="W658">
        <v>646</v>
      </c>
      <c r="X658" s="32">
        <v>43801986.335840032</v>
      </c>
      <c r="Y658" s="12">
        <v>12851489.751879992</v>
      </c>
      <c r="Z658" s="34">
        <v>55414466.913701564</v>
      </c>
    </row>
    <row r="659" spans="23:26" x14ac:dyDescent="0.2">
      <c r="W659">
        <v>647</v>
      </c>
      <c r="X659" s="32">
        <v>43801986.335840032</v>
      </c>
      <c r="Y659" s="12">
        <v>12851489.751879992</v>
      </c>
      <c r="Z659" s="34">
        <v>79192588.601891637</v>
      </c>
    </row>
    <row r="660" spans="23:26" x14ac:dyDescent="0.2">
      <c r="W660">
        <v>648</v>
      </c>
      <c r="X660" s="32">
        <v>43801986.335840032</v>
      </c>
      <c r="Y660" s="12">
        <v>12851489.751879992</v>
      </c>
      <c r="Z660" s="34">
        <v>60737913.178973034</v>
      </c>
    </row>
    <row r="661" spans="23:26" x14ac:dyDescent="0.2">
      <c r="W661">
        <v>649</v>
      </c>
      <c r="X661" s="32">
        <v>43801986.335840032</v>
      </c>
      <c r="Y661" s="12">
        <v>12851489.751879992</v>
      </c>
      <c r="Z661" s="34">
        <v>61971312.636878714</v>
      </c>
    </row>
    <row r="662" spans="23:26" x14ac:dyDescent="0.2">
      <c r="W662">
        <v>650</v>
      </c>
      <c r="X662" s="32">
        <v>43801986.335840032</v>
      </c>
      <c r="Y662" s="12">
        <v>12851489.751879992</v>
      </c>
      <c r="Z662" s="34">
        <v>69362284.669208705</v>
      </c>
    </row>
    <row r="663" spans="23:26" x14ac:dyDescent="0.2">
      <c r="W663">
        <v>651</v>
      </c>
      <c r="X663" s="32">
        <v>43801986.335840032</v>
      </c>
      <c r="Y663" s="12">
        <v>12851489.751879992</v>
      </c>
      <c r="Z663" s="34">
        <v>70982713.7166242</v>
      </c>
    </row>
    <row r="664" spans="23:26" x14ac:dyDescent="0.2">
      <c r="W664">
        <v>652</v>
      </c>
      <c r="X664" s="32">
        <v>43801986.335840032</v>
      </c>
      <c r="Y664" s="12">
        <v>9584619.018689543</v>
      </c>
      <c r="Z664" s="34">
        <v>25472822.663495023</v>
      </c>
    </row>
    <row r="665" spans="23:26" x14ac:dyDescent="0.2">
      <c r="W665">
        <v>653</v>
      </c>
      <c r="X665" s="32">
        <v>43801986.335840032</v>
      </c>
      <c r="Y665" s="12">
        <v>12851489.751879992</v>
      </c>
      <c r="Z665" s="34">
        <v>59785368.936607465</v>
      </c>
    </row>
    <row r="666" spans="23:26" x14ac:dyDescent="0.2">
      <c r="W666">
        <v>654</v>
      </c>
      <c r="X666" s="32">
        <v>43801986.335840032</v>
      </c>
      <c r="Y666" s="12">
        <v>12851489.751879992</v>
      </c>
      <c r="Z666" s="34">
        <v>55574728.715117663</v>
      </c>
    </row>
    <row r="667" spans="23:26" x14ac:dyDescent="0.2">
      <c r="W667">
        <v>655</v>
      </c>
      <c r="X667" s="32">
        <v>43801986.335840032</v>
      </c>
      <c r="Y667" s="12">
        <v>12851489.751879992</v>
      </c>
      <c r="Z667" s="34">
        <v>83515976.678507522</v>
      </c>
    </row>
    <row r="668" spans="23:26" x14ac:dyDescent="0.2">
      <c r="W668">
        <v>656</v>
      </c>
      <c r="X668" s="32">
        <v>43801986.335840032</v>
      </c>
      <c r="Y668" s="12">
        <v>12851489.751879992</v>
      </c>
      <c r="Z668" s="34">
        <v>84617971.778808773</v>
      </c>
    </row>
    <row r="669" spans="23:26" x14ac:dyDescent="0.2">
      <c r="W669">
        <v>657</v>
      </c>
      <c r="X669" s="32">
        <v>43801986.335840032</v>
      </c>
      <c r="Y669" s="12">
        <v>12851489.751879992</v>
      </c>
      <c r="Z669" s="34">
        <v>53464366.668643981</v>
      </c>
    </row>
    <row r="670" spans="23:26" x14ac:dyDescent="0.2">
      <c r="W670">
        <v>658</v>
      </c>
      <c r="X670" s="32">
        <v>43801986.335840032</v>
      </c>
      <c r="Y670" s="12">
        <v>12851489.751879992</v>
      </c>
      <c r="Z670" s="34">
        <v>77861469.229847595</v>
      </c>
    </row>
    <row r="671" spans="23:26" x14ac:dyDescent="0.2">
      <c r="W671">
        <v>659</v>
      </c>
      <c r="X671" s="32">
        <v>43801986.335840032</v>
      </c>
      <c r="Y671" s="12">
        <v>12851489.751879992</v>
      </c>
      <c r="Z671" s="34">
        <v>79026618.274166182</v>
      </c>
    </row>
    <row r="672" spans="23:26" x14ac:dyDescent="0.2">
      <c r="W672">
        <v>660</v>
      </c>
      <c r="X672" s="32">
        <v>43801986.335840032</v>
      </c>
      <c r="Y672" s="12">
        <v>12851489.751879992</v>
      </c>
      <c r="Z672" s="34">
        <v>63795811.104100674</v>
      </c>
    </row>
    <row r="673" spans="23:26" x14ac:dyDescent="0.2">
      <c r="W673">
        <v>661</v>
      </c>
      <c r="X673" s="32">
        <v>43801986.335840032</v>
      </c>
      <c r="Y673" s="12">
        <v>12851489.751879992</v>
      </c>
      <c r="Z673" s="34">
        <v>78779000.840482563</v>
      </c>
    </row>
    <row r="674" spans="23:26" x14ac:dyDescent="0.2">
      <c r="W674">
        <v>662</v>
      </c>
      <c r="X674" s="32">
        <v>43801986.335840032</v>
      </c>
      <c r="Y674" s="12">
        <v>12851489.751879992</v>
      </c>
      <c r="Z674" s="34">
        <v>63018129.164561808</v>
      </c>
    </row>
    <row r="675" spans="23:26" x14ac:dyDescent="0.2">
      <c r="W675">
        <v>663</v>
      </c>
      <c r="X675" s="32">
        <v>43801986.335840032</v>
      </c>
      <c r="Y675" s="12">
        <v>12851489.751879992</v>
      </c>
      <c r="Z675" s="34">
        <v>84198355.290267527</v>
      </c>
    </row>
    <row r="676" spans="23:26" x14ac:dyDescent="0.2">
      <c r="W676">
        <v>664</v>
      </c>
      <c r="X676" s="32">
        <v>43801986.335840032</v>
      </c>
      <c r="Y676" s="12">
        <v>12851489.751879992</v>
      </c>
      <c r="Z676" s="34">
        <v>67199157.604524583</v>
      </c>
    </row>
    <row r="677" spans="23:26" x14ac:dyDescent="0.2">
      <c r="W677">
        <v>665</v>
      </c>
      <c r="X677" s="32">
        <v>43801986.335840032</v>
      </c>
      <c r="Y677" s="12">
        <v>12851489.751879992</v>
      </c>
      <c r="Z677" s="34">
        <v>77499842.148436368</v>
      </c>
    </row>
    <row r="678" spans="23:26" x14ac:dyDescent="0.2">
      <c r="W678">
        <v>666</v>
      </c>
      <c r="X678" s="32">
        <v>43801986.335840032</v>
      </c>
      <c r="Y678" s="12">
        <v>12851489.751879992</v>
      </c>
      <c r="Z678" s="34">
        <v>33750271.364124402</v>
      </c>
    </row>
    <row r="679" spans="23:26" x14ac:dyDescent="0.2">
      <c r="W679">
        <v>667</v>
      </c>
      <c r="X679" s="32">
        <v>43801986.335840032</v>
      </c>
      <c r="Y679" s="12">
        <v>12851489.751879992</v>
      </c>
      <c r="Z679" s="34">
        <v>83515976.678507522</v>
      </c>
    </row>
    <row r="680" spans="23:26" x14ac:dyDescent="0.2">
      <c r="W680">
        <v>668</v>
      </c>
      <c r="X680" s="32">
        <v>43801986.335840032</v>
      </c>
      <c r="Y680" s="12">
        <v>12851489.751879992</v>
      </c>
      <c r="Z680" s="34">
        <v>40698014.154208101</v>
      </c>
    </row>
    <row r="681" spans="23:26" x14ac:dyDescent="0.2">
      <c r="W681">
        <v>669</v>
      </c>
      <c r="X681" s="32">
        <v>43801986.335840032</v>
      </c>
      <c r="Y681" s="12">
        <v>12851489.751879992</v>
      </c>
      <c r="Z681" s="34">
        <v>76134570.130902857</v>
      </c>
    </row>
    <row r="682" spans="23:26" x14ac:dyDescent="0.2">
      <c r="W682">
        <v>670</v>
      </c>
      <c r="X682" s="32">
        <v>43801986.335840032</v>
      </c>
      <c r="Y682" s="12">
        <v>12851489.751879992</v>
      </c>
      <c r="Z682" s="34">
        <v>76500924.851038009</v>
      </c>
    </row>
    <row r="683" spans="23:26" x14ac:dyDescent="0.2">
      <c r="W683">
        <v>671</v>
      </c>
      <c r="X683" s="32">
        <v>43801986.335840032</v>
      </c>
      <c r="Y683" s="12">
        <v>12851489.751879992</v>
      </c>
      <c r="Z683" s="34">
        <v>39291768.069144607</v>
      </c>
    </row>
    <row r="684" spans="23:26" x14ac:dyDescent="0.2">
      <c r="W684">
        <v>672</v>
      </c>
      <c r="X684" s="32">
        <v>43801986.335840032</v>
      </c>
      <c r="Y684" s="12">
        <v>9584619.018689543</v>
      </c>
      <c r="Z684" s="34">
        <v>22504749.23951412</v>
      </c>
    </row>
    <row r="685" spans="23:26" x14ac:dyDescent="0.2">
      <c r="W685">
        <v>673</v>
      </c>
      <c r="X685" s="32">
        <v>43801986.335840032</v>
      </c>
      <c r="Y685" s="12">
        <v>12851489.751879992</v>
      </c>
      <c r="Z685" s="34">
        <v>67742421.286573723</v>
      </c>
    </row>
    <row r="686" spans="23:26" x14ac:dyDescent="0.2">
      <c r="W686">
        <v>674</v>
      </c>
      <c r="X686" s="32">
        <v>43801986.335840032</v>
      </c>
      <c r="Y686" s="12">
        <v>12851489.751879992</v>
      </c>
      <c r="Z686" s="34">
        <v>90871353.110279739</v>
      </c>
    </row>
    <row r="687" spans="23:26" x14ac:dyDescent="0.2">
      <c r="W687">
        <v>675</v>
      </c>
      <c r="X687" s="32">
        <v>43801986.335840032</v>
      </c>
      <c r="Y687" s="12">
        <v>12851489.751879992</v>
      </c>
      <c r="Z687" s="34">
        <v>70076560.008180767</v>
      </c>
    </row>
    <row r="688" spans="23:26" x14ac:dyDescent="0.2">
      <c r="W688">
        <v>676</v>
      </c>
      <c r="X688" s="32">
        <v>43801986.335840032</v>
      </c>
      <c r="Y688" s="12">
        <v>4073471.4383211671</v>
      </c>
      <c r="Z688" s="34">
        <v>17697742.38117053</v>
      </c>
    </row>
    <row r="689" spans="23:26" x14ac:dyDescent="0.2">
      <c r="W689">
        <v>677</v>
      </c>
      <c r="X689" s="32">
        <v>43801986.335840032</v>
      </c>
      <c r="Y689" s="12">
        <v>12851489.751879992</v>
      </c>
      <c r="Z689" s="34">
        <v>71258895.75684002</v>
      </c>
    </row>
    <row r="690" spans="23:26" x14ac:dyDescent="0.2">
      <c r="W690">
        <v>678</v>
      </c>
      <c r="X690" s="32">
        <v>43801986.335840032</v>
      </c>
      <c r="Y690" s="12">
        <v>12851489.751879992</v>
      </c>
      <c r="Z690" s="34">
        <v>83687851.313805774</v>
      </c>
    </row>
    <row r="691" spans="23:26" x14ac:dyDescent="0.2">
      <c r="W691">
        <v>679</v>
      </c>
      <c r="X691" s="32">
        <v>43801986.335840032</v>
      </c>
      <c r="Y691" s="12">
        <v>12851489.751879992</v>
      </c>
      <c r="Z691" s="34">
        <v>57337528.248371184</v>
      </c>
    </row>
    <row r="692" spans="23:26" x14ac:dyDescent="0.2">
      <c r="W692">
        <v>680</v>
      </c>
      <c r="X692" s="32">
        <v>43801986.335840032</v>
      </c>
      <c r="Y692" s="12">
        <v>12851489.751879992</v>
      </c>
      <c r="Z692" s="34">
        <v>72184959.014136642</v>
      </c>
    </row>
    <row r="693" spans="23:26" x14ac:dyDescent="0.2">
      <c r="W693">
        <v>681</v>
      </c>
      <c r="X693" s="32">
        <v>43801986.335840032</v>
      </c>
      <c r="Y693" s="12">
        <v>12851489.751879992</v>
      </c>
      <c r="Z693" s="34">
        <v>66013646.965626732</v>
      </c>
    </row>
    <row r="694" spans="23:26" x14ac:dyDescent="0.2">
      <c r="W694">
        <v>682</v>
      </c>
      <c r="X694" s="32">
        <v>43801986.335840032</v>
      </c>
      <c r="Y694" s="12">
        <v>12851489.751879992</v>
      </c>
      <c r="Z694" s="34">
        <v>84534467.049859792</v>
      </c>
    </row>
    <row r="695" spans="23:26" x14ac:dyDescent="0.2">
      <c r="W695">
        <v>683</v>
      </c>
      <c r="X695" s="32">
        <v>43801986.335840032</v>
      </c>
      <c r="Y695" s="12">
        <v>12851489.751879992</v>
      </c>
      <c r="Z695" s="34">
        <v>60592457.523912668</v>
      </c>
    </row>
    <row r="696" spans="23:26" x14ac:dyDescent="0.2">
      <c r="W696">
        <v>684</v>
      </c>
      <c r="X696" s="32">
        <v>43801986.335840032</v>
      </c>
      <c r="Y696" s="12">
        <v>12851489.751879992</v>
      </c>
      <c r="Z696" s="34">
        <v>76665119.432427809</v>
      </c>
    </row>
    <row r="697" spans="23:26" x14ac:dyDescent="0.2">
      <c r="W697">
        <v>685</v>
      </c>
      <c r="X697" s="32">
        <v>43801986.335840032</v>
      </c>
      <c r="Y697" s="12">
        <v>12851489.751879992</v>
      </c>
      <c r="Z697" s="34">
        <v>69284447.326563478</v>
      </c>
    </row>
    <row r="698" spans="23:26" x14ac:dyDescent="0.2">
      <c r="W698">
        <v>686</v>
      </c>
      <c r="X698" s="32">
        <v>43801986.335840032</v>
      </c>
      <c r="Y698" s="12">
        <v>12851489.751879992</v>
      </c>
      <c r="Z698" s="34">
        <v>51463687.637485102</v>
      </c>
    </row>
    <row r="699" spans="23:26" x14ac:dyDescent="0.2">
      <c r="W699">
        <v>687</v>
      </c>
      <c r="X699" s="32">
        <v>43801986.335840032</v>
      </c>
      <c r="Y699" s="12">
        <v>12851489.751879992</v>
      </c>
      <c r="Z699" s="34">
        <v>29230767.309619125</v>
      </c>
    </row>
    <row r="700" spans="23:26" x14ac:dyDescent="0.2">
      <c r="W700">
        <v>688</v>
      </c>
      <c r="X700" s="32">
        <v>43801986.335840032</v>
      </c>
      <c r="Y700" s="12">
        <v>12851489.751879992</v>
      </c>
      <c r="Z700" s="34">
        <v>59158945.017413139</v>
      </c>
    </row>
    <row r="701" spans="23:26" x14ac:dyDescent="0.2">
      <c r="W701">
        <v>689</v>
      </c>
      <c r="X701" s="32">
        <v>43801986.335840032</v>
      </c>
      <c r="Y701" s="12">
        <v>12851489.751879992</v>
      </c>
      <c r="Z701" s="34">
        <v>76962372.957154542</v>
      </c>
    </row>
    <row r="702" spans="23:26" x14ac:dyDescent="0.2">
      <c r="W702">
        <v>690</v>
      </c>
      <c r="X702" s="32">
        <v>43801986.335840032</v>
      </c>
      <c r="Y702" s="12">
        <v>12851489.751879992</v>
      </c>
      <c r="Z702" s="34">
        <v>50688120.520713493</v>
      </c>
    </row>
    <row r="703" spans="23:26" x14ac:dyDescent="0.2">
      <c r="W703">
        <v>691</v>
      </c>
      <c r="X703" s="32">
        <v>43801986.335840032</v>
      </c>
      <c r="Y703" s="12">
        <v>12851489.751879992</v>
      </c>
      <c r="Z703" s="34">
        <v>78855683.2042218</v>
      </c>
    </row>
    <row r="704" spans="23:26" x14ac:dyDescent="0.2">
      <c r="W704">
        <v>692</v>
      </c>
      <c r="X704" s="32">
        <v>43801986.335840032</v>
      </c>
      <c r="Y704" s="12">
        <v>12851489.751879992</v>
      </c>
      <c r="Z704" s="34">
        <v>64248964.931032151</v>
      </c>
    </row>
    <row r="705" spans="23:26" x14ac:dyDescent="0.2">
      <c r="W705">
        <v>693</v>
      </c>
      <c r="X705" s="32">
        <v>43801986.335840032</v>
      </c>
      <c r="Y705" s="12">
        <v>12851489.751879992</v>
      </c>
      <c r="Z705" s="34">
        <v>84867238.594263881</v>
      </c>
    </row>
    <row r="706" spans="23:26" x14ac:dyDescent="0.2">
      <c r="W706">
        <v>694</v>
      </c>
      <c r="X706" s="32">
        <v>43801986.335840032</v>
      </c>
      <c r="Y706" s="12">
        <v>12851489.751879992</v>
      </c>
      <c r="Z706" s="34">
        <v>60144682.148000449</v>
      </c>
    </row>
    <row r="707" spans="23:26" x14ac:dyDescent="0.2">
      <c r="W707">
        <v>695</v>
      </c>
      <c r="X707" s="32">
        <v>43801986.335840032</v>
      </c>
      <c r="Y707" s="12">
        <v>12851489.751879992</v>
      </c>
      <c r="Z707" s="34">
        <v>77044022.101725772</v>
      </c>
    </row>
    <row r="708" spans="23:26" x14ac:dyDescent="0.2">
      <c r="W708">
        <v>696</v>
      </c>
      <c r="X708" s="32">
        <v>43801986.335840032</v>
      </c>
      <c r="Y708" s="12">
        <v>9584619.018689543</v>
      </c>
      <c r="Z708" s="34">
        <v>27422395.594175056</v>
      </c>
    </row>
    <row r="709" spans="23:26" x14ac:dyDescent="0.2">
      <c r="W709">
        <v>697</v>
      </c>
      <c r="X709" s="32">
        <v>43801986.335840032</v>
      </c>
      <c r="Y709" s="12">
        <v>12851489.751879992</v>
      </c>
      <c r="Z709" s="34">
        <v>64805717.773943052</v>
      </c>
    </row>
    <row r="710" spans="23:26" x14ac:dyDescent="0.2">
      <c r="W710">
        <v>698</v>
      </c>
      <c r="X710" s="32">
        <v>43801986.335840032</v>
      </c>
      <c r="Y710" s="12">
        <v>12851489.751879992</v>
      </c>
      <c r="Z710" s="34">
        <v>63572677.567317426</v>
      </c>
    </row>
    <row r="711" spans="23:26" x14ac:dyDescent="0.2">
      <c r="W711">
        <v>699</v>
      </c>
      <c r="X711" s="32">
        <v>43801986.335840032</v>
      </c>
      <c r="Y711" s="12">
        <v>12851489.751879992</v>
      </c>
      <c r="Z711" s="34">
        <v>70426198.586669475</v>
      </c>
    </row>
    <row r="712" spans="23:26" x14ac:dyDescent="0.2">
      <c r="W712">
        <v>700</v>
      </c>
      <c r="X712" s="32">
        <v>43801986.335840032</v>
      </c>
      <c r="Y712" s="12">
        <v>12851489.751879992</v>
      </c>
      <c r="Z712" s="34">
        <v>57801710.737174645</v>
      </c>
    </row>
    <row r="713" spans="23:26" x14ac:dyDescent="0.2">
      <c r="W713">
        <v>701</v>
      </c>
      <c r="X713" s="32">
        <v>43801986.335840032</v>
      </c>
      <c r="Y713" s="12">
        <v>12851489.751879992</v>
      </c>
      <c r="Z713" s="34">
        <v>90871353.110279739</v>
      </c>
    </row>
    <row r="714" spans="23:26" x14ac:dyDescent="0.2">
      <c r="W714">
        <v>702</v>
      </c>
      <c r="X714" s="32">
        <v>43801986.335840032</v>
      </c>
      <c r="Y714" s="12">
        <v>12851489.751879992</v>
      </c>
      <c r="Z714" s="34">
        <v>53237708.711730316</v>
      </c>
    </row>
    <row r="715" spans="23:26" x14ac:dyDescent="0.2">
      <c r="W715">
        <v>703</v>
      </c>
      <c r="X715" s="32">
        <v>43801986.335840032</v>
      </c>
      <c r="Y715" s="12">
        <v>12851489.751879992</v>
      </c>
      <c r="Z715" s="34">
        <v>67115025.02309005</v>
      </c>
    </row>
    <row r="716" spans="23:26" x14ac:dyDescent="0.2">
      <c r="W716">
        <v>704</v>
      </c>
      <c r="X716" s="32">
        <v>43801986.335840032</v>
      </c>
      <c r="Y716" s="12">
        <v>12851489.751879992</v>
      </c>
      <c r="Z716" s="34">
        <v>78113867.498668507</v>
      </c>
    </row>
    <row r="717" spans="23:26" x14ac:dyDescent="0.2">
      <c r="W717">
        <v>705</v>
      </c>
      <c r="X717" s="32">
        <v>43801986.335840032</v>
      </c>
      <c r="Y717" s="12">
        <v>12851489.751879992</v>
      </c>
      <c r="Z717" s="34">
        <v>63729532.590255573</v>
      </c>
    </row>
    <row r="718" spans="23:26" x14ac:dyDescent="0.2">
      <c r="W718">
        <v>706</v>
      </c>
      <c r="X718" s="32">
        <v>43801986.335840032</v>
      </c>
      <c r="Y718" s="12">
        <v>12851489.751879992</v>
      </c>
      <c r="Z718" s="34">
        <v>84282698.203155637</v>
      </c>
    </row>
    <row r="719" spans="23:26" x14ac:dyDescent="0.2">
      <c r="W719">
        <v>707</v>
      </c>
      <c r="X719" s="32">
        <v>43801986.335840032</v>
      </c>
      <c r="Y719" s="12">
        <v>12851489.751879992</v>
      </c>
      <c r="Z719" s="34">
        <v>55534367.644173265</v>
      </c>
    </row>
    <row r="720" spans="23:26" x14ac:dyDescent="0.2">
      <c r="W720">
        <v>708</v>
      </c>
      <c r="X720" s="32">
        <v>43801986.335840032</v>
      </c>
      <c r="Y720" s="12">
        <v>12851489.751879992</v>
      </c>
      <c r="Z720" s="34">
        <v>70233003.940494657</v>
      </c>
    </row>
    <row r="721" spans="23:26" x14ac:dyDescent="0.2">
      <c r="W721">
        <v>709</v>
      </c>
      <c r="X721" s="32">
        <v>43801986.335840032</v>
      </c>
      <c r="Y721" s="12">
        <v>12851489.751879992</v>
      </c>
      <c r="Z721" s="34">
        <v>42589754.948672451</v>
      </c>
    </row>
    <row r="722" spans="23:26" x14ac:dyDescent="0.2">
      <c r="W722">
        <v>710</v>
      </c>
      <c r="X722" s="32">
        <v>43801986.335840032</v>
      </c>
      <c r="Y722" s="12">
        <v>12851489.751879992</v>
      </c>
      <c r="Z722" s="34">
        <v>66769476.50231678</v>
      </c>
    </row>
    <row r="723" spans="23:26" x14ac:dyDescent="0.2">
      <c r="W723">
        <v>711</v>
      </c>
      <c r="X723" s="32">
        <v>43801986.335840032</v>
      </c>
      <c r="Y723" s="12">
        <v>12851489.751879992</v>
      </c>
      <c r="Z723" s="34">
        <v>64277757.351139024</v>
      </c>
    </row>
    <row r="724" spans="23:26" x14ac:dyDescent="0.2">
      <c r="W724">
        <v>712</v>
      </c>
      <c r="X724" s="32">
        <v>43801986.335840032</v>
      </c>
      <c r="Y724" s="12">
        <v>12851489.751879992</v>
      </c>
      <c r="Z724" s="34">
        <v>76112194.523463339</v>
      </c>
    </row>
    <row r="725" spans="23:26" x14ac:dyDescent="0.2">
      <c r="W725">
        <v>713</v>
      </c>
      <c r="X725" s="32">
        <v>43801986.335840032</v>
      </c>
      <c r="Y725" s="12">
        <v>12851489.751879992</v>
      </c>
      <c r="Z725" s="34">
        <v>60202137.886775047</v>
      </c>
    </row>
    <row r="726" spans="23:26" x14ac:dyDescent="0.2">
      <c r="W726">
        <v>714</v>
      </c>
      <c r="X726" s="32">
        <v>43801986.335840032</v>
      </c>
      <c r="Y726" s="12">
        <v>12851489.751879992</v>
      </c>
      <c r="Z726" s="34">
        <v>75101304.795051709</v>
      </c>
    </row>
    <row r="727" spans="23:26" x14ac:dyDescent="0.2">
      <c r="W727">
        <v>715</v>
      </c>
      <c r="X727" s="32">
        <v>43801986.335840032</v>
      </c>
      <c r="Y727" s="12">
        <v>12851489.751879992</v>
      </c>
      <c r="Z727" s="34">
        <v>47185005.586094938</v>
      </c>
    </row>
    <row r="728" spans="23:26" x14ac:dyDescent="0.2">
      <c r="W728">
        <v>716</v>
      </c>
      <c r="X728" s="32">
        <v>43801986.335840032</v>
      </c>
      <c r="Y728" s="12">
        <v>12851489.751879992</v>
      </c>
      <c r="Z728" s="34">
        <v>70780713.318421677</v>
      </c>
    </row>
    <row r="729" spans="23:26" x14ac:dyDescent="0.2">
      <c r="W729">
        <v>717</v>
      </c>
      <c r="X729" s="32">
        <v>43801986.335840032</v>
      </c>
      <c r="Y729" s="12">
        <v>12851489.751879992</v>
      </c>
      <c r="Z729" s="34">
        <v>84701268.266538426</v>
      </c>
    </row>
    <row r="730" spans="23:26" x14ac:dyDescent="0.2">
      <c r="W730">
        <v>718</v>
      </c>
      <c r="X730" s="32">
        <v>43801986.335840032</v>
      </c>
      <c r="Y730" s="12">
        <v>12851489.751879992</v>
      </c>
      <c r="Z730" s="34">
        <v>82995172.836230963</v>
      </c>
    </row>
    <row r="731" spans="23:26" x14ac:dyDescent="0.2">
      <c r="W731">
        <v>719</v>
      </c>
      <c r="X731" s="32">
        <v>43801986.335840032</v>
      </c>
      <c r="Y731" s="12">
        <v>12851489.751879992</v>
      </c>
      <c r="Z731" s="34">
        <v>48851026.613904618</v>
      </c>
    </row>
    <row r="732" spans="23:26" x14ac:dyDescent="0.2">
      <c r="W732">
        <v>720</v>
      </c>
      <c r="X732" s="32">
        <v>43801986.335840032</v>
      </c>
      <c r="Y732" s="12">
        <v>12851489.751879992</v>
      </c>
      <c r="Z732" s="34">
        <v>29254115.368629996</v>
      </c>
    </row>
    <row r="733" spans="23:26" x14ac:dyDescent="0.2">
      <c r="W733">
        <v>721</v>
      </c>
      <c r="X733" s="32">
        <v>43801986.335840032</v>
      </c>
      <c r="Y733" s="12">
        <v>12851489.751879992</v>
      </c>
      <c r="Z733" s="34">
        <v>57584640.472021498</v>
      </c>
    </row>
    <row r="734" spans="23:26" x14ac:dyDescent="0.2">
      <c r="W734">
        <v>722</v>
      </c>
      <c r="X734" s="32">
        <v>43801986.335840032</v>
      </c>
      <c r="Y734" s="12">
        <v>12851489.751879992</v>
      </c>
      <c r="Z734" s="34">
        <v>46354243.021717951</v>
      </c>
    </row>
    <row r="735" spans="23:26" x14ac:dyDescent="0.2">
      <c r="W735">
        <v>723</v>
      </c>
      <c r="X735" s="32">
        <v>43801986.335840032</v>
      </c>
      <c r="Y735" s="12">
        <v>12851489.751879992</v>
      </c>
      <c r="Z735" s="34">
        <v>67569875.29633525</v>
      </c>
    </row>
    <row r="736" spans="23:26" x14ac:dyDescent="0.2">
      <c r="W736">
        <v>724</v>
      </c>
      <c r="X736" s="32">
        <v>43801986.335840032</v>
      </c>
      <c r="Y736" s="12">
        <v>9584619.018689543</v>
      </c>
      <c r="Z736" s="34">
        <v>33123277.562746976</v>
      </c>
    </row>
    <row r="737" spans="23:26" x14ac:dyDescent="0.2">
      <c r="W737">
        <v>725</v>
      </c>
      <c r="X737" s="32">
        <v>43801986.335840032</v>
      </c>
      <c r="Y737" s="12">
        <v>12851489.751879992</v>
      </c>
      <c r="Z737" s="34">
        <v>73616356.453489363</v>
      </c>
    </row>
    <row r="738" spans="23:26" x14ac:dyDescent="0.2">
      <c r="W738">
        <v>726</v>
      </c>
      <c r="X738" s="32">
        <v>43801986.335840032</v>
      </c>
      <c r="Y738" s="12">
        <v>12851489.751879992</v>
      </c>
      <c r="Z738" s="34">
        <v>70655382.274961352</v>
      </c>
    </row>
    <row r="739" spans="23:26" x14ac:dyDescent="0.2">
      <c r="W739">
        <v>727</v>
      </c>
      <c r="X739" s="32">
        <v>43801986.335840032</v>
      </c>
      <c r="Y739" s="12">
        <v>12851489.751879992</v>
      </c>
      <c r="Z739" s="34">
        <v>47611422.387518443</v>
      </c>
    </row>
    <row r="740" spans="23:26" x14ac:dyDescent="0.2">
      <c r="W740">
        <v>728</v>
      </c>
      <c r="X740" s="32">
        <v>43801986.335840032</v>
      </c>
      <c r="Y740" s="12">
        <v>12851489.751879992</v>
      </c>
      <c r="Z740" s="34">
        <v>62462886.23311986</v>
      </c>
    </row>
    <row r="741" spans="23:26" x14ac:dyDescent="0.2">
      <c r="W741">
        <v>729</v>
      </c>
      <c r="X741" s="32">
        <v>43801986.335840032</v>
      </c>
      <c r="Y741" s="12">
        <v>12851489.751879992</v>
      </c>
      <c r="Z741" s="34">
        <v>75015688.804915562</v>
      </c>
    </row>
    <row r="742" spans="23:26" x14ac:dyDescent="0.2">
      <c r="W742">
        <v>730</v>
      </c>
      <c r="X742" s="32">
        <v>43801986.335840032</v>
      </c>
      <c r="Y742" s="12">
        <v>12851489.751879992</v>
      </c>
      <c r="Z742" s="34">
        <v>83343241.595816314</v>
      </c>
    </row>
    <row r="743" spans="23:26" x14ac:dyDescent="0.2">
      <c r="W743">
        <v>731</v>
      </c>
      <c r="X743" s="32">
        <v>43801986.335840032</v>
      </c>
      <c r="Y743" s="12">
        <v>12851489.751879992</v>
      </c>
      <c r="Z743" s="34">
        <v>55262593.935987905</v>
      </c>
    </row>
    <row r="744" spans="23:26" x14ac:dyDescent="0.2">
      <c r="W744">
        <v>732</v>
      </c>
      <c r="X744" s="32">
        <v>43801986.335840032</v>
      </c>
      <c r="Y744" s="12">
        <v>12851489.751879992</v>
      </c>
      <c r="Z744" s="34">
        <v>71856720.598429695</v>
      </c>
    </row>
    <row r="745" spans="23:26" x14ac:dyDescent="0.2">
      <c r="W745">
        <v>733</v>
      </c>
      <c r="X745" s="32">
        <v>43801986.335840032</v>
      </c>
      <c r="Y745" s="12">
        <v>12851489.751879992</v>
      </c>
      <c r="Z745" s="34">
        <v>69708738.421299994</v>
      </c>
    </row>
    <row r="746" spans="23:26" x14ac:dyDescent="0.2">
      <c r="W746">
        <v>734</v>
      </c>
      <c r="X746" s="32">
        <v>43801986.335840032</v>
      </c>
      <c r="Y746" s="12">
        <v>12851489.751879992</v>
      </c>
      <c r="Z746" s="34">
        <v>54973754.043325469</v>
      </c>
    </row>
    <row r="747" spans="23:26" x14ac:dyDescent="0.2">
      <c r="W747">
        <v>735</v>
      </c>
      <c r="X747" s="32">
        <v>43801986.335840032</v>
      </c>
      <c r="Y747" s="12">
        <v>12851489.751879992</v>
      </c>
      <c r="Z747" s="34">
        <v>64470634.959423244</v>
      </c>
    </row>
    <row r="748" spans="23:26" x14ac:dyDescent="0.2">
      <c r="W748">
        <v>736</v>
      </c>
      <c r="X748" s="32">
        <v>43801986.335840032</v>
      </c>
      <c r="Y748" s="12">
        <v>12851489.751879992</v>
      </c>
      <c r="Z748" s="34">
        <v>52071779.215315521</v>
      </c>
    </row>
    <row r="749" spans="23:26" x14ac:dyDescent="0.2">
      <c r="W749">
        <v>737</v>
      </c>
      <c r="X749" s="32">
        <v>43801986.335840032</v>
      </c>
      <c r="Y749" s="12">
        <v>4073471.4383211671</v>
      </c>
      <c r="Z749" s="34">
        <v>23725673.756114066</v>
      </c>
    </row>
    <row r="750" spans="23:26" x14ac:dyDescent="0.2">
      <c r="W750">
        <v>738</v>
      </c>
      <c r="X750" s="32">
        <v>43801986.335840032</v>
      </c>
      <c r="Y750" s="12">
        <v>12851489.751879992</v>
      </c>
      <c r="Z750" s="34">
        <v>61182050.030600816</v>
      </c>
    </row>
    <row r="751" spans="23:26" x14ac:dyDescent="0.2">
      <c r="W751">
        <v>739</v>
      </c>
      <c r="X751" s="32">
        <v>43801986.335840032</v>
      </c>
      <c r="Y751" s="12">
        <v>12851489.751879992</v>
      </c>
      <c r="Z751" s="34">
        <v>83858869.787868246</v>
      </c>
    </row>
    <row r="752" spans="23:26" x14ac:dyDescent="0.2">
      <c r="W752">
        <v>740</v>
      </c>
      <c r="X752" s="32">
        <v>43801986.335840032</v>
      </c>
      <c r="Y752" s="12">
        <v>12851489.751879992</v>
      </c>
      <c r="Z752" s="34">
        <v>76580986.850993276</v>
      </c>
    </row>
    <row r="753" spans="23:26" x14ac:dyDescent="0.2">
      <c r="W753">
        <v>741</v>
      </c>
      <c r="X753" s="32">
        <v>43801986.335840032</v>
      </c>
      <c r="Y753" s="12">
        <v>12851489.751879992</v>
      </c>
      <c r="Z753" s="34">
        <v>43775641.365937024</v>
      </c>
    </row>
    <row r="754" spans="23:26" x14ac:dyDescent="0.2">
      <c r="W754">
        <v>742</v>
      </c>
      <c r="X754" s="32">
        <v>43801986.335840032</v>
      </c>
      <c r="Y754" s="12">
        <v>12851489.751879992</v>
      </c>
      <c r="Z754" s="34">
        <v>68700369.614904359</v>
      </c>
    </row>
    <row r="755" spans="23:26" x14ac:dyDescent="0.2">
      <c r="W755">
        <v>743</v>
      </c>
      <c r="X755" s="32">
        <v>43801986.335840032</v>
      </c>
      <c r="Y755" s="12">
        <v>12851489.751879992</v>
      </c>
      <c r="Z755" s="34">
        <v>74501444.285328358</v>
      </c>
    </row>
    <row r="756" spans="23:26" x14ac:dyDescent="0.2">
      <c r="W756">
        <v>744</v>
      </c>
      <c r="X756" s="32">
        <v>43801986.335840032</v>
      </c>
      <c r="Y756" s="12">
        <v>12851489.751879992</v>
      </c>
      <c r="Z756" s="34">
        <v>90871353.110279739</v>
      </c>
    </row>
    <row r="757" spans="23:26" x14ac:dyDescent="0.2">
      <c r="W757">
        <v>745</v>
      </c>
      <c r="X757" s="32">
        <v>43801986.335840032</v>
      </c>
      <c r="Y757" s="12">
        <v>12851489.751879992</v>
      </c>
      <c r="Z757" s="34">
        <v>63569532.515894011</v>
      </c>
    </row>
    <row r="758" spans="23:26" x14ac:dyDescent="0.2">
      <c r="W758">
        <v>746</v>
      </c>
      <c r="X758" s="32">
        <v>43801986.335840032</v>
      </c>
      <c r="Y758" s="12">
        <v>12851489.751879992</v>
      </c>
      <c r="Z758" s="34">
        <v>57062624.780599341</v>
      </c>
    </row>
    <row r="759" spans="23:26" x14ac:dyDescent="0.2">
      <c r="W759">
        <v>747</v>
      </c>
      <c r="X759" s="32">
        <v>43801986.335840032</v>
      </c>
      <c r="Y759" s="12">
        <v>12851489.751879992</v>
      </c>
      <c r="Z759" s="34">
        <v>83858869.787868246</v>
      </c>
    </row>
    <row r="760" spans="23:26" x14ac:dyDescent="0.2">
      <c r="W760">
        <v>748</v>
      </c>
      <c r="X760" s="32">
        <v>43801986.335840032</v>
      </c>
      <c r="Y760" s="12">
        <v>12851489.751879992</v>
      </c>
      <c r="Z760" s="34">
        <v>60984651.930685952</v>
      </c>
    </row>
    <row r="761" spans="23:26" x14ac:dyDescent="0.2">
      <c r="W761">
        <v>749</v>
      </c>
      <c r="X761" s="32">
        <v>43801986.335840032</v>
      </c>
      <c r="Y761" s="12">
        <v>12851489.751879992</v>
      </c>
      <c r="Z761" s="34">
        <v>69726653.246490687</v>
      </c>
    </row>
    <row r="762" spans="23:26" x14ac:dyDescent="0.2">
      <c r="W762">
        <v>750</v>
      </c>
      <c r="X762" s="32">
        <v>43801986.335840032</v>
      </c>
      <c r="Y762" s="12">
        <v>12851489.751879992</v>
      </c>
      <c r="Z762" s="34">
        <v>50977443.0905127</v>
      </c>
    </row>
    <row r="763" spans="23:26" x14ac:dyDescent="0.2">
      <c r="W763">
        <v>751</v>
      </c>
      <c r="X763" s="32">
        <v>43801986.335840032</v>
      </c>
      <c r="Y763" s="12">
        <v>12851489.751879992</v>
      </c>
      <c r="Z763" s="34">
        <v>31112985.792242996</v>
      </c>
    </row>
    <row r="764" spans="23:26" x14ac:dyDescent="0.2">
      <c r="W764">
        <v>752</v>
      </c>
      <c r="X764" s="32">
        <v>43801986.335840032</v>
      </c>
      <c r="Y764" s="12">
        <v>12851489.751879992</v>
      </c>
      <c r="Z764" s="34">
        <v>34912038.696131855</v>
      </c>
    </row>
    <row r="765" spans="23:26" x14ac:dyDescent="0.2">
      <c r="W765">
        <v>753</v>
      </c>
      <c r="X765" s="32">
        <v>43801986.335840032</v>
      </c>
      <c r="Y765" s="12">
        <v>12851489.751879992</v>
      </c>
      <c r="Z765" s="34">
        <v>63657867.71260266</v>
      </c>
    </row>
    <row r="766" spans="23:26" x14ac:dyDescent="0.2">
      <c r="W766">
        <v>754</v>
      </c>
      <c r="X766" s="32">
        <v>43801986.335840032</v>
      </c>
      <c r="Y766" s="12">
        <v>12851489.751879992</v>
      </c>
      <c r="Z766" s="34">
        <v>37764678.291000225</v>
      </c>
    </row>
    <row r="767" spans="23:26" x14ac:dyDescent="0.2">
      <c r="W767">
        <v>755</v>
      </c>
      <c r="X767" s="32">
        <v>43801986.335840032</v>
      </c>
      <c r="Y767" s="12">
        <v>12851489.751879992</v>
      </c>
      <c r="Z767" s="34">
        <v>78857956.834148854</v>
      </c>
    </row>
    <row r="768" spans="23:26" x14ac:dyDescent="0.2">
      <c r="W768">
        <v>756</v>
      </c>
      <c r="X768" s="32">
        <v>43801986.335840032</v>
      </c>
      <c r="Y768" s="12">
        <v>12851489.751879992</v>
      </c>
      <c r="Z768" s="34">
        <v>84450753.559088439</v>
      </c>
    </row>
    <row r="769" spans="23:26" x14ac:dyDescent="0.2">
      <c r="W769">
        <v>757</v>
      </c>
      <c r="X769" s="32">
        <v>43801986.335840032</v>
      </c>
      <c r="Y769" s="12">
        <v>12851489.751879992</v>
      </c>
      <c r="Z769" s="34">
        <v>75380369.767361075</v>
      </c>
    </row>
    <row r="770" spans="23:26" x14ac:dyDescent="0.2">
      <c r="W770">
        <v>758</v>
      </c>
      <c r="X770" s="32">
        <v>43801986.335840032</v>
      </c>
      <c r="Y770" s="12">
        <v>12851489.751879992</v>
      </c>
      <c r="Z770" s="34">
        <v>55551515.011236027</v>
      </c>
    </row>
    <row r="771" spans="23:26" x14ac:dyDescent="0.2">
      <c r="W771">
        <v>759</v>
      </c>
      <c r="X771" s="32">
        <v>43801986.335840032</v>
      </c>
      <c r="Y771" s="12">
        <v>12851489.751879992</v>
      </c>
      <c r="Z771" s="34">
        <v>60375471.911738679</v>
      </c>
    </row>
    <row r="772" spans="23:26" x14ac:dyDescent="0.2">
      <c r="W772">
        <v>760</v>
      </c>
      <c r="X772" s="32">
        <v>43801986.335840032</v>
      </c>
      <c r="Y772" s="12">
        <v>12851489.751879992</v>
      </c>
      <c r="Z772" s="34">
        <v>54240730.975630149</v>
      </c>
    </row>
    <row r="773" spans="23:26" x14ac:dyDescent="0.2">
      <c r="W773">
        <v>761</v>
      </c>
      <c r="X773" s="32">
        <v>43801986.335840032</v>
      </c>
      <c r="Y773" s="12">
        <v>12851489.751879992</v>
      </c>
      <c r="Z773" s="34">
        <v>74412338.688330799</v>
      </c>
    </row>
    <row r="774" spans="23:26" x14ac:dyDescent="0.2">
      <c r="W774">
        <v>762</v>
      </c>
      <c r="X774" s="32">
        <v>43801986.335840032</v>
      </c>
      <c r="Y774" s="12">
        <v>12851489.751879992</v>
      </c>
      <c r="Z774" s="34">
        <v>47150202.798766464</v>
      </c>
    </row>
    <row r="775" spans="23:26" x14ac:dyDescent="0.2">
      <c r="W775">
        <v>763</v>
      </c>
      <c r="X775" s="32">
        <v>43801986.335840032</v>
      </c>
      <c r="Y775" s="12">
        <v>12851489.751879992</v>
      </c>
      <c r="Z775" s="34">
        <v>75186707.278978035</v>
      </c>
    </row>
    <row r="776" spans="23:26" x14ac:dyDescent="0.2">
      <c r="W776">
        <v>764</v>
      </c>
      <c r="X776" s="32">
        <v>43801986.335840032</v>
      </c>
      <c r="Y776" s="12">
        <v>12851489.751879992</v>
      </c>
      <c r="Z776" s="34">
        <v>31401516.004339021</v>
      </c>
    </row>
    <row r="777" spans="23:26" x14ac:dyDescent="0.2">
      <c r="W777">
        <v>765</v>
      </c>
      <c r="X777" s="32">
        <v>43801986.335840032</v>
      </c>
      <c r="Y777" s="12">
        <v>12851489.751879992</v>
      </c>
      <c r="Z777" s="34">
        <v>52698481.859574705</v>
      </c>
    </row>
    <row r="778" spans="23:26" x14ac:dyDescent="0.2">
      <c r="W778">
        <v>766</v>
      </c>
      <c r="X778" s="32">
        <v>43801986.335840032</v>
      </c>
      <c r="Y778" s="12">
        <v>12851489.751879992</v>
      </c>
      <c r="Z778" s="34">
        <v>70165090.454442471</v>
      </c>
    </row>
    <row r="779" spans="23:26" x14ac:dyDescent="0.2">
      <c r="W779">
        <v>767</v>
      </c>
      <c r="X779" s="32">
        <v>43801986.335840032</v>
      </c>
      <c r="Y779" s="12">
        <v>12851489.751879992</v>
      </c>
      <c r="Z779" s="34">
        <v>45473755.497417495</v>
      </c>
    </row>
    <row r="780" spans="23:26" x14ac:dyDescent="0.2">
      <c r="W780">
        <v>768</v>
      </c>
      <c r="X780" s="32">
        <v>43801986.335840032</v>
      </c>
      <c r="Y780" s="12">
        <v>12851489.751879992</v>
      </c>
      <c r="Z780" s="34">
        <v>78187351.405045718</v>
      </c>
    </row>
    <row r="781" spans="23:26" x14ac:dyDescent="0.2">
      <c r="W781">
        <v>769</v>
      </c>
      <c r="X781" s="32">
        <v>43801986.335840032</v>
      </c>
      <c r="Y781" s="12">
        <v>12851489.751879992</v>
      </c>
      <c r="Z781" s="34">
        <v>85196703.117907494</v>
      </c>
    </row>
    <row r="782" spans="23:26" x14ac:dyDescent="0.2">
      <c r="W782">
        <v>770</v>
      </c>
      <c r="X782" s="32">
        <v>43801986.335840032</v>
      </c>
      <c r="Y782" s="12">
        <v>12851489.751879992</v>
      </c>
      <c r="Z782" s="34">
        <v>34749049.821194142</v>
      </c>
    </row>
    <row r="783" spans="23:26" x14ac:dyDescent="0.2">
      <c r="W783">
        <v>771</v>
      </c>
      <c r="X783" s="32">
        <v>43801986.335840032</v>
      </c>
      <c r="Y783" s="12">
        <v>12851489.751879992</v>
      </c>
      <c r="Z783" s="34">
        <v>84450753.559088439</v>
      </c>
    </row>
    <row r="784" spans="23:26" x14ac:dyDescent="0.2">
      <c r="W784">
        <v>772</v>
      </c>
      <c r="X784" s="32">
        <v>43801986.335840032</v>
      </c>
      <c r="Y784" s="12">
        <v>12851489.751879992</v>
      </c>
      <c r="Z784" s="34">
        <v>76427066.633460149</v>
      </c>
    </row>
    <row r="785" spans="23:26" x14ac:dyDescent="0.2">
      <c r="W785">
        <v>773</v>
      </c>
      <c r="X785" s="32">
        <v>43801986.335840032</v>
      </c>
      <c r="Y785" s="12">
        <v>12851489.751879992</v>
      </c>
      <c r="Z785" s="34">
        <v>66513651.485085651</v>
      </c>
    </row>
    <row r="786" spans="23:26" x14ac:dyDescent="0.2">
      <c r="W786">
        <v>774</v>
      </c>
      <c r="X786" s="32">
        <v>43801986.335840032</v>
      </c>
      <c r="Y786" s="12">
        <v>12851489.751879992</v>
      </c>
      <c r="Z786" s="34">
        <v>49067558.991883725</v>
      </c>
    </row>
    <row r="787" spans="23:26" x14ac:dyDescent="0.2">
      <c r="W787">
        <v>775</v>
      </c>
      <c r="X787" s="32">
        <v>43801986.335840032</v>
      </c>
      <c r="Y787" s="12">
        <v>9584619.018689543</v>
      </c>
      <c r="Z787" s="34">
        <v>23609114.31164467</v>
      </c>
    </row>
    <row r="788" spans="23:26" x14ac:dyDescent="0.2">
      <c r="W788">
        <v>776</v>
      </c>
      <c r="X788" s="32">
        <v>43801986.335840032</v>
      </c>
      <c r="Y788" s="12">
        <v>12851489.751879992</v>
      </c>
      <c r="Z788" s="34">
        <v>39053092.338762537</v>
      </c>
    </row>
    <row r="789" spans="23:26" x14ac:dyDescent="0.2">
      <c r="W789">
        <v>777</v>
      </c>
      <c r="X789" s="32">
        <v>43801986.335840032</v>
      </c>
      <c r="Y789" s="12">
        <v>12851489.751879992</v>
      </c>
      <c r="Z789" s="34">
        <v>90871353.110279739</v>
      </c>
    </row>
    <row r="790" spans="23:26" x14ac:dyDescent="0.2">
      <c r="W790">
        <v>778</v>
      </c>
      <c r="X790" s="32">
        <v>43801986.335840032</v>
      </c>
      <c r="Y790" s="12">
        <v>12851489.751879992</v>
      </c>
      <c r="Z790" s="34">
        <v>43390939.177587345</v>
      </c>
    </row>
    <row r="791" spans="23:26" x14ac:dyDescent="0.2">
      <c r="W791">
        <v>779</v>
      </c>
      <c r="X791" s="32">
        <v>43801986.335840032</v>
      </c>
      <c r="Y791" s="12">
        <v>12851489.751879992</v>
      </c>
      <c r="Z791" s="34">
        <v>90871353.110279739</v>
      </c>
    </row>
    <row r="792" spans="23:26" x14ac:dyDescent="0.2">
      <c r="W792">
        <v>780</v>
      </c>
      <c r="X792" s="32">
        <v>43801986.335840032</v>
      </c>
      <c r="Y792" s="12">
        <v>12851489.751879992</v>
      </c>
      <c r="Z792" s="34">
        <v>58051333.381389648</v>
      </c>
    </row>
    <row r="793" spans="23:26" x14ac:dyDescent="0.2">
      <c r="W793">
        <v>781</v>
      </c>
      <c r="X793" s="32">
        <v>43801986.335840032</v>
      </c>
      <c r="Y793" s="12">
        <v>12851489.751879992</v>
      </c>
      <c r="Z793" s="34">
        <v>54584078.200138882</v>
      </c>
    </row>
    <row r="794" spans="23:26" x14ac:dyDescent="0.2">
      <c r="W794">
        <v>782</v>
      </c>
      <c r="X794" s="32">
        <v>43801986.335840032</v>
      </c>
      <c r="Y794" s="12">
        <v>12851489.751879992</v>
      </c>
      <c r="Z794" s="34">
        <v>72522095.948476613</v>
      </c>
    </row>
    <row r="795" spans="23:26" x14ac:dyDescent="0.2">
      <c r="W795">
        <v>783</v>
      </c>
      <c r="X795" s="32">
        <v>43801986.335840032</v>
      </c>
      <c r="Y795" s="12">
        <v>12851489.751879992</v>
      </c>
      <c r="Z795" s="34">
        <v>76658286.775811017</v>
      </c>
    </row>
    <row r="796" spans="23:26" x14ac:dyDescent="0.2">
      <c r="W796">
        <v>784</v>
      </c>
      <c r="X796" s="32">
        <v>43801986.335840032</v>
      </c>
      <c r="Y796" s="12">
        <v>12851489.751879992</v>
      </c>
      <c r="Z796" s="34">
        <v>83343241.595816314</v>
      </c>
    </row>
    <row r="797" spans="23:26" x14ac:dyDescent="0.2">
      <c r="W797">
        <v>785</v>
      </c>
      <c r="X797" s="32">
        <v>43801986.335840032</v>
      </c>
      <c r="Y797" s="12">
        <v>12851489.751879992</v>
      </c>
      <c r="Z797" s="34">
        <v>30353294.046655446</v>
      </c>
    </row>
    <row r="798" spans="23:26" x14ac:dyDescent="0.2">
      <c r="W798">
        <v>786</v>
      </c>
      <c r="X798" s="32">
        <v>43801986.335840032</v>
      </c>
      <c r="Y798" s="12">
        <v>12851489.751879992</v>
      </c>
      <c r="Z798" s="34">
        <v>54132924.030863687</v>
      </c>
    </row>
    <row r="799" spans="23:26" x14ac:dyDescent="0.2">
      <c r="W799">
        <v>787</v>
      </c>
      <c r="X799" s="32">
        <v>43801986.335840032</v>
      </c>
      <c r="Y799" s="12">
        <v>12851489.751879992</v>
      </c>
      <c r="Z799" s="34">
        <v>69895209.521405935</v>
      </c>
    </row>
    <row r="800" spans="23:26" x14ac:dyDescent="0.2">
      <c r="W800">
        <v>788</v>
      </c>
      <c r="X800" s="32">
        <v>43801986.335840032</v>
      </c>
      <c r="Y800" s="12">
        <v>12851489.751879992</v>
      </c>
      <c r="Z800" s="34">
        <v>84450753.559088439</v>
      </c>
    </row>
    <row r="801" spans="23:26" x14ac:dyDescent="0.2">
      <c r="W801">
        <v>789</v>
      </c>
      <c r="X801" s="32">
        <v>43801986.335840032</v>
      </c>
      <c r="Y801" s="12">
        <v>12851489.751879992</v>
      </c>
      <c r="Z801" s="34">
        <v>72764501.535352707</v>
      </c>
    </row>
    <row r="802" spans="23:26" x14ac:dyDescent="0.2">
      <c r="W802">
        <v>790</v>
      </c>
      <c r="X802" s="32">
        <v>43801986.335840032</v>
      </c>
      <c r="Y802" s="12">
        <v>12851489.751879992</v>
      </c>
      <c r="Z802" s="34">
        <v>59333251.670972437</v>
      </c>
    </row>
    <row r="803" spans="23:26" x14ac:dyDescent="0.2">
      <c r="W803">
        <v>791</v>
      </c>
      <c r="X803" s="32">
        <v>43801986.335840032</v>
      </c>
      <c r="Y803" s="12">
        <v>12851489.751879992</v>
      </c>
      <c r="Z803" s="34">
        <v>41193871.689105012</v>
      </c>
    </row>
    <row r="804" spans="23:26" x14ac:dyDescent="0.2">
      <c r="W804">
        <v>792</v>
      </c>
      <c r="X804" s="32">
        <v>43801986.335840032</v>
      </c>
      <c r="Y804" s="12">
        <v>12851489.751879992</v>
      </c>
      <c r="Z804" s="34">
        <v>77354347.462178677</v>
      </c>
    </row>
    <row r="805" spans="23:26" x14ac:dyDescent="0.2">
      <c r="W805">
        <v>793</v>
      </c>
      <c r="X805" s="32">
        <v>43801986.335840032</v>
      </c>
      <c r="Y805" s="12">
        <v>12851489.751879992</v>
      </c>
      <c r="Z805" s="34">
        <v>68630763.529871196</v>
      </c>
    </row>
    <row r="806" spans="23:26" x14ac:dyDescent="0.2">
      <c r="W806">
        <v>794</v>
      </c>
      <c r="X806" s="32">
        <v>43801986.335840032</v>
      </c>
      <c r="Y806" s="12">
        <v>12851489.751879992</v>
      </c>
      <c r="Z806" s="34">
        <v>90871353.110279739</v>
      </c>
    </row>
    <row r="807" spans="23:26" x14ac:dyDescent="0.2">
      <c r="W807">
        <v>795</v>
      </c>
      <c r="X807" s="32">
        <v>43801986.335840032</v>
      </c>
      <c r="Y807" s="12">
        <v>12851489.751879992</v>
      </c>
      <c r="Z807" s="34">
        <v>55306883.999967396</v>
      </c>
    </row>
    <row r="808" spans="23:26" x14ac:dyDescent="0.2">
      <c r="W808">
        <v>796</v>
      </c>
      <c r="X808" s="32">
        <v>43801986.335840032</v>
      </c>
      <c r="Y808" s="12">
        <v>12851489.751879992</v>
      </c>
      <c r="Z808" s="34">
        <v>59691504.497426912</v>
      </c>
    </row>
    <row r="809" spans="23:26" x14ac:dyDescent="0.2">
      <c r="W809">
        <v>797</v>
      </c>
      <c r="X809" s="32">
        <v>43801986.335840032</v>
      </c>
      <c r="Y809" s="12">
        <v>12851489.751879992</v>
      </c>
      <c r="Z809" s="34">
        <v>90871353.110279739</v>
      </c>
    </row>
    <row r="810" spans="23:26" x14ac:dyDescent="0.2">
      <c r="W810">
        <v>798</v>
      </c>
      <c r="X810" s="32">
        <v>43801986.335840032</v>
      </c>
      <c r="Y810" s="12">
        <v>12851489.751879992</v>
      </c>
      <c r="Z810" s="34">
        <v>78692180.792217925</v>
      </c>
    </row>
    <row r="811" spans="23:26" x14ac:dyDescent="0.2">
      <c r="W811">
        <v>799</v>
      </c>
      <c r="X811" s="32">
        <v>43801986.335840032</v>
      </c>
      <c r="Y811" s="12">
        <v>12851489.751879992</v>
      </c>
      <c r="Z811" s="34">
        <v>71733216.219372183</v>
      </c>
    </row>
    <row r="812" spans="23:26" x14ac:dyDescent="0.2">
      <c r="W812">
        <v>800</v>
      </c>
      <c r="X812" s="32">
        <v>43801986.335840032</v>
      </c>
      <c r="Y812" s="12">
        <v>12851489.751879992</v>
      </c>
      <c r="Z812" s="34">
        <v>53969690.740056738</v>
      </c>
    </row>
    <row r="813" spans="23:26" x14ac:dyDescent="0.2">
      <c r="W813">
        <v>801</v>
      </c>
      <c r="X813" s="32">
        <v>43801986.335840032</v>
      </c>
      <c r="Y813" s="12">
        <v>12851489.751879992</v>
      </c>
      <c r="Z813" s="34">
        <v>74921977.552061915</v>
      </c>
    </row>
    <row r="814" spans="23:26" x14ac:dyDescent="0.2">
      <c r="W814">
        <v>802</v>
      </c>
      <c r="X814" s="32">
        <v>43801986.335840032</v>
      </c>
      <c r="Y814" s="12">
        <v>12851489.751879992</v>
      </c>
      <c r="Z814" s="34">
        <v>46045639.463552848</v>
      </c>
    </row>
    <row r="815" spans="23:26" x14ac:dyDescent="0.2">
      <c r="W815">
        <v>803</v>
      </c>
      <c r="X815" s="32">
        <v>43801986.335840032</v>
      </c>
      <c r="Y815" s="12">
        <v>12851489.751879992</v>
      </c>
      <c r="Z815" s="34">
        <v>64966069.810792312</v>
      </c>
    </row>
    <row r="816" spans="23:26" x14ac:dyDescent="0.2">
      <c r="W816">
        <v>804</v>
      </c>
      <c r="X816" s="32">
        <v>43801986.335840032</v>
      </c>
      <c r="Y816" s="12">
        <v>12851489.751879992</v>
      </c>
      <c r="Z816" s="34">
        <v>52814083.616208881</v>
      </c>
    </row>
    <row r="817" spans="23:26" x14ac:dyDescent="0.2">
      <c r="W817">
        <v>805</v>
      </c>
      <c r="X817" s="32">
        <v>43801986.335840032</v>
      </c>
      <c r="Y817" s="12">
        <v>12851489.751879992</v>
      </c>
      <c r="Z817" s="34">
        <v>90871353.110279739</v>
      </c>
    </row>
    <row r="818" spans="23:26" x14ac:dyDescent="0.2">
      <c r="W818">
        <v>806</v>
      </c>
      <c r="X818" s="32">
        <v>43801986.335840032</v>
      </c>
      <c r="Y818" s="12">
        <v>12851489.751879992</v>
      </c>
      <c r="Z818" s="34">
        <v>61058814.246977165</v>
      </c>
    </row>
    <row r="819" spans="23:26" x14ac:dyDescent="0.2">
      <c r="W819">
        <v>807</v>
      </c>
      <c r="X819" s="32">
        <v>43801986.335840032</v>
      </c>
      <c r="Y819" s="12">
        <v>12851489.751879992</v>
      </c>
      <c r="Z819" s="34">
        <v>28737757.883397572</v>
      </c>
    </row>
    <row r="820" spans="23:26" x14ac:dyDescent="0.2">
      <c r="W820">
        <v>808</v>
      </c>
      <c r="X820" s="32">
        <v>43801986.335840032</v>
      </c>
      <c r="Y820" s="12">
        <v>12851489.751879992</v>
      </c>
      <c r="Z820" s="34">
        <v>57673474.461574435</v>
      </c>
    </row>
    <row r="821" spans="23:26" x14ac:dyDescent="0.2">
      <c r="W821">
        <v>809</v>
      </c>
      <c r="X821" s="32">
        <v>43801986.335840032</v>
      </c>
      <c r="Y821" s="12">
        <v>12851489.751879992</v>
      </c>
      <c r="Z821" s="34">
        <v>61342207.439372003</v>
      </c>
    </row>
    <row r="822" spans="23:26" x14ac:dyDescent="0.2">
      <c r="W822">
        <v>810</v>
      </c>
      <c r="X822" s="32">
        <v>43801986.335840032</v>
      </c>
      <c r="Y822" s="12">
        <v>12851489.751879992</v>
      </c>
      <c r="Z822" s="34">
        <v>69876240.556012467</v>
      </c>
    </row>
    <row r="823" spans="23:26" x14ac:dyDescent="0.2">
      <c r="W823">
        <v>811</v>
      </c>
      <c r="X823" s="32">
        <v>43801986.335840032</v>
      </c>
      <c r="Y823" s="12">
        <v>12851489.751879992</v>
      </c>
      <c r="Z823" s="34">
        <v>47869455.702147141</v>
      </c>
    </row>
    <row r="824" spans="23:26" x14ac:dyDescent="0.2">
      <c r="W824">
        <v>812</v>
      </c>
      <c r="X824" s="32">
        <v>43801986.335840032</v>
      </c>
      <c r="Y824" s="12">
        <v>12851489.751879992</v>
      </c>
      <c r="Z824" s="34">
        <v>39930668.894911185</v>
      </c>
    </row>
    <row r="825" spans="23:26" x14ac:dyDescent="0.2">
      <c r="W825">
        <v>813</v>
      </c>
      <c r="X825" s="32">
        <v>43801986.335840032</v>
      </c>
      <c r="Y825" s="12">
        <v>12851489.751879992</v>
      </c>
      <c r="Z825" s="34">
        <v>60354879.369713098</v>
      </c>
    </row>
    <row r="826" spans="23:26" x14ac:dyDescent="0.2">
      <c r="W826">
        <v>814</v>
      </c>
      <c r="X826" s="32">
        <v>43801986.335840032</v>
      </c>
      <c r="Y826" s="12">
        <v>12851489.751879992</v>
      </c>
      <c r="Z826" s="34">
        <v>45290708.973372042</v>
      </c>
    </row>
    <row r="827" spans="23:26" x14ac:dyDescent="0.2">
      <c r="W827">
        <v>815</v>
      </c>
      <c r="X827" s="32">
        <v>43801986.335840032</v>
      </c>
      <c r="Y827" s="12">
        <v>12851489.751879992</v>
      </c>
      <c r="Z827" s="34">
        <v>82819830.479304358</v>
      </c>
    </row>
    <row r="828" spans="23:26" x14ac:dyDescent="0.2">
      <c r="W828">
        <v>816</v>
      </c>
      <c r="X828" s="32">
        <v>43801986.335840032</v>
      </c>
      <c r="Y828" s="12">
        <v>12851489.751879992</v>
      </c>
      <c r="Z828" s="34">
        <v>78517888.785133079</v>
      </c>
    </row>
    <row r="829" spans="23:26" x14ac:dyDescent="0.2">
      <c r="W829">
        <v>817</v>
      </c>
      <c r="X829" s="32">
        <v>43801986.335840032</v>
      </c>
      <c r="Y829" s="12">
        <v>12851489.751879992</v>
      </c>
      <c r="Z829" s="34">
        <v>57984804.946642578</v>
      </c>
    </row>
    <row r="830" spans="23:26" x14ac:dyDescent="0.2">
      <c r="W830">
        <v>818</v>
      </c>
      <c r="X830" s="32">
        <v>43801986.335840032</v>
      </c>
      <c r="Y830" s="12">
        <v>12851489.751879992</v>
      </c>
      <c r="Z830" s="34">
        <v>68190825.314881444</v>
      </c>
    </row>
    <row r="831" spans="23:26" x14ac:dyDescent="0.2">
      <c r="W831">
        <v>819</v>
      </c>
      <c r="X831" s="32">
        <v>43801986.335840032</v>
      </c>
      <c r="Y831" s="12">
        <v>12851489.751879992</v>
      </c>
      <c r="Z831" s="34">
        <v>61622266.016362935</v>
      </c>
    </row>
    <row r="832" spans="23:26" x14ac:dyDescent="0.2">
      <c r="W832">
        <v>820</v>
      </c>
      <c r="X832" s="32">
        <v>43801986.335840032</v>
      </c>
      <c r="Y832" s="12">
        <v>12851489.751879992</v>
      </c>
      <c r="Z832" s="34">
        <v>56173967.846950814</v>
      </c>
    </row>
    <row r="833" spans="23:26" x14ac:dyDescent="0.2">
      <c r="W833">
        <v>821</v>
      </c>
      <c r="X833" s="32">
        <v>43801986.335840032</v>
      </c>
      <c r="Y833" s="12">
        <v>12851489.751879992</v>
      </c>
      <c r="Z833" s="34">
        <v>90871353.110279739</v>
      </c>
    </row>
    <row r="834" spans="23:26" x14ac:dyDescent="0.2">
      <c r="W834">
        <v>822</v>
      </c>
      <c r="X834" s="32">
        <v>43801986.335840032</v>
      </c>
      <c r="Y834" s="12">
        <v>12851489.751879992</v>
      </c>
      <c r="Z834" s="34">
        <v>77156201.897904754</v>
      </c>
    </row>
    <row r="835" spans="23:26" x14ac:dyDescent="0.2">
      <c r="W835">
        <v>823</v>
      </c>
      <c r="X835" s="32">
        <v>43801986.335840032</v>
      </c>
      <c r="Y835" s="12">
        <v>12851489.751879992</v>
      </c>
      <c r="Z835" s="34">
        <v>90871353.110279739</v>
      </c>
    </row>
    <row r="836" spans="23:26" x14ac:dyDescent="0.2">
      <c r="W836">
        <v>824</v>
      </c>
      <c r="X836" s="32">
        <v>43801986.335840032</v>
      </c>
      <c r="Y836" s="12">
        <v>9584619.018689543</v>
      </c>
      <c r="Z836" s="34">
        <v>28773677.650526006</v>
      </c>
    </row>
    <row r="837" spans="23:26" x14ac:dyDescent="0.2">
      <c r="W837">
        <v>825</v>
      </c>
      <c r="X837" s="32">
        <v>43801986.335840032</v>
      </c>
      <c r="Y837" s="12">
        <v>12851489.751879992</v>
      </c>
      <c r="Z837" s="34">
        <v>67140216.039866194</v>
      </c>
    </row>
    <row r="838" spans="23:26" x14ac:dyDescent="0.2">
      <c r="W838">
        <v>826</v>
      </c>
      <c r="X838" s="32">
        <v>43801986.335840032</v>
      </c>
      <c r="Y838" s="12">
        <v>12851489.751879992</v>
      </c>
      <c r="Z838" s="34">
        <v>71832805.72085233</v>
      </c>
    </row>
    <row r="839" spans="23:26" x14ac:dyDescent="0.2">
      <c r="W839">
        <v>827</v>
      </c>
      <c r="X839" s="32">
        <v>43801986.335840032</v>
      </c>
      <c r="Y839" s="12">
        <v>12851489.751879992</v>
      </c>
      <c r="Z839" s="34">
        <v>44786458.68347685</v>
      </c>
    </row>
    <row r="840" spans="23:26" x14ac:dyDescent="0.2">
      <c r="W840">
        <v>828</v>
      </c>
      <c r="X840" s="32">
        <v>43801986.335840032</v>
      </c>
      <c r="Y840" s="12">
        <v>12851489.751879992</v>
      </c>
      <c r="Z840" s="34">
        <v>49277934.646595486</v>
      </c>
    </row>
    <row r="841" spans="23:26" x14ac:dyDescent="0.2">
      <c r="W841">
        <v>829</v>
      </c>
      <c r="X841" s="32">
        <v>43801986.335840032</v>
      </c>
      <c r="Y841" s="12">
        <v>12851489.751879992</v>
      </c>
      <c r="Z841" s="34">
        <v>56431165.205105454</v>
      </c>
    </row>
    <row r="842" spans="23:26" x14ac:dyDescent="0.2">
      <c r="W842">
        <v>830</v>
      </c>
      <c r="X842" s="32">
        <v>43801986.335840032</v>
      </c>
      <c r="Y842" s="12">
        <v>12851489.751879992</v>
      </c>
      <c r="Z842" s="34">
        <v>84949913.468987405</v>
      </c>
    </row>
    <row r="843" spans="23:26" x14ac:dyDescent="0.2">
      <c r="W843">
        <v>831</v>
      </c>
      <c r="X843" s="32">
        <v>43801986.335840032</v>
      </c>
      <c r="Y843" s="12">
        <v>12851489.751879992</v>
      </c>
      <c r="Z843" s="34">
        <v>61698929.694853216</v>
      </c>
    </row>
    <row r="844" spans="23:26" x14ac:dyDescent="0.2">
      <c r="W844">
        <v>832</v>
      </c>
      <c r="X844" s="32">
        <v>43801986.335840032</v>
      </c>
      <c r="Y844" s="12">
        <v>12851489.751879992</v>
      </c>
      <c r="Z844" s="34">
        <v>83944059.298019201</v>
      </c>
    </row>
    <row r="845" spans="23:26" x14ac:dyDescent="0.2">
      <c r="W845">
        <v>833</v>
      </c>
      <c r="X845" s="32">
        <v>43801986.335840032</v>
      </c>
      <c r="Y845" s="12">
        <v>12851489.751879992</v>
      </c>
      <c r="Z845" s="34">
        <v>90871353.110279739</v>
      </c>
    </row>
    <row r="846" spans="23:26" x14ac:dyDescent="0.2">
      <c r="W846">
        <v>834</v>
      </c>
      <c r="X846" s="32">
        <v>43801986.335840032</v>
      </c>
      <c r="Y846" s="12">
        <v>12851489.751879992</v>
      </c>
      <c r="Z846" s="34">
        <v>51930607.398025766</v>
      </c>
    </row>
    <row r="847" spans="23:26" x14ac:dyDescent="0.2">
      <c r="W847">
        <v>835</v>
      </c>
      <c r="X847" s="32">
        <v>43801986.335840032</v>
      </c>
      <c r="Y847" s="12">
        <v>12851489.751879992</v>
      </c>
      <c r="Z847" s="34">
        <v>70740477.011633053</v>
      </c>
    </row>
    <row r="848" spans="23:26" x14ac:dyDescent="0.2">
      <c r="W848">
        <v>836</v>
      </c>
      <c r="X848" s="32">
        <v>43801986.335840032</v>
      </c>
      <c r="Y848" s="12">
        <v>12851489.751879992</v>
      </c>
      <c r="Z848" s="34">
        <v>90871353.110279739</v>
      </c>
    </row>
    <row r="849" spans="23:26" x14ac:dyDescent="0.2">
      <c r="W849">
        <v>837</v>
      </c>
      <c r="X849" s="32">
        <v>43801986.335840032</v>
      </c>
      <c r="Y849" s="12">
        <v>12851489.751879992</v>
      </c>
      <c r="Z849" s="34">
        <v>85114645.217306256</v>
      </c>
    </row>
    <row r="850" spans="23:26" x14ac:dyDescent="0.2">
      <c r="W850">
        <v>838</v>
      </c>
      <c r="X850" s="32">
        <v>43801986.335840032</v>
      </c>
      <c r="Y850" s="12">
        <v>12851489.751879992</v>
      </c>
      <c r="Z850" s="34">
        <v>57226470.653962016</v>
      </c>
    </row>
    <row r="851" spans="23:26" x14ac:dyDescent="0.2">
      <c r="W851">
        <v>839</v>
      </c>
      <c r="X851" s="32">
        <v>43801986.335840032</v>
      </c>
      <c r="Y851" s="12">
        <v>12851489.751879992</v>
      </c>
      <c r="Z851" s="34">
        <v>79193411.233627319</v>
      </c>
    </row>
    <row r="852" spans="23:26" x14ac:dyDescent="0.2">
      <c r="W852">
        <v>840</v>
      </c>
      <c r="X852" s="32">
        <v>43801986.335840032</v>
      </c>
      <c r="Y852" s="12">
        <v>12851489.751879992</v>
      </c>
      <c r="Z852" s="34">
        <v>65658672.120771125</v>
      </c>
    </row>
    <row r="853" spans="23:26" x14ac:dyDescent="0.2">
      <c r="W853">
        <v>841</v>
      </c>
      <c r="X853" s="32">
        <v>43801986.335840032</v>
      </c>
      <c r="Y853" s="12">
        <v>12851489.751879992</v>
      </c>
      <c r="Z853" s="34">
        <v>82907611.109925538</v>
      </c>
    </row>
    <row r="854" spans="23:26" x14ac:dyDescent="0.2">
      <c r="W854">
        <v>842</v>
      </c>
      <c r="X854" s="32">
        <v>43801986.335840032</v>
      </c>
      <c r="Y854" s="12">
        <v>12851489.751879992</v>
      </c>
      <c r="Z854" s="34">
        <v>61425939.098046914</v>
      </c>
    </row>
    <row r="855" spans="23:26" x14ac:dyDescent="0.2">
      <c r="W855">
        <v>843</v>
      </c>
      <c r="X855" s="32">
        <v>43801986.335840032</v>
      </c>
      <c r="Y855" s="12">
        <v>12851489.751879992</v>
      </c>
      <c r="Z855" s="34">
        <v>76139087.989013821</v>
      </c>
    </row>
    <row r="856" spans="23:26" x14ac:dyDescent="0.2">
      <c r="W856">
        <v>844</v>
      </c>
      <c r="X856" s="32">
        <v>43801986.335840032</v>
      </c>
      <c r="Y856" s="12">
        <v>12851489.751879992</v>
      </c>
      <c r="Z856" s="34">
        <v>70575766.989060074</v>
      </c>
    </row>
    <row r="857" spans="23:26" x14ac:dyDescent="0.2">
      <c r="W857">
        <v>845</v>
      </c>
      <c r="X857" s="32">
        <v>43801986.335840032</v>
      </c>
      <c r="Y857" s="12">
        <v>12851489.751879992</v>
      </c>
      <c r="Z857" s="34">
        <v>90871353.110279739</v>
      </c>
    </row>
    <row r="858" spans="23:26" x14ac:dyDescent="0.2">
      <c r="W858">
        <v>846</v>
      </c>
      <c r="X858" s="32">
        <v>43801986.335840032</v>
      </c>
      <c r="Y858" s="12">
        <v>12851489.751879992</v>
      </c>
      <c r="Z858" s="34">
        <v>50914926.407812566</v>
      </c>
    </row>
    <row r="859" spans="23:26" x14ac:dyDescent="0.2">
      <c r="W859">
        <v>847</v>
      </c>
      <c r="X859" s="32">
        <v>43801986.335840032</v>
      </c>
      <c r="Y859" s="12">
        <v>12851489.751879992</v>
      </c>
      <c r="Z859" s="34">
        <v>76456184.9180848</v>
      </c>
    </row>
    <row r="860" spans="23:26" x14ac:dyDescent="0.2">
      <c r="W860">
        <v>848</v>
      </c>
      <c r="X860" s="32">
        <v>43801986.335840032</v>
      </c>
      <c r="Y860" s="12">
        <v>12851489.751879992</v>
      </c>
      <c r="Z860" s="34">
        <v>41947605.856980786</v>
      </c>
    </row>
    <row r="861" spans="23:26" x14ac:dyDescent="0.2">
      <c r="W861">
        <v>849</v>
      </c>
      <c r="X861" s="32">
        <v>43801986.335840032</v>
      </c>
      <c r="Y861" s="12">
        <v>12851489.751879992</v>
      </c>
      <c r="Z861" s="34">
        <v>60046967.78788209</v>
      </c>
    </row>
    <row r="862" spans="23:26" x14ac:dyDescent="0.2">
      <c r="W862">
        <v>850</v>
      </c>
      <c r="X862" s="32">
        <v>43801986.335840032</v>
      </c>
      <c r="Y862" s="12">
        <v>12851489.751879992</v>
      </c>
      <c r="Z862" s="34">
        <v>90871353.110279739</v>
      </c>
    </row>
    <row r="863" spans="23:26" x14ac:dyDescent="0.2">
      <c r="W863">
        <v>851</v>
      </c>
      <c r="X863" s="32">
        <v>43801986.335840032</v>
      </c>
      <c r="Y863" s="12">
        <v>12851489.751879992</v>
      </c>
      <c r="Z863" s="34">
        <v>90871353.110279739</v>
      </c>
    </row>
    <row r="864" spans="23:26" x14ac:dyDescent="0.2">
      <c r="W864">
        <v>852</v>
      </c>
      <c r="X864" s="32">
        <v>43801986.335840032</v>
      </c>
      <c r="Y864" s="12">
        <v>12851489.751879992</v>
      </c>
      <c r="Z864" s="34">
        <v>82109638.919496998</v>
      </c>
    </row>
    <row r="865" spans="23:26" x14ac:dyDescent="0.2">
      <c r="W865">
        <v>853</v>
      </c>
      <c r="X865" s="32">
        <v>43801986.335840032</v>
      </c>
      <c r="Y865" s="12">
        <v>12851489.751879992</v>
      </c>
      <c r="Z865" s="34">
        <v>63052391.857645184</v>
      </c>
    </row>
    <row r="866" spans="23:26" x14ac:dyDescent="0.2">
      <c r="W866">
        <v>854</v>
      </c>
      <c r="X866" s="32">
        <v>43801986.335840032</v>
      </c>
      <c r="Y866" s="12">
        <v>12851489.751879992</v>
      </c>
      <c r="Z866" s="34">
        <v>76035137.630908608</v>
      </c>
    </row>
    <row r="867" spans="23:26" x14ac:dyDescent="0.2">
      <c r="W867">
        <v>855</v>
      </c>
      <c r="X867" s="32">
        <v>43801986.335840032</v>
      </c>
      <c r="Y867" s="12">
        <v>12851489.751879992</v>
      </c>
      <c r="Z867" s="34">
        <v>68638229.727297068</v>
      </c>
    </row>
    <row r="868" spans="23:26" x14ac:dyDescent="0.2">
      <c r="W868">
        <v>856</v>
      </c>
      <c r="X868" s="32">
        <v>43801986.335840032</v>
      </c>
      <c r="Y868" s="12">
        <v>12851489.751879992</v>
      </c>
      <c r="Z868" s="34">
        <v>63584733.73832044</v>
      </c>
    </row>
    <row r="869" spans="23:26" x14ac:dyDescent="0.2">
      <c r="W869">
        <v>857</v>
      </c>
      <c r="X869" s="32">
        <v>43801986.335840032</v>
      </c>
      <c r="Y869" s="12">
        <v>12851489.751879992</v>
      </c>
      <c r="Z869" s="34">
        <v>90871353.110279739</v>
      </c>
    </row>
    <row r="870" spans="23:26" x14ac:dyDescent="0.2">
      <c r="W870">
        <v>858</v>
      </c>
      <c r="X870" s="32">
        <v>43801986.335840032</v>
      </c>
      <c r="Y870" s="12">
        <v>12851489.751879992</v>
      </c>
      <c r="Z870" s="34">
        <v>75267322.174718708</v>
      </c>
    </row>
    <row r="871" spans="23:26" x14ac:dyDescent="0.2">
      <c r="W871">
        <v>859</v>
      </c>
      <c r="X871" s="32">
        <v>43801986.335840032</v>
      </c>
      <c r="Y871" s="12">
        <v>12851489.751879992</v>
      </c>
      <c r="Z871" s="34">
        <v>83515976.678507522</v>
      </c>
    </row>
    <row r="872" spans="23:26" x14ac:dyDescent="0.2">
      <c r="W872">
        <v>860</v>
      </c>
      <c r="X872" s="32">
        <v>43801986.335840032</v>
      </c>
      <c r="Y872" s="12">
        <v>12851489.751879992</v>
      </c>
      <c r="Z872" s="34">
        <v>68184347.372358471</v>
      </c>
    </row>
    <row r="873" spans="23:26" x14ac:dyDescent="0.2">
      <c r="W873">
        <v>861</v>
      </c>
      <c r="X873" s="32">
        <v>43801986.335840032</v>
      </c>
      <c r="Y873" s="12">
        <v>12851489.751879992</v>
      </c>
      <c r="Z873" s="34">
        <v>78266073.062928647</v>
      </c>
    </row>
    <row r="874" spans="23:26" x14ac:dyDescent="0.2">
      <c r="W874">
        <v>862</v>
      </c>
      <c r="X874" s="32">
        <v>43801986.335840032</v>
      </c>
      <c r="Y874" s="12">
        <v>12851489.751879992</v>
      </c>
      <c r="Z874" s="34">
        <v>85360205.529911354</v>
      </c>
    </row>
    <row r="875" spans="23:26" x14ac:dyDescent="0.2">
      <c r="W875">
        <v>863</v>
      </c>
      <c r="X875" s="32">
        <v>43801986.335840032</v>
      </c>
      <c r="Y875" s="12">
        <v>4073471.4383211671</v>
      </c>
      <c r="Z875" s="34">
        <v>21110651.440268174</v>
      </c>
    </row>
    <row r="876" spans="23:26" x14ac:dyDescent="0.2">
      <c r="W876">
        <v>864</v>
      </c>
      <c r="X876" s="32">
        <v>43801986.335840032</v>
      </c>
      <c r="Y876" s="12">
        <v>12851489.751879992</v>
      </c>
      <c r="Z876" s="34">
        <v>53679623.395385638</v>
      </c>
    </row>
    <row r="877" spans="23:26" x14ac:dyDescent="0.2">
      <c r="W877">
        <v>865</v>
      </c>
      <c r="X877" s="32">
        <v>43801986.335840032</v>
      </c>
      <c r="Y877" s="12">
        <v>12851489.751879992</v>
      </c>
      <c r="Z877" s="34">
        <v>90871353.110279739</v>
      </c>
    </row>
    <row r="878" spans="23:26" x14ac:dyDescent="0.2">
      <c r="W878">
        <v>866</v>
      </c>
      <c r="X878" s="32">
        <v>43801986.335840032</v>
      </c>
      <c r="Y878" s="12">
        <v>12851489.751879992</v>
      </c>
      <c r="Z878" s="34">
        <v>62872528.691300854</v>
      </c>
    </row>
    <row r="879" spans="23:26" x14ac:dyDescent="0.2">
      <c r="W879">
        <v>867</v>
      </c>
      <c r="X879" s="32">
        <v>43801986.335840032</v>
      </c>
      <c r="Y879" s="12">
        <v>12851489.751879992</v>
      </c>
      <c r="Z879" s="34">
        <v>42520715.327122912</v>
      </c>
    </row>
    <row r="880" spans="23:26" x14ac:dyDescent="0.2">
      <c r="W880">
        <v>868</v>
      </c>
      <c r="X880" s="32">
        <v>43801986.335840032</v>
      </c>
      <c r="Y880" s="12">
        <v>12851489.751879992</v>
      </c>
      <c r="Z880" s="34">
        <v>44286056.119049311</v>
      </c>
    </row>
    <row r="881" spans="23:26" x14ac:dyDescent="0.2">
      <c r="W881">
        <v>869</v>
      </c>
      <c r="X881" s="32">
        <v>43801986.335840032</v>
      </c>
      <c r="Y881" s="12">
        <v>12851489.751879992</v>
      </c>
      <c r="Z881" s="34">
        <v>84282698.203155637</v>
      </c>
    </row>
    <row r="882" spans="23:26" x14ac:dyDescent="0.2">
      <c r="W882">
        <v>870</v>
      </c>
      <c r="X882" s="32">
        <v>43801986.335840032</v>
      </c>
      <c r="Y882" s="12">
        <v>12851489.751879992</v>
      </c>
      <c r="Z882" s="34">
        <v>79274441.869324297</v>
      </c>
    </row>
    <row r="883" spans="23:26" x14ac:dyDescent="0.2">
      <c r="W883">
        <v>871</v>
      </c>
      <c r="X883" s="32">
        <v>43801986.335840032</v>
      </c>
      <c r="Y883" s="12">
        <v>12851489.751879992</v>
      </c>
      <c r="Z883" s="34">
        <v>64373433.338332877</v>
      </c>
    </row>
    <row r="884" spans="23:26" x14ac:dyDescent="0.2">
      <c r="W884">
        <v>872</v>
      </c>
      <c r="X884" s="32">
        <v>43801986.335840032</v>
      </c>
      <c r="Y884" s="12">
        <v>12851489.751879992</v>
      </c>
      <c r="Z884" s="34">
        <v>66880549.937215328</v>
      </c>
    </row>
    <row r="885" spans="23:26" x14ac:dyDescent="0.2">
      <c r="W885">
        <v>873</v>
      </c>
      <c r="X885" s="32">
        <v>43801986.335840032</v>
      </c>
      <c r="Y885" s="12">
        <v>12851489.751879992</v>
      </c>
      <c r="Z885" s="34">
        <v>40314460.609855436</v>
      </c>
    </row>
    <row r="886" spans="23:26" x14ac:dyDescent="0.2">
      <c r="W886">
        <v>874</v>
      </c>
      <c r="X886" s="32">
        <v>43801986.335840032</v>
      </c>
      <c r="Y886" s="12">
        <v>12851489.751879992</v>
      </c>
      <c r="Z886" s="34">
        <v>60502261.585671738</v>
      </c>
    </row>
    <row r="887" spans="23:26" x14ac:dyDescent="0.2">
      <c r="W887">
        <v>875</v>
      </c>
      <c r="X887" s="32">
        <v>43801986.335840032</v>
      </c>
      <c r="Y887" s="12">
        <v>12851489.751879992</v>
      </c>
      <c r="Z887" s="34">
        <v>79439585.447013944</v>
      </c>
    </row>
    <row r="888" spans="23:26" x14ac:dyDescent="0.2">
      <c r="W888">
        <v>876</v>
      </c>
      <c r="X888" s="32">
        <v>43801986.335840032</v>
      </c>
      <c r="Y888" s="12">
        <v>12851489.751879992</v>
      </c>
      <c r="Z888" s="34">
        <v>58069773.355317086</v>
      </c>
    </row>
    <row r="889" spans="23:26" x14ac:dyDescent="0.2">
      <c r="W889">
        <v>877</v>
      </c>
      <c r="X889" s="32">
        <v>43801986.335840032</v>
      </c>
      <c r="Y889" s="12">
        <v>12851489.751879992</v>
      </c>
      <c r="Z889" s="34">
        <v>84366830.78459017</v>
      </c>
    </row>
    <row r="890" spans="23:26" x14ac:dyDescent="0.2">
      <c r="W890">
        <v>878</v>
      </c>
      <c r="X890" s="32">
        <v>43801986.335840032</v>
      </c>
      <c r="Y890" s="12">
        <v>12851489.751879992</v>
      </c>
      <c r="Z890" s="34">
        <v>53376162.217011929</v>
      </c>
    </row>
    <row r="891" spans="23:26" x14ac:dyDescent="0.2">
      <c r="W891">
        <v>879</v>
      </c>
      <c r="X891" s="32">
        <v>43801986.335840032</v>
      </c>
      <c r="Y891" s="12">
        <v>12851489.751879992</v>
      </c>
      <c r="Z891" s="34">
        <v>68017635.722532749</v>
      </c>
    </row>
    <row r="892" spans="23:26" x14ac:dyDescent="0.2">
      <c r="W892">
        <v>880</v>
      </c>
      <c r="X892" s="32">
        <v>43801986.335840032</v>
      </c>
      <c r="Y892" s="12">
        <v>12851489.751879992</v>
      </c>
      <c r="Z892" s="34">
        <v>46585951.826006442</v>
      </c>
    </row>
    <row r="893" spans="23:26" x14ac:dyDescent="0.2">
      <c r="W893">
        <v>881</v>
      </c>
      <c r="X893" s="32">
        <v>43801986.335840032</v>
      </c>
      <c r="Y893" s="12">
        <v>12851489.751879992</v>
      </c>
      <c r="Z893" s="34">
        <v>56709688.773133859</v>
      </c>
    </row>
    <row r="894" spans="23:26" x14ac:dyDescent="0.2">
      <c r="W894">
        <v>882</v>
      </c>
      <c r="X894" s="32">
        <v>43801986.335840032</v>
      </c>
      <c r="Y894" s="12">
        <v>12851489.751879992</v>
      </c>
      <c r="Z894" s="34">
        <v>76756719.141795576</v>
      </c>
    </row>
    <row r="895" spans="23:26" x14ac:dyDescent="0.2">
      <c r="W895">
        <v>883</v>
      </c>
      <c r="X895" s="32">
        <v>43801986.335840032</v>
      </c>
      <c r="Y895" s="12">
        <v>12851489.751879992</v>
      </c>
      <c r="Z895" s="34">
        <v>90871353.110279739</v>
      </c>
    </row>
    <row r="896" spans="23:26" x14ac:dyDescent="0.2">
      <c r="W896">
        <v>884</v>
      </c>
      <c r="X896" s="32">
        <v>43801986.335840032</v>
      </c>
      <c r="Y896" s="12">
        <v>12851489.751879992</v>
      </c>
      <c r="Z896" s="34">
        <v>68756231.40044798</v>
      </c>
    </row>
    <row r="897" spans="23:26" x14ac:dyDescent="0.2">
      <c r="W897">
        <v>885</v>
      </c>
      <c r="X897" s="32">
        <v>43801986.335840032</v>
      </c>
      <c r="Y897" s="12">
        <v>12851489.751879992</v>
      </c>
      <c r="Z897" s="34">
        <v>46944323.372477129</v>
      </c>
    </row>
    <row r="898" spans="23:26" x14ac:dyDescent="0.2">
      <c r="W898">
        <v>886</v>
      </c>
      <c r="X898" s="32">
        <v>43801986.335840032</v>
      </c>
      <c r="Y898" s="12">
        <v>12851489.751879992</v>
      </c>
      <c r="Z898" s="34">
        <v>60362268.862114757</v>
      </c>
    </row>
    <row r="899" spans="23:26" x14ac:dyDescent="0.2">
      <c r="W899">
        <v>887</v>
      </c>
      <c r="X899" s="32">
        <v>43801986.335840032</v>
      </c>
      <c r="Y899" s="12">
        <v>12851489.751879992</v>
      </c>
      <c r="Z899" s="34">
        <v>78095054.588866174</v>
      </c>
    </row>
    <row r="900" spans="23:26" x14ac:dyDescent="0.2">
      <c r="W900">
        <v>888</v>
      </c>
      <c r="X900" s="32">
        <v>43801986.335840032</v>
      </c>
      <c r="Y900" s="12">
        <v>12851489.751879992</v>
      </c>
      <c r="Z900" s="34">
        <v>46661524.120607316</v>
      </c>
    </row>
    <row r="901" spans="23:26" x14ac:dyDescent="0.2">
      <c r="W901">
        <v>889</v>
      </c>
      <c r="X901" s="32">
        <v>43801986.335840032</v>
      </c>
      <c r="Y901" s="12">
        <v>12851489.751879992</v>
      </c>
      <c r="Z901" s="34">
        <v>75285837.855508685</v>
      </c>
    </row>
    <row r="902" spans="23:26" x14ac:dyDescent="0.2">
      <c r="W902">
        <v>890</v>
      </c>
      <c r="X902" s="32">
        <v>43801986.335840032</v>
      </c>
      <c r="Y902" s="12">
        <v>12851489.751879992</v>
      </c>
      <c r="Z902" s="34">
        <v>82377624.559377134</v>
      </c>
    </row>
    <row r="903" spans="23:26" x14ac:dyDescent="0.2">
      <c r="W903">
        <v>891</v>
      </c>
      <c r="X903" s="32">
        <v>43801986.335840032</v>
      </c>
      <c r="Y903" s="12">
        <v>12851489.751879992</v>
      </c>
      <c r="Z903" s="34">
        <v>43848559.837343946</v>
      </c>
    </row>
    <row r="904" spans="23:26" x14ac:dyDescent="0.2">
      <c r="W904">
        <v>892</v>
      </c>
      <c r="X904" s="32">
        <v>43801986.335840032</v>
      </c>
      <c r="Y904" s="12">
        <v>12851489.751879992</v>
      </c>
      <c r="Z904" s="34">
        <v>83773467.30394192</v>
      </c>
    </row>
    <row r="905" spans="23:26" x14ac:dyDescent="0.2">
      <c r="W905">
        <v>893</v>
      </c>
      <c r="X905" s="32">
        <v>43801986.335840032</v>
      </c>
      <c r="Y905" s="12">
        <v>12851489.751879992</v>
      </c>
      <c r="Z905" s="34">
        <v>54373196.434264004</v>
      </c>
    </row>
    <row r="906" spans="23:26" x14ac:dyDescent="0.2">
      <c r="W906">
        <v>894</v>
      </c>
      <c r="X906" s="32">
        <v>43801986.335840032</v>
      </c>
      <c r="Y906" s="12">
        <v>12851489.751879992</v>
      </c>
      <c r="Z906" s="34">
        <v>62062182.643774346</v>
      </c>
    </row>
    <row r="907" spans="23:26" x14ac:dyDescent="0.2">
      <c r="W907">
        <v>895</v>
      </c>
      <c r="X907" s="32">
        <v>43801986.335840032</v>
      </c>
      <c r="Y907" s="12">
        <v>12851489.751879992</v>
      </c>
      <c r="Z907" s="34">
        <v>51984880.353618197</v>
      </c>
    </row>
    <row r="908" spans="23:26" x14ac:dyDescent="0.2">
      <c r="W908">
        <v>896</v>
      </c>
      <c r="X908" s="32">
        <v>43801986.335840032</v>
      </c>
      <c r="Y908" s="12">
        <v>12851489.751879992</v>
      </c>
      <c r="Z908" s="34">
        <v>90871353.110279739</v>
      </c>
    </row>
    <row r="909" spans="23:26" x14ac:dyDescent="0.2">
      <c r="W909">
        <v>897</v>
      </c>
      <c r="X909" s="32">
        <v>43801986.335840032</v>
      </c>
      <c r="Y909" s="12">
        <v>12851489.751879992</v>
      </c>
      <c r="Z909" s="34">
        <v>40417678.268838756</v>
      </c>
    </row>
    <row r="910" spans="23:26" x14ac:dyDescent="0.2">
      <c r="W910">
        <v>898</v>
      </c>
      <c r="X910" s="32">
        <v>43801986.335840032</v>
      </c>
      <c r="Y910" s="12">
        <v>12851489.751879992</v>
      </c>
      <c r="Z910" s="34">
        <v>45736125.104096517</v>
      </c>
    </row>
    <row r="911" spans="23:26" x14ac:dyDescent="0.2">
      <c r="W911">
        <v>899</v>
      </c>
      <c r="X911" s="32">
        <v>43801986.335840032</v>
      </c>
      <c r="Y911" s="12">
        <v>12851489.751879992</v>
      </c>
      <c r="Z911" s="34">
        <v>83169641.758117378</v>
      </c>
    </row>
    <row r="912" spans="23:26" x14ac:dyDescent="0.2">
      <c r="W912">
        <v>900</v>
      </c>
      <c r="X912" s="32">
        <v>43801986.335840032</v>
      </c>
      <c r="Y912" s="12">
        <v>12851489.751879992</v>
      </c>
      <c r="Z912" s="34">
        <v>48462122.038247824</v>
      </c>
    </row>
    <row r="913" spans="23:26" x14ac:dyDescent="0.2">
      <c r="W913">
        <v>901</v>
      </c>
      <c r="X913" s="32">
        <v>43801986.335840032</v>
      </c>
      <c r="Y913" s="12">
        <v>12851489.751879992</v>
      </c>
      <c r="Z913" s="34">
        <v>72512291.634753391</v>
      </c>
    </row>
    <row r="914" spans="23:26" x14ac:dyDescent="0.2">
      <c r="W914">
        <v>902</v>
      </c>
      <c r="X914" s="32">
        <v>43801986.335840032</v>
      </c>
      <c r="Y914" s="12">
        <v>12851489.751879992</v>
      </c>
      <c r="Z914" s="34">
        <v>84867238.594263881</v>
      </c>
    </row>
    <row r="915" spans="23:26" x14ac:dyDescent="0.2">
      <c r="W915">
        <v>903</v>
      </c>
      <c r="X915" s="32">
        <v>43801986.335840032</v>
      </c>
      <c r="Y915" s="12">
        <v>12851489.751879992</v>
      </c>
      <c r="Z915" s="34">
        <v>37740233.893170387</v>
      </c>
    </row>
    <row r="916" spans="23:26" x14ac:dyDescent="0.2">
      <c r="W916">
        <v>904</v>
      </c>
      <c r="X916" s="32">
        <v>43801986.335840032</v>
      </c>
      <c r="Y916" s="12">
        <v>12851489.751879992</v>
      </c>
      <c r="Z916" s="34">
        <v>83256550.04140985</v>
      </c>
    </row>
    <row r="917" spans="23:26" x14ac:dyDescent="0.2">
      <c r="W917">
        <v>905</v>
      </c>
      <c r="X917" s="32">
        <v>43801986.335840032</v>
      </c>
      <c r="Y917" s="12">
        <v>12851489.751879992</v>
      </c>
      <c r="Z917" s="34">
        <v>82199190.601389527</v>
      </c>
    </row>
    <row r="918" spans="23:26" x14ac:dyDescent="0.2">
      <c r="W918">
        <v>906</v>
      </c>
      <c r="X918" s="32">
        <v>43801986.335840032</v>
      </c>
      <c r="Y918" s="12">
        <v>12851489.751879992</v>
      </c>
      <c r="Z918" s="34">
        <v>61350561.908537567</v>
      </c>
    </row>
    <row r="919" spans="23:26" x14ac:dyDescent="0.2">
      <c r="W919">
        <v>907</v>
      </c>
      <c r="X919" s="32">
        <v>43801986.335840032</v>
      </c>
      <c r="Y919" s="12">
        <v>12851489.751879992</v>
      </c>
      <c r="Z919" s="34">
        <v>70501205.357221246</v>
      </c>
    </row>
    <row r="920" spans="23:26" x14ac:dyDescent="0.2">
      <c r="W920">
        <v>908</v>
      </c>
      <c r="X920" s="32">
        <v>43801986.335840032</v>
      </c>
      <c r="Y920" s="12">
        <v>12851489.751879992</v>
      </c>
      <c r="Z920" s="34">
        <v>61660019.353463545</v>
      </c>
    </row>
    <row r="921" spans="23:26" x14ac:dyDescent="0.2">
      <c r="W921">
        <v>909</v>
      </c>
      <c r="X921" s="32">
        <v>43801986.335840032</v>
      </c>
      <c r="Y921" s="12">
        <v>12851489.751879992</v>
      </c>
      <c r="Z921" s="34">
        <v>90871353.110279739</v>
      </c>
    </row>
    <row r="922" spans="23:26" x14ac:dyDescent="0.2">
      <c r="W922">
        <v>910</v>
      </c>
      <c r="X922" s="32">
        <v>43801986.335840032</v>
      </c>
      <c r="Y922" s="12">
        <v>9584619.018689543</v>
      </c>
      <c r="Z922" s="34">
        <v>29602028.790323898</v>
      </c>
    </row>
    <row r="923" spans="23:26" x14ac:dyDescent="0.2">
      <c r="W923">
        <v>911</v>
      </c>
      <c r="X923" s="32">
        <v>43801986.335840032</v>
      </c>
      <c r="Y923" s="12">
        <v>12851489.751879992</v>
      </c>
      <c r="Z923" s="34">
        <v>68627110.877392709</v>
      </c>
    </row>
    <row r="924" spans="23:26" x14ac:dyDescent="0.2">
      <c r="W924">
        <v>912</v>
      </c>
      <c r="X924" s="32">
        <v>43801986.335840032</v>
      </c>
      <c r="Y924" s="12">
        <v>12851489.751879992</v>
      </c>
      <c r="Z924" s="34">
        <v>53072655.755347297</v>
      </c>
    </row>
    <row r="925" spans="23:26" x14ac:dyDescent="0.2">
      <c r="W925">
        <v>913</v>
      </c>
      <c r="X925" s="32">
        <v>43801986.335840032</v>
      </c>
      <c r="Y925" s="12">
        <v>12851489.751879992</v>
      </c>
      <c r="Z925" s="34">
        <v>55215315.845960304</v>
      </c>
    </row>
    <row r="926" spans="23:26" x14ac:dyDescent="0.2">
      <c r="W926">
        <v>914</v>
      </c>
      <c r="X926" s="32">
        <v>43801986.335840032</v>
      </c>
      <c r="Y926" s="12">
        <v>12851489.751879992</v>
      </c>
      <c r="Z926" s="34">
        <v>70739034.430530369</v>
      </c>
    </row>
    <row r="927" spans="23:26" x14ac:dyDescent="0.2">
      <c r="W927">
        <v>915</v>
      </c>
      <c r="X927" s="32">
        <v>43801986.335840032</v>
      </c>
      <c r="Y927" s="12">
        <v>12851489.751879992</v>
      </c>
      <c r="Z927" s="34">
        <v>78777759.156886324</v>
      </c>
    </row>
    <row r="928" spans="23:26" x14ac:dyDescent="0.2">
      <c r="W928">
        <v>916</v>
      </c>
      <c r="X928" s="32">
        <v>43801986.335840032</v>
      </c>
      <c r="Y928" s="12">
        <v>12851489.751879992</v>
      </c>
      <c r="Z928" s="34">
        <v>90871353.110279739</v>
      </c>
    </row>
    <row r="929" spans="23:26" x14ac:dyDescent="0.2">
      <c r="W929">
        <v>917</v>
      </c>
      <c r="X929" s="32">
        <v>43801986.335840032</v>
      </c>
      <c r="Y929" s="12">
        <v>12851489.751879992</v>
      </c>
      <c r="Z929" s="34">
        <v>78529313.91779612</v>
      </c>
    </row>
    <row r="930" spans="23:26" x14ac:dyDescent="0.2">
      <c r="W930">
        <v>918</v>
      </c>
      <c r="X930" s="32">
        <v>43801986.335840032</v>
      </c>
      <c r="Y930" s="12">
        <v>12851489.751879992</v>
      </c>
      <c r="Z930" s="34">
        <v>61513408.495465949</v>
      </c>
    </row>
    <row r="931" spans="23:26" x14ac:dyDescent="0.2">
      <c r="W931">
        <v>919</v>
      </c>
      <c r="X931" s="32">
        <v>43801986.335840032</v>
      </c>
      <c r="Y931" s="12">
        <v>12851489.751879992</v>
      </c>
      <c r="Z931" s="34">
        <v>51411728.759647578</v>
      </c>
    </row>
    <row r="932" spans="23:26" x14ac:dyDescent="0.2">
      <c r="W932">
        <v>920</v>
      </c>
      <c r="X932" s="32">
        <v>43801986.335840032</v>
      </c>
      <c r="Y932" s="12">
        <v>12851489.751879992</v>
      </c>
      <c r="Z932" s="34">
        <v>56106492.107130796</v>
      </c>
    </row>
    <row r="933" spans="23:26" x14ac:dyDescent="0.2">
      <c r="W933">
        <v>921</v>
      </c>
      <c r="X933" s="32">
        <v>43801986.335840032</v>
      </c>
      <c r="Y933" s="12">
        <v>9584619.018689543</v>
      </c>
      <c r="Z933" s="34">
        <v>24037783.355102684</v>
      </c>
    </row>
    <row r="934" spans="23:26" x14ac:dyDescent="0.2">
      <c r="W934">
        <v>922</v>
      </c>
      <c r="X934" s="32">
        <v>43801986.335840032</v>
      </c>
      <c r="Y934" s="12">
        <v>12851489.751879992</v>
      </c>
      <c r="Z934" s="34">
        <v>67719235.297625601</v>
      </c>
    </row>
    <row r="935" spans="23:26" x14ac:dyDescent="0.2">
      <c r="W935">
        <v>923</v>
      </c>
      <c r="X935" s="32">
        <v>43801986.335840032</v>
      </c>
      <c r="Y935" s="12">
        <v>12851489.751879992</v>
      </c>
      <c r="Z935" s="34">
        <v>62437034.897623062</v>
      </c>
    </row>
    <row r="936" spans="23:26" x14ac:dyDescent="0.2">
      <c r="W936">
        <v>924</v>
      </c>
      <c r="X936" s="32">
        <v>43801986.335840032</v>
      </c>
      <c r="Y936" s="12">
        <v>12851489.751879992</v>
      </c>
      <c r="Z936" s="34">
        <v>78190065.427175239</v>
      </c>
    </row>
    <row r="937" spans="23:26" x14ac:dyDescent="0.2">
      <c r="W937">
        <v>925</v>
      </c>
      <c r="X937" s="32">
        <v>43801986.335840032</v>
      </c>
      <c r="Y937" s="12">
        <v>12851489.751879992</v>
      </c>
      <c r="Z937" s="34">
        <v>90871353.110279739</v>
      </c>
    </row>
    <row r="938" spans="23:26" x14ac:dyDescent="0.2">
      <c r="W938">
        <v>926</v>
      </c>
      <c r="X938" s="32">
        <v>43801986.335840032</v>
      </c>
      <c r="Y938" s="12">
        <v>12851489.751879992</v>
      </c>
      <c r="Z938" s="34">
        <v>85360205.529911354</v>
      </c>
    </row>
    <row r="939" spans="23:26" x14ac:dyDescent="0.2">
      <c r="W939">
        <v>927</v>
      </c>
      <c r="X939" s="32">
        <v>43801986.335840032</v>
      </c>
      <c r="Y939" s="12">
        <v>12851489.751879992</v>
      </c>
      <c r="Z939" s="34">
        <v>61511769.128158391</v>
      </c>
    </row>
    <row r="940" spans="23:26" x14ac:dyDescent="0.2">
      <c r="W940">
        <v>928</v>
      </c>
      <c r="X940" s="32">
        <v>43801986.335840032</v>
      </c>
      <c r="Y940" s="12">
        <v>12851489.751879992</v>
      </c>
      <c r="Z940" s="34">
        <v>83858869.787868246</v>
      </c>
    </row>
    <row r="941" spans="23:26" x14ac:dyDescent="0.2">
      <c r="W941">
        <v>929</v>
      </c>
      <c r="X941" s="32">
        <v>43801986.335840032</v>
      </c>
      <c r="Y941" s="12">
        <v>12851489.751879992</v>
      </c>
      <c r="Z941" s="34">
        <v>56589286.037560239</v>
      </c>
    </row>
    <row r="942" spans="23:26" x14ac:dyDescent="0.2">
      <c r="W942">
        <v>930</v>
      </c>
      <c r="X942" s="32">
        <v>43801986.335840032</v>
      </c>
      <c r="Y942" s="12">
        <v>12851489.751879992</v>
      </c>
      <c r="Z942" s="34">
        <v>65588232.469053298</v>
      </c>
    </row>
    <row r="943" spans="23:26" x14ac:dyDescent="0.2">
      <c r="W943">
        <v>931</v>
      </c>
      <c r="X943" s="32">
        <v>43801986.335840032</v>
      </c>
      <c r="Y943" s="12">
        <v>12851489.751879992</v>
      </c>
      <c r="Z943" s="34">
        <v>45161355.617012203</v>
      </c>
    </row>
    <row r="944" spans="23:26" x14ac:dyDescent="0.2">
      <c r="W944">
        <v>932</v>
      </c>
      <c r="X944" s="32">
        <v>43801986.335840032</v>
      </c>
      <c r="Y944" s="12">
        <v>12851489.751879992</v>
      </c>
      <c r="Z944" s="34">
        <v>82643610.314703375</v>
      </c>
    </row>
    <row r="945" spans="23:26" x14ac:dyDescent="0.2">
      <c r="W945">
        <v>933</v>
      </c>
      <c r="X945" s="32">
        <v>43801986.335840032</v>
      </c>
      <c r="Y945" s="12">
        <v>12851489.751879992</v>
      </c>
      <c r="Z945" s="34">
        <v>90871353.110279739</v>
      </c>
    </row>
    <row r="946" spans="23:26" x14ac:dyDescent="0.2">
      <c r="W946">
        <v>934</v>
      </c>
      <c r="X946" s="32">
        <v>43801986.335840032</v>
      </c>
      <c r="Y946" s="12">
        <v>12851489.751879992</v>
      </c>
      <c r="Z946" s="34">
        <v>59966113.091557384</v>
      </c>
    </row>
    <row r="947" spans="23:26" x14ac:dyDescent="0.2">
      <c r="W947">
        <v>935</v>
      </c>
      <c r="X947" s="32">
        <v>43801986.335840032</v>
      </c>
      <c r="Y947" s="12">
        <v>12851489.751879992</v>
      </c>
      <c r="Z947" s="34">
        <v>61952670.821366414</v>
      </c>
    </row>
    <row r="948" spans="23:26" x14ac:dyDescent="0.2">
      <c r="W948">
        <v>936</v>
      </c>
      <c r="X948" s="32">
        <v>43801986.335840032</v>
      </c>
      <c r="Y948" s="12">
        <v>12851489.751879992</v>
      </c>
      <c r="Z948" s="34">
        <v>90871353.110279739</v>
      </c>
    </row>
    <row r="949" spans="23:26" x14ac:dyDescent="0.2">
      <c r="W949">
        <v>937</v>
      </c>
      <c r="X949" s="32">
        <v>43801986.335840032</v>
      </c>
      <c r="Y949" s="12">
        <v>12851489.751879992</v>
      </c>
      <c r="Z949" s="34">
        <v>32919002.112176012</v>
      </c>
    </row>
    <row r="950" spans="23:26" x14ac:dyDescent="0.2">
      <c r="W950">
        <v>938</v>
      </c>
      <c r="X950" s="32">
        <v>43801986.335840032</v>
      </c>
      <c r="Y950" s="12">
        <v>12851489.751879992</v>
      </c>
      <c r="Z950" s="34">
        <v>82643610.314703375</v>
      </c>
    </row>
    <row r="951" spans="23:26" x14ac:dyDescent="0.2">
      <c r="W951">
        <v>939</v>
      </c>
      <c r="X951" s="32">
        <v>43801986.335840032</v>
      </c>
      <c r="Y951" s="12">
        <v>12851489.751879992</v>
      </c>
      <c r="Z951" s="34">
        <v>55757832.518646419</v>
      </c>
    </row>
    <row r="952" spans="23:26" x14ac:dyDescent="0.2">
      <c r="W952">
        <v>940</v>
      </c>
      <c r="X952" s="32">
        <v>43801986.335840032</v>
      </c>
      <c r="Y952" s="12">
        <v>12851489.751879992</v>
      </c>
      <c r="Z952" s="34">
        <v>31442829.42725252</v>
      </c>
    </row>
    <row r="953" spans="23:26" x14ac:dyDescent="0.2">
      <c r="W953">
        <v>941</v>
      </c>
      <c r="X953" s="32">
        <v>43801986.335840032</v>
      </c>
      <c r="Y953" s="12">
        <v>12851489.751879992</v>
      </c>
      <c r="Z953" s="34">
        <v>84867238.594263881</v>
      </c>
    </row>
    <row r="954" spans="23:26" x14ac:dyDescent="0.2">
      <c r="W954">
        <v>942</v>
      </c>
      <c r="X954" s="32">
        <v>43801986.335840032</v>
      </c>
      <c r="Y954" s="12">
        <v>12851489.751879992</v>
      </c>
      <c r="Z954" s="34">
        <v>55680682.143227547</v>
      </c>
    </row>
    <row r="955" spans="23:26" x14ac:dyDescent="0.2">
      <c r="W955">
        <v>943</v>
      </c>
      <c r="X955" s="32">
        <v>43801986.335840032</v>
      </c>
      <c r="Y955" s="12">
        <v>12851489.751879992</v>
      </c>
      <c r="Z955" s="34">
        <v>76468173.604167938</v>
      </c>
    </row>
    <row r="956" spans="23:26" x14ac:dyDescent="0.2">
      <c r="W956">
        <v>944</v>
      </c>
      <c r="X956" s="32">
        <v>43801986.335840032</v>
      </c>
      <c r="Y956" s="12">
        <v>12851489.751879992</v>
      </c>
      <c r="Z956" s="34">
        <v>62698742.184450537</v>
      </c>
    </row>
    <row r="957" spans="23:26" x14ac:dyDescent="0.2">
      <c r="W957">
        <v>945</v>
      </c>
      <c r="X957" s="32">
        <v>43801986.335840032</v>
      </c>
      <c r="Y957" s="12">
        <v>12851489.751879992</v>
      </c>
      <c r="Z957" s="34">
        <v>83082516.204116672</v>
      </c>
    </row>
    <row r="958" spans="23:26" x14ac:dyDescent="0.2">
      <c r="W958">
        <v>946</v>
      </c>
      <c r="X958" s="32">
        <v>43801986.335840032</v>
      </c>
      <c r="Y958" s="12">
        <v>12851489.751879992</v>
      </c>
      <c r="Z958" s="34">
        <v>68022834.133593917</v>
      </c>
    </row>
    <row r="959" spans="23:26" x14ac:dyDescent="0.2">
      <c r="W959">
        <v>947</v>
      </c>
      <c r="X959" s="32">
        <v>43801986.335840032</v>
      </c>
      <c r="Y959" s="12">
        <v>12851489.751879992</v>
      </c>
      <c r="Z959" s="34">
        <v>84867238.594263881</v>
      </c>
    </row>
    <row r="960" spans="23:26" x14ac:dyDescent="0.2">
      <c r="W960">
        <v>948</v>
      </c>
      <c r="X960" s="32">
        <v>43801986.335840032</v>
      </c>
      <c r="Y960" s="12">
        <v>12851489.751879992</v>
      </c>
      <c r="Z960" s="34">
        <v>56558642.038814157</v>
      </c>
    </row>
    <row r="961" spans="23:26" x14ac:dyDescent="0.2">
      <c r="W961">
        <v>949</v>
      </c>
      <c r="X961" s="32">
        <v>43801986.335840032</v>
      </c>
      <c r="Y961" s="12">
        <v>12851489.751879992</v>
      </c>
      <c r="Z961" s="34">
        <v>78530975.700882584</v>
      </c>
    </row>
    <row r="962" spans="23:26" x14ac:dyDescent="0.2">
      <c r="W962">
        <v>950</v>
      </c>
      <c r="X962" s="32">
        <v>43801986.335840032</v>
      </c>
      <c r="Y962" s="12">
        <v>12851489.751879992</v>
      </c>
      <c r="Z962" s="34">
        <v>59090858.049375862</v>
      </c>
    </row>
    <row r="963" spans="23:26" x14ac:dyDescent="0.2">
      <c r="W963">
        <v>951</v>
      </c>
      <c r="X963" s="32">
        <v>43801986.335840032</v>
      </c>
      <c r="Y963" s="12">
        <v>12851489.751879992</v>
      </c>
      <c r="Z963" s="34">
        <v>38900197.87127988</v>
      </c>
    </row>
    <row r="964" spans="23:26" x14ac:dyDescent="0.2">
      <c r="W964">
        <v>952</v>
      </c>
      <c r="X964" s="32">
        <v>43801986.335840032</v>
      </c>
      <c r="Y964" s="12">
        <v>12851489.751879992</v>
      </c>
      <c r="Z964" s="34">
        <v>84534467.049859792</v>
      </c>
    </row>
    <row r="965" spans="23:26" x14ac:dyDescent="0.2">
      <c r="W965">
        <v>953</v>
      </c>
      <c r="X965" s="32">
        <v>43801986.335840032</v>
      </c>
      <c r="Y965" s="12">
        <v>12851489.751879992</v>
      </c>
      <c r="Z965" s="34">
        <v>76152856.091452658</v>
      </c>
    </row>
    <row r="966" spans="23:26" x14ac:dyDescent="0.2">
      <c r="W966">
        <v>954</v>
      </c>
      <c r="X966" s="32">
        <v>43801986.335840032</v>
      </c>
      <c r="Y966" s="12">
        <v>12851489.751879992</v>
      </c>
      <c r="Z966" s="34">
        <v>77524514.039811879</v>
      </c>
    </row>
    <row r="967" spans="23:26" x14ac:dyDescent="0.2">
      <c r="W967">
        <v>955</v>
      </c>
      <c r="X967" s="32">
        <v>43801986.335840032</v>
      </c>
      <c r="Y967" s="12">
        <v>12851489.751879992</v>
      </c>
      <c r="Z967" s="34">
        <v>85360205.529911354</v>
      </c>
    </row>
    <row r="968" spans="23:26" x14ac:dyDescent="0.2">
      <c r="W968">
        <v>956</v>
      </c>
      <c r="X968" s="32">
        <v>43801986.335840032</v>
      </c>
      <c r="Y968" s="12">
        <v>12851489.751879992</v>
      </c>
      <c r="Z968" s="34">
        <v>39649983.84388262</v>
      </c>
    </row>
    <row r="969" spans="23:26" x14ac:dyDescent="0.2">
      <c r="W969">
        <v>957</v>
      </c>
      <c r="X969" s="32">
        <v>43801986.335840032</v>
      </c>
      <c r="Y969" s="12">
        <v>12851489.751879992</v>
      </c>
      <c r="Z969" s="34">
        <v>52355446.456346422</v>
      </c>
    </row>
    <row r="970" spans="23:26" x14ac:dyDescent="0.2">
      <c r="W970">
        <v>958</v>
      </c>
      <c r="X970" s="32">
        <v>43801986.335840032</v>
      </c>
      <c r="Y970" s="12">
        <v>12851489.751879992</v>
      </c>
      <c r="Z970" s="34">
        <v>70162112.39080736</v>
      </c>
    </row>
    <row r="971" spans="23:26" x14ac:dyDescent="0.2">
      <c r="W971">
        <v>959</v>
      </c>
      <c r="X971" s="32">
        <v>43801986.335840032</v>
      </c>
      <c r="Y971" s="12">
        <v>12851489.751879992</v>
      </c>
      <c r="Z971" s="34">
        <v>48697001.650007248</v>
      </c>
    </row>
    <row r="972" spans="23:26" x14ac:dyDescent="0.2">
      <c r="W972">
        <v>960</v>
      </c>
      <c r="X972" s="32">
        <v>43801986.335840032</v>
      </c>
      <c r="Y972" s="12">
        <v>12851489.751879992</v>
      </c>
      <c r="Z972" s="34">
        <v>62615247.637161255</v>
      </c>
    </row>
    <row r="973" spans="23:26" x14ac:dyDescent="0.2">
      <c r="W973">
        <v>961</v>
      </c>
      <c r="X973" s="32">
        <v>43801986.335840032</v>
      </c>
      <c r="Y973" s="12">
        <v>12851489.751879992</v>
      </c>
      <c r="Z973" s="34">
        <v>62476067.177220359</v>
      </c>
    </row>
    <row r="974" spans="23:26" x14ac:dyDescent="0.2">
      <c r="W974">
        <v>962</v>
      </c>
      <c r="X974" s="32">
        <v>43801986.335840032</v>
      </c>
      <c r="Y974" s="12">
        <v>12851489.751879992</v>
      </c>
      <c r="Z974" s="34">
        <v>84450753.559088439</v>
      </c>
    </row>
    <row r="975" spans="23:26" x14ac:dyDescent="0.2">
      <c r="W975">
        <v>963</v>
      </c>
      <c r="X975" s="32">
        <v>43801986.335840032</v>
      </c>
      <c r="Y975" s="12">
        <v>12851489.751879992</v>
      </c>
      <c r="Z975" s="34">
        <v>75811671.039756998</v>
      </c>
    </row>
    <row r="976" spans="23:26" x14ac:dyDescent="0.2">
      <c r="W976">
        <v>964</v>
      </c>
      <c r="X976" s="32">
        <v>43801986.335840032</v>
      </c>
      <c r="Y976" s="12">
        <v>12851489.751879992</v>
      </c>
      <c r="Z976" s="34">
        <v>71930381.849599853</v>
      </c>
    </row>
    <row r="977" spans="23:26" x14ac:dyDescent="0.2">
      <c r="W977">
        <v>965</v>
      </c>
      <c r="X977" s="32">
        <v>43801986.335840032</v>
      </c>
      <c r="Y977" s="12">
        <v>12851489.751879992</v>
      </c>
      <c r="Z977" s="34">
        <v>83429716.961807787</v>
      </c>
    </row>
    <row r="978" spans="23:26" x14ac:dyDescent="0.2">
      <c r="W978">
        <v>966</v>
      </c>
      <c r="X978" s="32">
        <v>43801986.335840032</v>
      </c>
      <c r="Y978" s="12">
        <v>12851489.751879992</v>
      </c>
      <c r="Z978" s="34">
        <v>78777759.156886324</v>
      </c>
    </row>
    <row r="979" spans="23:26" x14ac:dyDescent="0.2">
      <c r="W979">
        <v>967</v>
      </c>
      <c r="X979" s="32">
        <v>43801986.335840032</v>
      </c>
      <c r="Y979" s="12">
        <v>12851489.751879992</v>
      </c>
      <c r="Z979" s="34">
        <v>52056586.931438237</v>
      </c>
    </row>
    <row r="980" spans="23:26" x14ac:dyDescent="0.2">
      <c r="W980">
        <v>968</v>
      </c>
      <c r="X980" s="32">
        <v>43801986.335840032</v>
      </c>
      <c r="Y980" s="12">
        <v>12851489.751879992</v>
      </c>
      <c r="Z980" s="34">
        <v>74059667.888216406</v>
      </c>
    </row>
    <row r="981" spans="23:26" x14ac:dyDescent="0.2">
      <c r="W981">
        <v>969</v>
      </c>
      <c r="X981" s="32">
        <v>43801986.335840032</v>
      </c>
      <c r="Y981" s="12">
        <v>12851489.751879992</v>
      </c>
      <c r="Z981" s="34">
        <v>76417233.639396295</v>
      </c>
    </row>
    <row r="982" spans="23:26" x14ac:dyDescent="0.2">
      <c r="W982">
        <v>970</v>
      </c>
      <c r="X982" s="32">
        <v>43801986.335840032</v>
      </c>
      <c r="Y982" s="12">
        <v>12851489.751879992</v>
      </c>
      <c r="Z982" s="34">
        <v>35499240.928928457</v>
      </c>
    </row>
    <row r="983" spans="23:26" x14ac:dyDescent="0.2">
      <c r="W983">
        <v>971</v>
      </c>
      <c r="X983" s="32">
        <v>43801986.335840032</v>
      </c>
      <c r="Y983" s="12">
        <v>12851489.751879992</v>
      </c>
      <c r="Z983" s="34">
        <v>54789025.452181682</v>
      </c>
    </row>
    <row r="984" spans="23:26" x14ac:dyDescent="0.2">
      <c r="W984">
        <v>972</v>
      </c>
      <c r="X984" s="32">
        <v>43801986.335840032</v>
      </c>
      <c r="Y984" s="12">
        <v>12851489.751879992</v>
      </c>
      <c r="Z984" s="34">
        <v>68862309.994586632</v>
      </c>
    </row>
    <row r="985" spans="23:26" x14ac:dyDescent="0.2">
      <c r="W985">
        <v>973</v>
      </c>
      <c r="X985" s="32">
        <v>43801986.335840032</v>
      </c>
      <c r="Y985" s="12">
        <v>12851489.751879992</v>
      </c>
      <c r="Z985" s="34">
        <v>69922544.30777058</v>
      </c>
    </row>
    <row r="986" spans="23:26" x14ac:dyDescent="0.2">
      <c r="W986">
        <v>974</v>
      </c>
      <c r="X986" s="32">
        <v>43801986.335840032</v>
      </c>
      <c r="Y986" s="12">
        <v>12851489.751879992</v>
      </c>
      <c r="Z986" s="34">
        <v>52394261.715778291</v>
      </c>
    </row>
    <row r="987" spans="23:26" x14ac:dyDescent="0.2">
      <c r="W987">
        <v>975</v>
      </c>
      <c r="X987" s="32">
        <v>43801986.335840032</v>
      </c>
      <c r="Y987" s="12">
        <v>9584619.018689543</v>
      </c>
      <c r="Z987" s="34">
        <v>24067971.813149966</v>
      </c>
    </row>
    <row r="988" spans="23:26" x14ac:dyDescent="0.2">
      <c r="W988">
        <v>976</v>
      </c>
      <c r="X988" s="32">
        <v>43801986.335840032</v>
      </c>
      <c r="Y988" s="12">
        <v>12851489.751879992</v>
      </c>
      <c r="Z988" s="34">
        <v>68403813.05131878</v>
      </c>
    </row>
    <row r="989" spans="23:26" x14ac:dyDescent="0.2">
      <c r="W989">
        <v>977</v>
      </c>
      <c r="X989" s="32">
        <v>43801986.335840032</v>
      </c>
      <c r="Y989" s="12">
        <v>12851489.751879992</v>
      </c>
      <c r="Z989" s="34">
        <v>38779124.152928934</v>
      </c>
    </row>
    <row r="990" spans="23:26" x14ac:dyDescent="0.2">
      <c r="W990">
        <v>978</v>
      </c>
      <c r="X990" s="32">
        <v>43801986.335840032</v>
      </c>
      <c r="Y990" s="12">
        <v>12851489.751879992</v>
      </c>
      <c r="Z990" s="34">
        <v>68222243.44305864</v>
      </c>
    </row>
    <row r="991" spans="23:26" x14ac:dyDescent="0.2">
      <c r="W991">
        <v>979</v>
      </c>
      <c r="X991" s="32">
        <v>43801986.335840032</v>
      </c>
      <c r="Y991" s="12">
        <v>12851489.751879992</v>
      </c>
      <c r="Z991" s="34">
        <v>90871353.110279739</v>
      </c>
    </row>
    <row r="992" spans="23:26" x14ac:dyDescent="0.2">
      <c r="W992">
        <v>980</v>
      </c>
      <c r="X992" s="32">
        <v>43801986.335840032</v>
      </c>
      <c r="Y992" s="12">
        <v>12851489.751879992</v>
      </c>
      <c r="Z992" s="34">
        <v>51302944.875159897</v>
      </c>
    </row>
    <row r="993" spans="23:26" x14ac:dyDescent="0.2">
      <c r="W993">
        <v>981</v>
      </c>
      <c r="X993" s="32">
        <v>43801986.335840032</v>
      </c>
      <c r="Y993" s="12">
        <v>12851489.751879992</v>
      </c>
      <c r="Z993" s="34">
        <v>85032382.171953529</v>
      </c>
    </row>
    <row r="994" spans="23:26" x14ac:dyDescent="0.2">
      <c r="W994">
        <v>982</v>
      </c>
      <c r="X994" s="32">
        <v>43801986.335840032</v>
      </c>
      <c r="Y994" s="12">
        <v>12851489.751879992</v>
      </c>
      <c r="Z994" s="34">
        <v>68007245.005558476</v>
      </c>
    </row>
    <row r="995" spans="23:26" x14ac:dyDescent="0.2">
      <c r="W995">
        <v>983</v>
      </c>
      <c r="X995" s="32">
        <v>43801986.335840032</v>
      </c>
      <c r="Y995" s="12">
        <v>12851489.751879992</v>
      </c>
      <c r="Z995" s="34">
        <v>83858869.787868246</v>
      </c>
    </row>
    <row r="996" spans="23:26" x14ac:dyDescent="0.2">
      <c r="W996">
        <v>984</v>
      </c>
      <c r="X996" s="32">
        <v>43801986.335840032</v>
      </c>
      <c r="Y996" s="12">
        <v>12851489.751879992</v>
      </c>
      <c r="Z996" s="34">
        <v>53880168.327958643</v>
      </c>
    </row>
    <row r="997" spans="23:26" x14ac:dyDescent="0.2">
      <c r="W997">
        <v>985</v>
      </c>
      <c r="X997" s="32">
        <v>43801986.335840032</v>
      </c>
      <c r="Y997" s="12">
        <v>12851489.751879992</v>
      </c>
      <c r="Z997" s="34">
        <v>54993003.901462153</v>
      </c>
    </row>
    <row r="998" spans="23:26" x14ac:dyDescent="0.2">
      <c r="W998">
        <v>986</v>
      </c>
      <c r="X998" s="32">
        <v>43801986.335840032</v>
      </c>
      <c r="Y998" s="12">
        <v>12851489.751879992</v>
      </c>
      <c r="Z998" s="34">
        <v>55403199.316693306</v>
      </c>
    </row>
    <row r="999" spans="23:26" x14ac:dyDescent="0.2">
      <c r="W999">
        <v>987</v>
      </c>
      <c r="X999" s="32">
        <v>43801986.335840032</v>
      </c>
      <c r="Y999" s="12">
        <v>12851489.751879992</v>
      </c>
      <c r="Z999" s="34">
        <v>90871353.110279739</v>
      </c>
    </row>
    <row r="1000" spans="23:26" x14ac:dyDescent="0.2">
      <c r="W1000">
        <v>988</v>
      </c>
      <c r="X1000" s="32">
        <v>43801986.335840032</v>
      </c>
      <c r="Y1000" s="12">
        <v>12851489.751879992</v>
      </c>
      <c r="Z1000" s="34">
        <v>77417579.10308364</v>
      </c>
    </row>
    <row r="1001" spans="23:26" x14ac:dyDescent="0.2">
      <c r="W1001">
        <v>989</v>
      </c>
      <c r="X1001" s="32">
        <v>43801986.335840032</v>
      </c>
      <c r="Y1001" s="12">
        <v>12851489.751879992</v>
      </c>
      <c r="Z1001" s="34">
        <v>72070956.591530651</v>
      </c>
    </row>
    <row r="1002" spans="23:26" x14ac:dyDescent="0.2">
      <c r="W1002">
        <v>990</v>
      </c>
      <c r="X1002" s="32">
        <v>43801986.335840032</v>
      </c>
      <c r="Y1002" s="12">
        <v>12851489.751879992</v>
      </c>
      <c r="Z1002" s="34">
        <v>59527862.278764576</v>
      </c>
    </row>
    <row r="1003" spans="23:26" x14ac:dyDescent="0.2">
      <c r="W1003">
        <v>991</v>
      </c>
      <c r="X1003" s="32">
        <v>43801986.335840032</v>
      </c>
      <c r="Y1003" s="12">
        <v>12851489.751879992</v>
      </c>
      <c r="Z1003" s="34">
        <v>67905831.369536877</v>
      </c>
    </row>
    <row r="1004" spans="23:26" x14ac:dyDescent="0.2">
      <c r="W1004">
        <v>992</v>
      </c>
      <c r="X1004" s="32">
        <v>43801986.335840032</v>
      </c>
      <c r="Y1004" s="12">
        <v>12851489.751879992</v>
      </c>
      <c r="Z1004" s="34">
        <v>46420910.958767295</v>
      </c>
    </row>
    <row r="1005" spans="23:26" x14ac:dyDescent="0.2">
      <c r="W1005">
        <v>993</v>
      </c>
      <c r="X1005" s="32">
        <v>43801986.335840032</v>
      </c>
      <c r="Y1005" s="12">
        <v>12851489.751879992</v>
      </c>
      <c r="Z1005" s="34">
        <v>75520984.012372911</v>
      </c>
    </row>
    <row r="1006" spans="23:26" x14ac:dyDescent="0.2">
      <c r="W1006">
        <v>994</v>
      </c>
      <c r="X1006" s="32">
        <v>43801986.335840032</v>
      </c>
      <c r="Y1006" s="12">
        <v>12851489.751879992</v>
      </c>
      <c r="Z1006" s="34">
        <v>69357110.634103179</v>
      </c>
    </row>
    <row r="1007" spans="23:26" x14ac:dyDescent="0.2">
      <c r="W1007">
        <v>995</v>
      </c>
      <c r="X1007" s="32">
        <v>43801986.335840032</v>
      </c>
      <c r="Y1007" s="12">
        <v>12851489.751879992</v>
      </c>
      <c r="Z1007" s="34">
        <v>31568662.242955737</v>
      </c>
    </row>
    <row r="1008" spans="23:26" x14ac:dyDescent="0.2">
      <c r="W1008">
        <v>996</v>
      </c>
      <c r="X1008" s="32">
        <v>43801986.335840032</v>
      </c>
      <c r="Y1008" s="12">
        <v>12851489.751879992</v>
      </c>
      <c r="Z1008" s="34">
        <v>76207539.715635836</v>
      </c>
    </row>
    <row r="1009" spans="23:26" x14ac:dyDescent="0.2">
      <c r="W1009">
        <v>997</v>
      </c>
      <c r="X1009" s="32">
        <v>43801986.335840032</v>
      </c>
      <c r="Y1009" s="12">
        <v>12851489.751879992</v>
      </c>
      <c r="Z1009" s="34">
        <v>90871353.110279739</v>
      </c>
    </row>
    <row r="1010" spans="23:26" x14ac:dyDescent="0.2">
      <c r="W1010">
        <v>998</v>
      </c>
      <c r="X1010" s="32">
        <v>43801986.335840032</v>
      </c>
      <c r="Y1010" s="12">
        <v>12851489.751879992</v>
      </c>
      <c r="Z1010" s="34">
        <v>56976351.27174218</v>
      </c>
    </row>
    <row r="1011" spans="23:26" x14ac:dyDescent="0.2">
      <c r="W1011">
        <v>999</v>
      </c>
      <c r="X1011" s="32">
        <v>43801986.335840032</v>
      </c>
      <c r="Y1011" s="12">
        <v>12851489.751879992</v>
      </c>
      <c r="Z1011" s="34">
        <v>45214865.023855388</v>
      </c>
    </row>
    <row r="1012" spans="23:26" x14ac:dyDescent="0.2">
      <c r="W1012">
        <v>1000</v>
      </c>
      <c r="X1012" s="32">
        <v>43801986.335840032</v>
      </c>
      <c r="Y1012" s="12">
        <v>12851489.751879992</v>
      </c>
      <c r="Z1012" s="34">
        <v>79109707.039981306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BB9B0-DB89-1F4B-8949-5DDFD567C859}">
  <dimension ref="A1:BJ1011"/>
  <sheetViews>
    <sheetView tabSelected="1" topLeftCell="AW10" zoomScale="87" zoomScaleNormal="87" workbookViewId="0">
      <selection activeCell="BB15" sqref="BB15"/>
    </sheetView>
  </sheetViews>
  <sheetFormatPr baseColWidth="10" defaultRowHeight="16" x14ac:dyDescent="0.2"/>
  <cols>
    <col min="1" max="1" width="14.1640625" customWidth="1"/>
    <col min="3" max="3" width="16" customWidth="1"/>
    <col min="24" max="24" width="24.83203125" bestFit="1" customWidth="1"/>
    <col min="25" max="25" width="11.5" customWidth="1"/>
    <col min="26" max="35" width="16.33203125" bestFit="1" customWidth="1"/>
    <col min="36" max="36" width="17.33203125" bestFit="1" customWidth="1"/>
    <col min="38" max="38" width="12.33203125" customWidth="1"/>
    <col min="39" max="39" width="19.5" customWidth="1"/>
    <col min="40" max="40" width="16.83203125" customWidth="1"/>
    <col min="41" max="42" width="17.33203125" customWidth="1"/>
    <col min="43" max="43" width="17.83203125" customWidth="1"/>
    <col min="44" max="44" width="18.33203125" customWidth="1"/>
    <col min="47" max="47" width="16.83203125" customWidth="1"/>
    <col min="48" max="48" width="18.33203125" customWidth="1"/>
    <col min="49" max="49" width="17.5" customWidth="1"/>
    <col min="50" max="50" width="15" customWidth="1"/>
    <col min="51" max="51" width="21.5" bestFit="1" customWidth="1"/>
    <col min="52" max="53" width="19.5" bestFit="1" customWidth="1"/>
    <col min="54" max="54" width="20.6640625" customWidth="1"/>
    <col min="55" max="55" width="16.1640625" bestFit="1" customWidth="1"/>
    <col min="56" max="56" width="17.83203125" customWidth="1"/>
    <col min="57" max="57" width="19" customWidth="1"/>
    <col min="58" max="59" width="16.33203125" bestFit="1" customWidth="1"/>
    <col min="60" max="60" width="21.5" bestFit="1" customWidth="1"/>
    <col min="61" max="61" width="14" bestFit="1" customWidth="1"/>
    <col min="62" max="62" width="15" bestFit="1" customWidth="1"/>
  </cols>
  <sheetData>
    <row r="1" spans="1:62" x14ac:dyDescent="0.2">
      <c r="A1" t="s">
        <v>8</v>
      </c>
      <c r="B1" t="s">
        <v>9</v>
      </c>
      <c r="C1" t="s">
        <v>10</v>
      </c>
      <c r="D1" t="s">
        <v>11</v>
      </c>
      <c r="E1" t="s">
        <v>12</v>
      </c>
      <c r="F1" t="s">
        <v>13</v>
      </c>
      <c r="G1" t="s">
        <v>14</v>
      </c>
      <c r="H1" t="s">
        <v>15</v>
      </c>
      <c r="I1" t="s">
        <v>16</v>
      </c>
      <c r="J1" t="s">
        <v>17</v>
      </c>
      <c r="M1" s="6">
        <v>1</v>
      </c>
      <c r="N1" s="6">
        <f>$Y$7</f>
        <v>0.2</v>
      </c>
      <c r="O1" s="6">
        <f t="shared" ref="O1:V10" si="0">$Y$7</f>
        <v>0.2</v>
      </c>
      <c r="P1" s="6">
        <f t="shared" si="0"/>
        <v>0.2</v>
      </c>
      <c r="Q1" s="6">
        <f t="shared" si="0"/>
        <v>0.2</v>
      </c>
      <c r="R1" s="6">
        <f t="shared" si="0"/>
        <v>0.2</v>
      </c>
      <c r="S1" s="6">
        <f t="shared" si="0"/>
        <v>0.2</v>
      </c>
      <c r="T1" s="6">
        <f t="shared" si="0"/>
        <v>0.2</v>
      </c>
      <c r="U1" s="6">
        <f t="shared" si="0"/>
        <v>0.2</v>
      </c>
      <c r="V1" s="6">
        <f t="shared" si="0"/>
        <v>0.2</v>
      </c>
      <c r="X1" s="48" t="s">
        <v>49</v>
      </c>
      <c r="Y1" s="49">
        <v>10000000</v>
      </c>
      <c r="Z1" s="48"/>
      <c r="AL1" s="55" t="s">
        <v>20</v>
      </c>
      <c r="AM1" s="58">
        <f>AO1/4</f>
        <v>5.0000000000000001E-3</v>
      </c>
      <c r="AN1" s="55" t="s">
        <v>4</v>
      </c>
      <c r="AO1" s="59">
        <v>0.02</v>
      </c>
      <c r="AP1" s="55" t="s">
        <v>22</v>
      </c>
      <c r="AQ1" s="57">
        <v>40000000</v>
      </c>
      <c r="AR1" s="55" t="s">
        <v>0</v>
      </c>
      <c r="AX1" s="2"/>
    </row>
    <row r="2" spans="1:62" x14ac:dyDescent="0.2">
      <c r="A2">
        <f ca="1">NORMSINV(RAND())</f>
        <v>-0.15702289030091288</v>
      </c>
      <c r="B2">
        <f t="shared" ref="B2:J2" ca="1" si="1">NORMSINV(RAND())</f>
        <v>2.8397118062117057</v>
      </c>
      <c r="C2">
        <f t="shared" ca="1" si="1"/>
        <v>-1.0563360981040527E-2</v>
      </c>
      <c r="D2">
        <f t="shared" ca="1" si="1"/>
        <v>-0.24701914653900103</v>
      </c>
      <c r="E2">
        <f t="shared" ca="1" si="1"/>
        <v>0.8761506185758956</v>
      </c>
      <c r="F2">
        <f t="shared" ca="1" si="1"/>
        <v>0.5114457693293063</v>
      </c>
      <c r="G2">
        <f t="shared" ca="1" si="1"/>
        <v>0.37090123911748279</v>
      </c>
      <c r="H2">
        <f t="shared" ca="1" si="1"/>
        <v>-1.6666591832816664</v>
      </c>
      <c r="I2">
        <f t="shared" ca="1" si="1"/>
        <v>0.80381772192282097</v>
      </c>
      <c r="J2">
        <f t="shared" ca="1" si="1"/>
        <v>-0.68900824442176678</v>
      </c>
      <c r="M2" s="6">
        <f>$Y$7</f>
        <v>0.2</v>
      </c>
      <c r="N2" s="6">
        <v>1</v>
      </c>
      <c r="O2" s="6">
        <f t="shared" si="0"/>
        <v>0.2</v>
      </c>
      <c r="P2" s="6">
        <f t="shared" si="0"/>
        <v>0.2</v>
      </c>
      <c r="Q2" s="6">
        <f t="shared" si="0"/>
        <v>0.2</v>
      </c>
      <c r="R2" s="6">
        <f t="shared" si="0"/>
        <v>0.2</v>
      </c>
      <c r="S2" s="6">
        <f t="shared" si="0"/>
        <v>0.2</v>
      </c>
      <c r="T2" s="6">
        <f t="shared" si="0"/>
        <v>0.2</v>
      </c>
      <c r="U2" s="6">
        <f t="shared" si="0"/>
        <v>0.2</v>
      </c>
      <c r="V2" s="6">
        <f t="shared" si="0"/>
        <v>0.2</v>
      </c>
      <c r="X2" s="48" t="s">
        <v>1</v>
      </c>
      <c r="Y2" s="50">
        <v>1.4999999999999999E-2</v>
      </c>
      <c r="Z2" s="48" t="s">
        <v>4</v>
      </c>
      <c r="AL2" s="55" t="s">
        <v>21</v>
      </c>
      <c r="AM2" s="58">
        <f>AO2/4</f>
        <v>0.01</v>
      </c>
      <c r="AN2" s="55" t="s">
        <v>4</v>
      </c>
      <c r="AO2" s="59">
        <v>0.04</v>
      </c>
      <c r="AP2" s="55" t="s">
        <v>22</v>
      </c>
      <c r="AQ2" s="57">
        <v>10000000</v>
      </c>
      <c r="AR2" s="55" t="s">
        <v>0</v>
      </c>
    </row>
    <row r="3" spans="1:62" x14ac:dyDescent="0.2">
      <c r="M3" s="6">
        <f t="shared" ref="M3:M10" si="2">$Y$7</f>
        <v>0.2</v>
      </c>
      <c r="N3" s="6">
        <f t="shared" ref="N3:N10" si="3">$Y$7</f>
        <v>0.2</v>
      </c>
      <c r="O3" s="6">
        <v>1</v>
      </c>
      <c r="P3" s="6">
        <f t="shared" si="0"/>
        <v>0.2</v>
      </c>
      <c r="Q3" s="6">
        <f t="shared" si="0"/>
        <v>0.2</v>
      </c>
      <c r="R3" s="6">
        <f t="shared" si="0"/>
        <v>0.2</v>
      </c>
      <c r="S3" s="6">
        <f t="shared" si="0"/>
        <v>0.2</v>
      </c>
      <c r="T3" s="6">
        <f t="shared" si="0"/>
        <v>0.2</v>
      </c>
      <c r="U3" s="6">
        <f t="shared" si="0"/>
        <v>0.2</v>
      </c>
      <c r="V3" s="6">
        <f t="shared" si="0"/>
        <v>0.2</v>
      </c>
      <c r="X3" s="48" t="s">
        <v>2</v>
      </c>
      <c r="Y3" s="51">
        <v>0.09</v>
      </c>
      <c r="Z3" s="48" t="s">
        <v>5</v>
      </c>
      <c r="AQ3" s="11"/>
    </row>
    <row r="4" spans="1:62" x14ac:dyDescent="0.2">
      <c r="A4" s="8" t="s">
        <v>27</v>
      </c>
      <c r="B4" s="8"/>
      <c r="C4" s="8"/>
      <c r="D4" s="8"/>
      <c r="E4" s="8"/>
      <c r="F4" s="8"/>
      <c r="G4" s="8"/>
      <c r="H4" s="8"/>
      <c r="I4" s="8"/>
      <c r="J4" s="8"/>
      <c r="M4" s="6">
        <f t="shared" si="2"/>
        <v>0.2</v>
      </c>
      <c r="N4" s="6">
        <f t="shared" si="3"/>
        <v>0.2</v>
      </c>
      <c r="O4" s="6">
        <f t="shared" si="0"/>
        <v>0.2</v>
      </c>
      <c r="P4" s="6">
        <v>1</v>
      </c>
      <c r="Q4" s="6">
        <f t="shared" si="0"/>
        <v>0.2</v>
      </c>
      <c r="R4" s="6">
        <f t="shared" si="0"/>
        <v>0.2</v>
      </c>
      <c r="S4" s="6">
        <f t="shared" si="0"/>
        <v>0.2</v>
      </c>
      <c r="T4" s="6">
        <f t="shared" si="0"/>
        <v>0.2</v>
      </c>
      <c r="U4" s="6">
        <f t="shared" si="0"/>
        <v>0.2</v>
      </c>
      <c r="V4" s="6">
        <f t="shared" si="0"/>
        <v>0.2</v>
      </c>
      <c r="X4" s="48" t="s">
        <v>3</v>
      </c>
      <c r="Y4" s="51">
        <v>0.01</v>
      </c>
      <c r="Z4" s="48" t="s">
        <v>4</v>
      </c>
      <c r="AL4" s="55" t="s">
        <v>52</v>
      </c>
      <c r="AM4" s="56">
        <v>0.01</v>
      </c>
      <c r="AN4" s="55" t="s">
        <v>5</v>
      </c>
      <c r="AV4" s="3"/>
    </row>
    <row r="5" spans="1:62" x14ac:dyDescent="0.2">
      <c r="A5" t="s">
        <v>8</v>
      </c>
      <c r="B5" t="s">
        <v>9</v>
      </c>
      <c r="C5" t="s">
        <v>10</v>
      </c>
      <c r="D5" t="s">
        <v>11</v>
      </c>
      <c r="E5" t="s">
        <v>12</v>
      </c>
      <c r="F5" t="s">
        <v>13</v>
      </c>
      <c r="G5" t="s">
        <v>14</v>
      </c>
      <c r="H5" t="s">
        <v>15</v>
      </c>
      <c r="I5" t="s">
        <v>16</v>
      </c>
      <c r="J5" t="s">
        <v>17</v>
      </c>
      <c r="M5" s="6">
        <f t="shared" si="2"/>
        <v>0.2</v>
      </c>
      <c r="N5" s="6">
        <f t="shared" si="3"/>
        <v>0.2</v>
      </c>
      <c r="O5" s="6">
        <f t="shared" si="0"/>
        <v>0.2</v>
      </c>
      <c r="P5" s="6">
        <f t="shared" si="0"/>
        <v>0.2</v>
      </c>
      <c r="Q5" s="6">
        <v>1</v>
      </c>
      <c r="R5" s="6">
        <f t="shared" si="0"/>
        <v>0.2</v>
      </c>
      <c r="S5" s="6">
        <f t="shared" si="0"/>
        <v>0.2</v>
      </c>
      <c r="T5" s="6">
        <f t="shared" si="0"/>
        <v>0.2</v>
      </c>
      <c r="U5" s="6">
        <f t="shared" si="0"/>
        <v>0.2</v>
      </c>
      <c r="V5" s="6">
        <f t="shared" si="0"/>
        <v>0.2</v>
      </c>
      <c r="X5" s="48" t="s">
        <v>6</v>
      </c>
      <c r="Y5" s="51">
        <v>0.6</v>
      </c>
      <c r="Z5" s="48"/>
    </row>
    <row r="6" spans="1:62" x14ac:dyDescent="0.2">
      <c r="A6">
        <f t="array" aca="1" ref="A6:J6" ca="1">MMULT(A2:J2,TRANSPOSE(M12:V21))</f>
        <v>-0.15702289030091288</v>
      </c>
      <c r="B6">
        <f ca="1"/>
        <v>2.7509333986501634</v>
      </c>
      <c r="C6">
        <f ca="1"/>
        <v>0.42211324181272469</v>
      </c>
      <c r="D6">
        <f ca="1"/>
        <v>0.19466505494000186</v>
      </c>
      <c r="E6">
        <f ca="1"/>
        <v>1.2325255590573256</v>
      </c>
      <c r="F6">
        <f ca="1"/>
        <v>0.97588618050915343</v>
      </c>
      <c r="G6">
        <f ca="1"/>
        <v>0.88984625792578154</v>
      </c>
      <c r="H6">
        <f ca="1"/>
        <v>-0.9834502789366022</v>
      </c>
      <c r="I6">
        <f ca="1"/>
        <v>1.1921049516625217</v>
      </c>
      <c r="J6">
        <f ca="1"/>
        <v>-0.13817726542728737</v>
      </c>
      <c r="M6" s="6">
        <f t="shared" si="2"/>
        <v>0.2</v>
      </c>
      <c r="N6" s="6">
        <f t="shared" si="3"/>
        <v>0.2</v>
      </c>
      <c r="O6" s="6">
        <f t="shared" si="0"/>
        <v>0.2</v>
      </c>
      <c r="P6" s="6">
        <f t="shared" si="0"/>
        <v>0.2</v>
      </c>
      <c r="Q6" s="6">
        <f t="shared" si="0"/>
        <v>0.2</v>
      </c>
      <c r="R6" s="6">
        <v>1</v>
      </c>
      <c r="S6" s="6">
        <f t="shared" si="0"/>
        <v>0.2</v>
      </c>
      <c r="T6" s="6">
        <f t="shared" si="0"/>
        <v>0.2</v>
      </c>
      <c r="U6" s="6">
        <f t="shared" si="0"/>
        <v>0.2</v>
      </c>
      <c r="V6" s="6">
        <f t="shared" si="0"/>
        <v>0.2</v>
      </c>
      <c r="X6" s="48" t="s">
        <v>7</v>
      </c>
      <c r="Y6" s="51">
        <f>1-Y5</f>
        <v>0.4</v>
      </c>
      <c r="Z6" s="48"/>
    </row>
    <row r="7" spans="1:62" x14ac:dyDescent="0.2">
      <c r="M7" s="6">
        <f t="shared" si="2"/>
        <v>0.2</v>
      </c>
      <c r="N7" s="6">
        <f t="shared" si="3"/>
        <v>0.2</v>
      </c>
      <c r="O7" s="6">
        <f t="shared" si="0"/>
        <v>0.2</v>
      </c>
      <c r="P7" s="6">
        <f t="shared" si="0"/>
        <v>0.2</v>
      </c>
      <c r="Q7" s="6">
        <f t="shared" si="0"/>
        <v>0.2</v>
      </c>
      <c r="R7" s="6">
        <f t="shared" si="0"/>
        <v>0.2</v>
      </c>
      <c r="S7" s="6">
        <v>1</v>
      </c>
      <c r="T7" s="6">
        <f t="shared" si="0"/>
        <v>0.2</v>
      </c>
      <c r="U7" s="6">
        <f t="shared" si="0"/>
        <v>0.2</v>
      </c>
      <c r="V7" s="6">
        <f t="shared" si="0"/>
        <v>0.2</v>
      </c>
      <c r="X7" s="48" t="s">
        <v>56</v>
      </c>
      <c r="Y7" s="72">
        <v>0.2</v>
      </c>
      <c r="Z7" s="53"/>
      <c r="BH7" s="13"/>
      <c r="BI7" s="13"/>
      <c r="BJ7" s="13"/>
    </row>
    <row r="8" spans="1:62" x14ac:dyDescent="0.2">
      <c r="A8" t="s">
        <v>26</v>
      </c>
      <c r="M8" s="6">
        <f t="shared" si="2"/>
        <v>0.2</v>
      </c>
      <c r="N8" s="6">
        <f t="shared" si="3"/>
        <v>0.2</v>
      </c>
      <c r="O8" s="6">
        <f t="shared" si="0"/>
        <v>0.2</v>
      </c>
      <c r="P8" s="6">
        <f t="shared" si="0"/>
        <v>0.2</v>
      </c>
      <c r="Q8" s="6">
        <f t="shared" si="0"/>
        <v>0.2</v>
      </c>
      <c r="R8" s="6">
        <f t="shared" si="0"/>
        <v>0.2</v>
      </c>
      <c r="S8" s="6">
        <f t="shared" si="0"/>
        <v>0.2</v>
      </c>
      <c r="T8" s="6">
        <v>1</v>
      </c>
      <c r="U8" s="6">
        <f t="shared" si="0"/>
        <v>0.2</v>
      </c>
      <c r="V8" s="6">
        <f t="shared" si="0"/>
        <v>0.2</v>
      </c>
      <c r="X8" s="53"/>
      <c r="Y8" s="54"/>
      <c r="Z8" s="53"/>
    </row>
    <row r="9" spans="1:62" x14ac:dyDescent="0.2">
      <c r="A9" t="s">
        <v>8</v>
      </c>
      <c r="B9" t="s">
        <v>9</v>
      </c>
      <c r="C9" t="s">
        <v>10</v>
      </c>
      <c r="D9" t="s">
        <v>11</v>
      </c>
      <c r="E9" t="s">
        <v>12</v>
      </c>
      <c r="F9" t="s">
        <v>13</v>
      </c>
      <c r="G9" t="s">
        <v>14</v>
      </c>
      <c r="H9" t="s">
        <v>15</v>
      </c>
      <c r="I9" t="s">
        <v>16</v>
      </c>
      <c r="J9" t="s">
        <v>17</v>
      </c>
      <c r="M9" s="6">
        <f t="shared" si="2"/>
        <v>0.2</v>
      </c>
      <c r="N9" s="6">
        <f t="shared" si="3"/>
        <v>0.2</v>
      </c>
      <c r="O9" s="6">
        <f t="shared" si="0"/>
        <v>0.2</v>
      </c>
      <c r="P9" s="6">
        <f t="shared" si="0"/>
        <v>0.2</v>
      </c>
      <c r="Q9" s="6">
        <f t="shared" si="0"/>
        <v>0.2</v>
      </c>
      <c r="R9" s="6">
        <f t="shared" si="0"/>
        <v>0.2</v>
      </c>
      <c r="S9" s="6">
        <f t="shared" si="0"/>
        <v>0.2</v>
      </c>
      <c r="T9" s="6">
        <f t="shared" si="0"/>
        <v>0.2</v>
      </c>
      <c r="U9" s="6">
        <v>1</v>
      </c>
      <c r="V9" s="6">
        <f t="shared" si="0"/>
        <v>0.2</v>
      </c>
      <c r="X9" s="53"/>
      <c r="Y9" s="14" t="s">
        <v>51</v>
      </c>
      <c r="Z9" s="53"/>
      <c r="AL9" s="14" t="s">
        <v>50</v>
      </c>
      <c r="AT9" t="s">
        <v>32</v>
      </c>
      <c r="AU9" s="38">
        <f>AVERAGE(AU12:AU1011)</f>
        <v>43801986.335839055</v>
      </c>
      <c r="AV9" s="39">
        <f t="shared" ref="AV9:AW9" si="4">AVERAGE(AV12:AV1011)</f>
        <v>12801265.007921111</v>
      </c>
      <c r="AW9" s="40">
        <f t="shared" si="4"/>
        <v>66435682.367223285</v>
      </c>
    </row>
    <row r="10" spans="1:62" x14ac:dyDescent="0.2">
      <c r="A10">
        <f ca="1">NORMSDIST(A6)</f>
        <v>0.43761340401370541</v>
      </c>
      <c r="B10">
        <f t="shared" ref="B10:J10" ca="1" si="5">NORMSDIST(B6)</f>
        <v>0.99702871379840263</v>
      </c>
      <c r="C10">
        <f t="shared" ca="1" si="5"/>
        <v>0.66352881848213696</v>
      </c>
      <c r="D10">
        <f t="shared" ca="1" si="5"/>
        <v>0.57717241468704183</v>
      </c>
      <c r="E10">
        <f t="shared" ca="1" si="5"/>
        <v>0.89112358746197495</v>
      </c>
      <c r="F10">
        <f t="shared" ca="1" si="5"/>
        <v>0.83543956442607681</v>
      </c>
      <c r="G10">
        <f t="shared" ca="1" si="5"/>
        <v>0.81322577786630279</v>
      </c>
      <c r="H10">
        <f t="shared" ca="1" si="5"/>
        <v>0.16269293748628358</v>
      </c>
      <c r="I10">
        <f t="shared" ca="1" si="5"/>
        <v>0.88338995216048888</v>
      </c>
      <c r="J10">
        <f t="shared" ca="1" si="5"/>
        <v>0.44505016114446161</v>
      </c>
      <c r="M10" s="6">
        <f t="shared" si="2"/>
        <v>0.2</v>
      </c>
      <c r="N10" s="6">
        <f t="shared" si="3"/>
        <v>0.2</v>
      </c>
      <c r="O10" s="6">
        <f t="shared" si="0"/>
        <v>0.2</v>
      </c>
      <c r="P10" s="6">
        <f t="shared" si="0"/>
        <v>0.2</v>
      </c>
      <c r="Q10" s="6">
        <f t="shared" si="0"/>
        <v>0.2</v>
      </c>
      <c r="R10" s="6">
        <f t="shared" si="0"/>
        <v>0.2</v>
      </c>
      <c r="S10" s="6">
        <f t="shared" si="0"/>
        <v>0.2</v>
      </c>
      <c r="T10" s="6">
        <f t="shared" si="0"/>
        <v>0.2</v>
      </c>
      <c r="U10" s="6">
        <f t="shared" si="0"/>
        <v>0.2</v>
      </c>
      <c r="V10" s="6">
        <v>1</v>
      </c>
      <c r="AN10" s="43" t="s">
        <v>39</v>
      </c>
      <c r="AP10" s="42" t="s">
        <v>40</v>
      </c>
      <c r="AR10" s="41" t="s">
        <v>41</v>
      </c>
      <c r="AU10" t="s">
        <v>43</v>
      </c>
      <c r="AV10" t="s">
        <v>44</v>
      </c>
      <c r="AW10" t="s">
        <v>55</v>
      </c>
    </row>
    <row r="11" spans="1:62" x14ac:dyDescent="0.2">
      <c r="M11" s="10"/>
      <c r="N11" s="10"/>
      <c r="O11" s="10"/>
      <c r="P11" s="10"/>
      <c r="Q11" s="10"/>
      <c r="R11" s="10"/>
      <c r="S11" s="10"/>
      <c r="T11" s="10"/>
      <c r="U11" s="10"/>
      <c r="V11" s="10"/>
      <c r="X11" s="47" t="s">
        <v>38</v>
      </c>
      <c r="Y11" s="3">
        <v>1</v>
      </c>
      <c r="Z11">
        <f ca="1">A14</f>
        <v>57.268312298634918</v>
      </c>
      <c r="AA11">
        <f t="shared" ref="AA11:AI11" ca="1" si="6">B14</f>
        <v>578.96178199605106</v>
      </c>
      <c r="AB11">
        <f t="shared" ca="1" si="6"/>
        <v>108.37874388388634</v>
      </c>
      <c r="AC11">
        <f t="shared" ca="1" si="6"/>
        <v>85.64796194947823</v>
      </c>
      <c r="AD11">
        <f t="shared" ca="1" si="6"/>
        <v>220.6435588098515</v>
      </c>
      <c r="AE11">
        <f t="shared" ca="1" si="6"/>
        <v>179.5439886829169</v>
      </c>
      <c r="AF11">
        <f t="shared" ca="1" si="6"/>
        <v>166.94514335740084</v>
      </c>
      <c r="AG11">
        <f t="shared" ca="1" si="6"/>
        <v>17.667510571695676</v>
      </c>
      <c r="AH11">
        <f t="shared" ca="1" si="6"/>
        <v>213.81572382470151</v>
      </c>
      <c r="AI11">
        <f t="shared" ca="1" si="6"/>
        <v>58.592823000593775</v>
      </c>
      <c r="AN11" s="38">
        <f ca="1">SUM(AN13:AN52)</f>
        <v>43801986.335840032</v>
      </c>
      <c r="AP11" s="39">
        <f ca="1">SUM(AP13:AP52)</f>
        <v>12851489.751879992</v>
      </c>
      <c r="AR11" s="40">
        <f ca="1">SUM(AR13:AR52)</f>
        <v>83515976.678507522</v>
      </c>
      <c r="AU11" s="13">
        <f ca="1">AN11</f>
        <v>43801986.335840032</v>
      </c>
      <c r="AV11" s="13">
        <f ca="1">AP11</f>
        <v>12851489.751879992</v>
      </c>
      <c r="AW11" s="13">
        <f ca="1">AR11</f>
        <v>83515976.678507522</v>
      </c>
    </row>
    <row r="12" spans="1:62" x14ac:dyDescent="0.2">
      <c r="A12" s="4" t="s">
        <v>25</v>
      </c>
      <c r="B12" s="14" t="s">
        <v>24</v>
      </c>
      <c r="C12" s="15">
        <v>0.01</v>
      </c>
      <c r="D12" s="14" t="s">
        <v>4</v>
      </c>
      <c r="L12" t="s">
        <v>19</v>
      </c>
      <c r="M12" s="5">
        <f>SQRT(M1)</f>
        <v>1</v>
      </c>
      <c r="N12" s="5">
        <v>0</v>
      </c>
      <c r="O12" s="5">
        <v>0</v>
      </c>
      <c r="P12" s="5">
        <v>0</v>
      </c>
      <c r="Q12" s="5">
        <v>0</v>
      </c>
      <c r="R12" s="5">
        <v>0</v>
      </c>
      <c r="S12" s="5">
        <v>0</v>
      </c>
      <c r="T12" s="5">
        <v>0</v>
      </c>
      <c r="U12" s="5">
        <v>0</v>
      </c>
      <c r="V12" s="5">
        <v>0</v>
      </c>
      <c r="X12" s="3"/>
      <c r="Z12">
        <v>1</v>
      </c>
      <c r="AA12">
        <v>2</v>
      </c>
      <c r="AB12">
        <v>3</v>
      </c>
      <c r="AC12">
        <v>4</v>
      </c>
      <c r="AD12">
        <v>5</v>
      </c>
      <c r="AE12">
        <v>6</v>
      </c>
      <c r="AF12">
        <v>7</v>
      </c>
      <c r="AG12">
        <v>8</v>
      </c>
      <c r="AH12">
        <v>9</v>
      </c>
      <c r="AI12">
        <v>10</v>
      </c>
      <c r="AJ12" s="52" t="s">
        <v>28</v>
      </c>
      <c r="AM12" s="35" t="s">
        <v>43</v>
      </c>
      <c r="AN12" s="35" t="s">
        <v>45</v>
      </c>
      <c r="AO12" s="36" t="s">
        <v>44</v>
      </c>
      <c r="AP12" s="36" t="s">
        <v>46</v>
      </c>
      <c r="AQ12" s="37" t="s">
        <v>23</v>
      </c>
      <c r="AR12" s="37" t="s">
        <v>47</v>
      </c>
      <c r="AT12">
        <v>1</v>
      </c>
      <c r="AU12">
        <f t="dataTable" ref="AU12:AW1011" dt2D="0" dtr="0" r1="Y11" ca="1"/>
        <v>43801986.335840032</v>
      </c>
      <c r="AV12">
        <v>12851489.751879992</v>
      </c>
      <c r="AW12">
        <v>53129793.94612962</v>
      </c>
    </row>
    <row r="13" spans="1:62" x14ac:dyDescent="0.2">
      <c r="A13" t="s">
        <v>8</v>
      </c>
      <c r="B13" t="s">
        <v>9</v>
      </c>
      <c r="C13" t="s">
        <v>10</v>
      </c>
      <c r="D13" t="s">
        <v>11</v>
      </c>
      <c r="E13" t="s">
        <v>12</v>
      </c>
      <c r="F13" t="s">
        <v>13</v>
      </c>
      <c r="G13" t="s">
        <v>14</v>
      </c>
      <c r="H13" t="s">
        <v>15</v>
      </c>
      <c r="I13" t="s">
        <v>16</v>
      </c>
      <c r="J13" t="s">
        <v>17</v>
      </c>
      <c r="M13" s="5">
        <f>M2/M12</f>
        <v>0.2</v>
      </c>
      <c r="N13" s="5">
        <f>SQRT(N2-M13^2)</f>
        <v>0.9797958971132712</v>
      </c>
      <c r="O13" s="5">
        <v>0</v>
      </c>
      <c r="P13" s="5">
        <v>0</v>
      </c>
      <c r="Q13" s="5">
        <v>0</v>
      </c>
      <c r="R13" s="5">
        <v>0</v>
      </c>
      <c r="S13" s="5">
        <v>0</v>
      </c>
      <c r="T13" s="5">
        <v>0</v>
      </c>
      <c r="U13" s="5">
        <v>0</v>
      </c>
      <c r="V13" s="5">
        <v>0</v>
      </c>
      <c r="Y13">
        <v>1</v>
      </c>
      <c r="Z13" s="11">
        <f ca="1">IF(Z$11&lt;$Y13, $Y$1*$Y$2*$Y$6, $Y$2*$Y$1)</f>
        <v>150000</v>
      </c>
      <c r="AA13" s="11">
        <f ca="1">IF(AA$11&lt;$Y13, $Y$1*$Y$2*$Y$6, $Y$2*$Y$1)</f>
        <v>150000</v>
      </c>
      <c r="AB13" s="11">
        <f t="shared" ref="AB13:AI28" ca="1" si="7">IF(AB$11&lt;$Y13, $Y$1*$Y$2*$Y$6, $Y$2*$Y$1)</f>
        <v>150000</v>
      </c>
      <c r="AC13" s="11">
        <f t="shared" ca="1" si="7"/>
        <v>150000</v>
      </c>
      <c r="AD13" s="11">
        <f t="shared" ca="1" si="7"/>
        <v>150000</v>
      </c>
      <c r="AE13" s="11">
        <f t="shared" ca="1" si="7"/>
        <v>150000</v>
      </c>
      <c r="AF13" s="11">
        <f t="shared" ca="1" si="7"/>
        <v>150000</v>
      </c>
      <c r="AG13" s="11">
        <f t="shared" ca="1" si="7"/>
        <v>150000</v>
      </c>
      <c r="AH13" s="11">
        <f t="shared" ca="1" si="7"/>
        <v>150000</v>
      </c>
      <c r="AI13" s="11">
        <f t="shared" ca="1" si="7"/>
        <v>150000</v>
      </c>
      <c r="AJ13" s="11">
        <f ca="1">SUM(Z13:AI13)</f>
        <v>1500000</v>
      </c>
      <c r="AL13">
        <v>1</v>
      </c>
      <c r="AM13" s="32">
        <f ca="1">IF(AJ13&lt;$AQ$1*$AM$1,AJ13,$AQ$1*$AM$1)</f>
        <v>200000</v>
      </c>
      <c r="AN13" s="32">
        <f ca="1">AM13/(1+$AM$4/4)^AL13</f>
        <v>199501.24688279303</v>
      </c>
      <c r="AO13" s="12">
        <f ca="1">IF(AJ13-AM13&lt;$AQ$2*$AM$2,AJ13-AM13,$AQ$2*$AM$2)</f>
        <v>100000</v>
      </c>
      <c r="AP13" s="12">
        <f ca="1">AO13/(1+$AM$4/4)^AL13</f>
        <v>99750.623441396514</v>
      </c>
      <c r="AQ13" s="34">
        <f t="shared" ref="AQ13:AQ51" ca="1" si="8">AJ13-AM13-AO13</f>
        <v>1200000</v>
      </c>
      <c r="AR13" s="34">
        <f ca="1">AQ13/(1+$AM$4/4)^AL13</f>
        <v>1197007.4812967582</v>
      </c>
      <c r="AT13">
        <v>2</v>
      </c>
      <c r="AU13">
        <v>43801986.335840032</v>
      </c>
      <c r="AV13">
        <v>12851489.751879992</v>
      </c>
      <c r="AW13">
        <v>57861584.586551413</v>
      </c>
      <c r="AY13" s="20" t="s">
        <v>33</v>
      </c>
      <c r="AZ13" s="22">
        <f>-PV(Y3/4,40,Y1*Y2,Y1)*10</f>
        <v>80354858.345689714</v>
      </c>
      <c r="BC13" s="13"/>
    </row>
    <row r="14" spans="1:62" x14ac:dyDescent="0.2">
      <c r="A14" s="4">
        <f t="shared" ref="A14:J14" ca="1" si="9">LN(1-A10)/LN(1-$C$12)</f>
        <v>57.268312298634918</v>
      </c>
      <c r="B14" s="4">
        <f t="shared" ca="1" si="9"/>
        <v>578.96178199605106</v>
      </c>
      <c r="C14" s="4">
        <f t="shared" ca="1" si="9"/>
        <v>108.37874388388634</v>
      </c>
      <c r="D14" s="4">
        <f t="shared" ca="1" si="9"/>
        <v>85.64796194947823</v>
      </c>
      <c r="E14" s="4">
        <f t="shared" ca="1" si="9"/>
        <v>220.6435588098515</v>
      </c>
      <c r="F14" s="4">
        <f t="shared" ca="1" si="9"/>
        <v>179.5439886829169</v>
      </c>
      <c r="G14" s="4">
        <f t="shared" ca="1" si="9"/>
        <v>166.94514335740084</v>
      </c>
      <c r="H14" s="4">
        <f t="shared" ca="1" si="9"/>
        <v>17.667510571695676</v>
      </c>
      <c r="I14" s="4">
        <f t="shared" ca="1" si="9"/>
        <v>213.81572382470151</v>
      </c>
      <c r="J14" s="4">
        <f t="shared" ca="1" si="9"/>
        <v>58.592823000593775</v>
      </c>
      <c r="M14" s="5">
        <f>M3/M12</f>
        <v>0.2</v>
      </c>
      <c r="N14" s="5">
        <f>(N3-M13*M14)/N13</f>
        <v>0.16329931618554522</v>
      </c>
      <c r="O14" s="5">
        <f>SQRT(O3-SUMSQ(M14:N14))</f>
        <v>0.96609178307929588</v>
      </c>
      <c r="P14" s="5">
        <v>0</v>
      </c>
      <c r="Q14" s="5">
        <v>0</v>
      </c>
      <c r="R14" s="5">
        <v>0</v>
      </c>
      <c r="S14" s="5">
        <v>0</v>
      </c>
      <c r="T14" s="5">
        <v>0</v>
      </c>
      <c r="U14" s="5">
        <v>0</v>
      </c>
      <c r="V14" s="5">
        <v>0</v>
      </c>
      <c r="Y14">
        <v>2</v>
      </c>
      <c r="Z14" s="11">
        <f ca="1">IF(Z$11&lt;$Y14, $Y$1*$Y$2*$Y$6, $Y$2*$Y$1)</f>
        <v>150000</v>
      </c>
      <c r="AA14" s="11">
        <f t="shared" ref="Z14:AI51" ca="1" si="10">IF(AA$11&lt;$Y14, $Y$1*$Y$2*$Y$6, $Y$2*$Y$1)</f>
        <v>150000</v>
      </c>
      <c r="AB14" s="11">
        <f t="shared" ca="1" si="7"/>
        <v>150000</v>
      </c>
      <c r="AC14" s="11">
        <f t="shared" ca="1" si="7"/>
        <v>150000</v>
      </c>
      <c r="AD14" s="11">
        <f t="shared" ca="1" si="7"/>
        <v>150000</v>
      </c>
      <c r="AE14" s="11">
        <f t="shared" ca="1" si="7"/>
        <v>150000</v>
      </c>
      <c r="AF14" s="11">
        <f t="shared" ca="1" si="7"/>
        <v>150000</v>
      </c>
      <c r="AG14" s="11">
        <f t="shared" ca="1" si="7"/>
        <v>150000</v>
      </c>
      <c r="AH14" s="11">
        <f t="shared" ca="1" si="7"/>
        <v>150000</v>
      </c>
      <c r="AI14" s="11">
        <f t="shared" ca="1" si="7"/>
        <v>150000</v>
      </c>
      <c r="AJ14" s="11">
        <f t="shared" ref="AJ14:AJ51" ca="1" si="11">SUM(Z14:AI14)</f>
        <v>1500000</v>
      </c>
      <c r="AL14">
        <f>AL13+1</f>
        <v>2</v>
      </c>
      <c r="AM14" s="32">
        <f t="shared" ref="AM14:AM51" ca="1" si="12">IF(AJ14&lt;$AQ$1*$AM$1,AJ14,$AQ$1*$AM$1)</f>
        <v>200000</v>
      </c>
      <c r="AN14" s="32">
        <f t="shared" ref="AN14:AN52" ca="1" si="13">AM14/(1+$AM$4/4)^AL14</f>
        <v>199003.73753894569</v>
      </c>
      <c r="AO14" s="12">
        <f t="shared" ref="AO14:AO51" ca="1" si="14">IF(AJ14-AM14&lt;$AQ$2*$AM$2,AJ14-AM14,$AQ$2*$AM$2)</f>
        <v>100000</v>
      </c>
      <c r="AP14" s="12">
        <f t="shared" ref="AP14:AP52" ca="1" si="15">AO14/(1+$AM$4/4)^AL14</f>
        <v>99501.868769472843</v>
      </c>
      <c r="AQ14" s="34">
        <f t="shared" ca="1" si="8"/>
        <v>1200000</v>
      </c>
      <c r="AR14" s="34">
        <f ca="1">AQ14/(1+$AM$4/4)^AL14</f>
        <v>1194022.425233674</v>
      </c>
      <c r="AT14">
        <v>3</v>
      </c>
      <c r="AU14">
        <v>43801986.335840032</v>
      </c>
      <c r="AV14">
        <v>12851489.751879992</v>
      </c>
      <c r="AW14">
        <v>84784357.03235355</v>
      </c>
      <c r="AY14" s="21" t="s">
        <v>37</v>
      </c>
      <c r="AZ14" s="22">
        <f>AU9+AV9+AW9</f>
        <v>123038933.71098346</v>
      </c>
    </row>
    <row r="15" spans="1:62" x14ac:dyDescent="0.2">
      <c r="M15" s="5">
        <f>M4/M12</f>
        <v>0.2</v>
      </c>
      <c r="N15" s="5">
        <f>(N4-M13*M15)/N13</f>
        <v>0.16329931618554522</v>
      </c>
      <c r="O15" s="5">
        <f>(O4-SUMPRODUCT(M15:N15,M14:N14))/O14</f>
        <v>0.13801311186847084</v>
      </c>
      <c r="P15" s="5">
        <f>SQRT(P4-SUMSQ(M15:O15))</f>
        <v>0.9561828874675149</v>
      </c>
      <c r="Q15" s="5">
        <v>0</v>
      </c>
      <c r="R15" s="5">
        <v>0</v>
      </c>
      <c r="S15" s="5">
        <v>0</v>
      </c>
      <c r="T15" s="5">
        <v>0</v>
      </c>
      <c r="U15" s="5">
        <v>0</v>
      </c>
      <c r="V15" s="5">
        <v>0</v>
      </c>
      <c r="Y15">
        <v>3</v>
      </c>
      <c r="Z15" s="11">
        <f t="shared" ca="1" si="10"/>
        <v>150000</v>
      </c>
      <c r="AA15" s="11">
        <f t="shared" ca="1" si="10"/>
        <v>150000</v>
      </c>
      <c r="AB15" s="11">
        <f t="shared" ca="1" si="7"/>
        <v>150000</v>
      </c>
      <c r="AC15" s="11">
        <f t="shared" ca="1" si="7"/>
        <v>150000</v>
      </c>
      <c r="AD15" s="11">
        <f t="shared" ca="1" si="7"/>
        <v>150000</v>
      </c>
      <c r="AE15" s="11">
        <f t="shared" ca="1" si="7"/>
        <v>150000</v>
      </c>
      <c r="AF15" s="11">
        <f t="shared" ca="1" si="7"/>
        <v>150000</v>
      </c>
      <c r="AG15" s="11">
        <f t="shared" ca="1" si="7"/>
        <v>150000</v>
      </c>
      <c r="AH15" s="11">
        <f t="shared" ca="1" si="7"/>
        <v>150000</v>
      </c>
      <c r="AI15" s="11">
        <f t="shared" ca="1" si="7"/>
        <v>150000</v>
      </c>
      <c r="AJ15" s="11">
        <f t="shared" ca="1" si="11"/>
        <v>1500000</v>
      </c>
      <c r="AL15">
        <f t="shared" ref="AL15:AL52" si="16">AL14+1</f>
        <v>3</v>
      </c>
      <c r="AM15" s="32">
        <f t="shared" ca="1" si="12"/>
        <v>200000</v>
      </c>
      <c r="AN15" s="32">
        <f t="shared" ca="1" si="13"/>
        <v>198507.46886677874</v>
      </c>
      <c r="AO15" s="12">
        <f t="shared" ca="1" si="14"/>
        <v>100000</v>
      </c>
      <c r="AP15" s="12">
        <f t="shared" ca="1" si="15"/>
        <v>99253.734433389371</v>
      </c>
      <c r="AQ15" s="34">
        <f t="shared" ca="1" si="8"/>
        <v>1200000</v>
      </c>
      <c r="AR15" s="34">
        <f t="shared" ref="AR15:AR52" ca="1" si="17">AQ15/(1+$AM$4/4)^AL15</f>
        <v>1191044.8132006726</v>
      </c>
      <c r="AT15">
        <v>4</v>
      </c>
      <c r="AU15">
        <v>43801986.335840032</v>
      </c>
      <c r="AV15">
        <v>12851489.751879992</v>
      </c>
      <c r="AW15">
        <v>57640761.427960441</v>
      </c>
      <c r="AY15" s="20" t="s">
        <v>34</v>
      </c>
      <c r="AZ15" s="22">
        <f>AZ14-AZ13</f>
        <v>42684075.365293741</v>
      </c>
      <c r="BB15" s="13"/>
    </row>
    <row r="16" spans="1:62" x14ac:dyDescent="0.2">
      <c r="M16" s="5">
        <f>M5/M12</f>
        <v>0.2</v>
      </c>
      <c r="N16" s="5">
        <f>(N5-M13*M16)/N13</f>
        <v>0.16329931618554522</v>
      </c>
      <c r="O16" s="5">
        <f>(O5-SUMPRODUCT(M16:N16,M14:N14))/O14</f>
        <v>0.13801311186847084</v>
      </c>
      <c r="P16" s="5">
        <f>(P5-SUMPRODUCT(M16:O16,M15:O15))/P15</f>
        <v>0.11952286093343936</v>
      </c>
      <c r="Q16" s="5">
        <f>SQRT(Q5-SUMSQ(M16:P16))</f>
        <v>0.94868329805051377</v>
      </c>
      <c r="R16" s="5">
        <v>0</v>
      </c>
      <c r="S16" s="5">
        <v>0</v>
      </c>
      <c r="T16" s="5">
        <v>0</v>
      </c>
      <c r="U16" s="5">
        <v>0</v>
      </c>
      <c r="V16" s="5">
        <v>0</v>
      </c>
      <c r="Y16">
        <v>4</v>
      </c>
      <c r="Z16" s="11">
        <f t="shared" ca="1" si="10"/>
        <v>150000</v>
      </c>
      <c r="AA16" s="11">
        <f t="shared" ca="1" si="10"/>
        <v>150000</v>
      </c>
      <c r="AB16" s="11">
        <f t="shared" ca="1" si="7"/>
        <v>150000</v>
      </c>
      <c r="AC16" s="11">
        <f t="shared" ca="1" si="7"/>
        <v>150000</v>
      </c>
      <c r="AD16" s="11">
        <f t="shared" ca="1" si="7"/>
        <v>150000</v>
      </c>
      <c r="AE16" s="11">
        <f t="shared" ca="1" si="7"/>
        <v>150000</v>
      </c>
      <c r="AF16" s="11">
        <f t="shared" ca="1" si="7"/>
        <v>150000</v>
      </c>
      <c r="AG16" s="11">
        <f t="shared" ca="1" si="7"/>
        <v>150000</v>
      </c>
      <c r="AH16" s="11">
        <f t="shared" ca="1" si="7"/>
        <v>150000</v>
      </c>
      <c r="AI16" s="11">
        <f t="shared" ca="1" si="7"/>
        <v>150000</v>
      </c>
      <c r="AJ16" s="11">
        <f t="shared" ca="1" si="11"/>
        <v>1500000</v>
      </c>
      <c r="AL16">
        <f t="shared" si="16"/>
        <v>4</v>
      </c>
      <c r="AM16" s="32">
        <f t="shared" ca="1" si="12"/>
        <v>200000</v>
      </c>
      <c r="AN16" s="32">
        <f t="shared" ca="1" si="13"/>
        <v>198012.43777234788</v>
      </c>
      <c r="AO16" s="12">
        <f t="shared" ca="1" si="14"/>
        <v>100000</v>
      </c>
      <c r="AP16" s="12">
        <f t="shared" ca="1" si="15"/>
        <v>99006.218886173941</v>
      </c>
      <c r="AQ16" s="34">
        <f t="shared" ca="1" si="8"/>
        <v>1200000</v>
      </c>
      <c r="AR16" s="34">
        <f t="shared" ca="1" si="17"/>
        <v>1188074.6266340872</v>
      </c>
      <c r="AT16">
        <v>5</v>
      </c>
      <c r="AU16">
        <v>43801986.335840032</v>
      </c>
      <c r="AV16">
        <v>12851489.751879992</v>
      </c>
      <c r="AW16">
        <v>74238765.152327016</v>
      </c>
      <c r="AY16" s="20" t="s">
        <v>35</v>
      </c>
      <c r="AZ16" s="24">
        <f>SUM(AZ26:BB28)</f>
        <v>270612671487593.72</v>
      </c>
    </row>
    <row r="17" spans="13:60" x14ac:dyDescent="0.2">
      <c r="M17" s="5">
        <f>M6/M12</f>
        <v>0.2</v>
      </c>
      <c r="N17" s="5">
        <f>(N6-M13*M17)/N13</f>
        <v>0.16329931618554522</v>
      </c>
      <c r="O17" s="5">
        <f>(O6-SUMPRODUCT(M17:N17,M14:N14))/O14</f>
        <v>0.13801311186847084</v>
      </c>
      <c r="P17" s="5">
        <f>(P6-SUMPRODUCT(M17:O17,M15:O15))/P15</f>
        <v>0.11952286093343936</v>
      </c>
      <c r="Q17" s="5">
        <f>(Q6-SUMPRODUCT(M16:P16,M17:P17))/Q16</f>
        <v>0.10540925533894598</v>
      </c>
      <c r="R17" s="5">
        <f>SQRT(R6-SUMSQ(M17:Q17))</f>
        <v>0.94280904158206336</v>
      </c>
      <c r="S17" s="5">
        <v>0</v>
      </c>
      <c r="T17" s="5">
        <v>0</v>
      </c>
      <c r="U17" s="5">
        <v>0</v>
      </c>
      <c r="V17" s="5">
        <v>0</v>
      </c>
      <c r="Y17">
        <v>5</v>
      </c>
      <c r="Z17" s="11">
        <f t="shared" ca="1" si="10"/>
        <v>150000</v>
      </c>
      <c r="AA17" s="11">
        <f t="shared" ca="1" si="10"/>
        <v>150000</v>
      </c>
      <c r="AB17" s="11">
        <f t="shared" ca="1" si="7"/>
        <v>150000</v>
      </c>
      <c r="AC17" s="11">
        <f t="shared" ca="1" si="7"/>
        <v>150000</v>
      </c>
      <c r="AD17" s="11">
        <f t="shared" ca="1" si="7"/>
        <v>150000</v>
      </c>
      <c r="AE17" s="11">
        <f t="shared" ca="1" si="7"/>
        <v>150000</v>
      </c>
      <c r="AF17" s="11">
        <f t="shared" ca="1" si="7"/>
        <v>150000</v>
      </c>
      <c r="AG17" s="11">
        <f t="shared" ca="1" si="7"/>
        <v>150000</v>
      </c>
      <c r="AH17" s="11">
        <f t="shared" ca="1" si="7"/>
        <v>150000</v>
      </c>
      <c r="AI17" s="11">
        <f t="shared" ca="1" si="7"/>
        <v>150000</v>
      </c>
      <c r="AJ17" s="11">
        <f t="shared" ca="1" si="11"/>
        <v>1500000</v>
      </c>
      <c r="AL17">
        <f t="shared" si="16"/>
        <v>5</v>
      </c>
      <c r="AM17" s="32">
        <f t="shared" ca="1" si="12"/>
        <v>200000</v>
      </c>
      <c r="AN17" s="32">
        <f t="shared" ca="1" si="13"/>
        <v>197518.64116942431</v>
      </c>
      <c r="AO17" s="12">
        <f t="shared" ca="1" si="14"/>
        <v>100000</v>
      </c>
      <c r="AP17" s="12">
        <f t="shared" ca="1" si="15"/>
        <v>98759.320584712157</v>
      </c>
      <c r="AQ17" s="34">
        <f t="shared" ca="1" si="8"/>
        <v>1200000</v>
      </c>
      <c r="AR17" s="34">
        <f t="shared" ca="1" si="17"/>
        <v>1185111.8470165459</v>
      </c>
      <c r="AT17">
        <v>6</v>
      </c>
      <c r="AU17">
        <v>43801986.335840032</v>
      </c>
      <c r="AV17">
        <v>12851489.751879992</v>
      </c>
      <c r="AW17">
        <v>56212706.26025106</v>
      </c>
      <c r="AY17" s="20" t="s">
        <v>36</v>
      </c>
      <c r="AZ17" s="28">
        <f>AZ15/AZ16</f>
        <v>1.5773125157315703E-7</v>
      </c>
    </row>
    <row r="18" spans="13:60" x14ac:dyDescent="0.2">
      <c r="M18" s="5">
        <f>M7/M12</f>
        <v>0.2</v>
      </c>
      <c r="N18" s="5">
        <f>(N7-M13*M18)/N13</f>
        <v>0.16329931618554522</v>
      </c>
      <c r="O18" s="5">
        <f>(O7-SUMPRODUCT(M18:N18,M14:N14))/O14</f>
        <v>0.13801311186847084</v>
      </c>
      <c r="P18" s="5">
        <f>(P7-SUMPRODUCT(M18:O18,M15:O15))/P15</f>
        <v>0.11952286093343936</v>
      </c>
      <c r="Q18" s="5">
        <f>(Q7-SUMPRODUCT(M16:P16,M18:P18))/$Q16</f>
        <v>0.10540925533894598</v>
      </c>
      <c r="R18" s="5">
        <f>(R7-SUMPRODUCT(M18:Q18,M17:Q17))/R17</f>
        <v>9.4280904158206322E-2</v>
      </c>
      <c r="S18" s="5">
        <f>SQRT(S7-SUMSQ(M18:R18))</f>
        <v>0.93808315196468595</v>
      </c>
      <c r="T18" s="5">
        <v>0</v>
      </c>
      <c r="U18" s="5">
        <v>0</v>
      </c>
      <c r="V18" s="5">
        <v>0</v>
      </c>
      <c r="Y18">
        <v>6</v>
      </c>
      <c r="Z18" s="11">
        <f t="shared" ca="1" si="10"/>
        <v>150000</v>
      </c>
      <c r="AA18" s="11">
        <f t="shared" ca="1" si="10"/>
        <v>150000</v>
      </c>
      <c r="AB18" s="11">
        <f t="shared" ca="1" si="7"/>
        <v>150000</v>
      </c>
      <c r="AC18" s="11">
        <f t="shared" ca="1" si="7"/>
        <v>150000</v>
      </c>
      <c r="AD18" s="11">
        <f t="shared" ca="1" si="7"/>
        <v>150000</v>
      </c>
      <c r="AE18" s="11">
        <f t="shared" ca="1" si="7"/>
        <v>150000</v>
      </c>
      <c r="AF18" s="11">
        <f t="shared" ca="1" si="7"/>
        <v>150000</v>
      </c>
      <c r="AG18" s="11">
        <f t="shared" ca="1" si="7"/>
        <v>150000</v>
      </c>
      <c r="AH18" s="11">
        <f t="shared" ca="1" si="7"/>
        <v>150000</v>
      </c>
      <c r="AI18" s="11">
        <f t="shared" ca="1" si="7"/>
        <v>150000</v>
      </c>
      <c r="AJ18" s="11">
        <f t="shared" ca="1" si="11"/>
        <v>1500000</v>
      </c>
      <c r="AL18">
        <f t="shared" si="16"/>
        <v>6</v>
      </c>
      <c r="AM18" s="32">
        <f t="shared" ca="1" si="12"/>
        <v>200000</v>
      </c>
      <c r="AN18" s="32">
        <f t="shared" ca="1" si="13"/>
        <v>197026.07597947566</v>
      </c>
      <c r="AO18" s="12">
        <f t="shared" ca="1" si="14"/>
        <v>100000</v>
      </c>
      <c r="AP18" s="12">
        <f t="shared" ca="1" si="15"/>
        <v>98513.03798973783</v>
      </c>
      <c r="AQ18" s="34">
        <f t="shared" ca="1" si="8"/>
        <v>1200000</v>
      </c>
      <c r="AR18" s="34">
        <f t="shared" ca="1" si="17"/>
        <v>1182156.455876854</v>
      </c>
      <c r="AT18">
        <v>7</v>
      </c>
      <c r="AU18">
        <v>43801986.335840032</v>
      </c>
      <c r="AV18">
        <v>12851489.751879992</v>
      </c>
      <c r="AW18">
        <v>54694279.298097596</v>
      </c>
    </row>
    <row r="19" spans="13:60" x14ac:dyDescent="0.2">
      <c r="M19" s="5">
        <f>M8/M12</f>
        <v>0.2</v>
      </c>
      <c r="N19" s="5">
        <f>(N8-M13*M19)/N13</f>
        <v>0.16329931618554522</v>
      </c>
      <c r="O19" s="5">
        <f>(O8-SUMPRODUCT(M19:N19,M14:N14))/O14</f>
        <v>0.13801311186847084</v>
      </c>
      <c r="P19" s="5">
        <f>(P8-SUMPRODUCT(M19:O19,M15:O15))/P15</f>
        <v>0.11952286093343936</v>
      </c>
      <c r="Q19" s="5">
        <f>(Q8-SUMPRODUCT(M16:P16,M19:P19))/$Q16</f>
        <v>0.10540925533894598</v>
      </c>
      <c r="R19" s="5">
        <f>(R8-SUMPRODUCT(M19:Q19,M17:Q17))/R17</f>
        <v>9.4280904158206322E-2</v>
      </c>
      <c r="S19" s="5">
        <f>(S8-SUMPRODUCT(M19:R19,M18:R18))/S18</f>
        <v>8.5280286542244163E-2</v>
      </c>
      <c r="T19" s="5">
        <f>SQRT(T8-SUMSQ(M19:S19))</f>
        <v>0.9341987329938275</v>
      </c>
      <c r="U19" s="5">
        <v>0</v>
      </c>
      <c r="V19" s="5">
        <v>0</v>
      </c>
      <c r="Y19">
        <v>7</v>
      </c>
      <c r="Z19" s="11">
        <f t="shared" ca="1" si="10"/>
        <v>150000</v>
      </c>
      <c r="AA19" s="11">
        <f t="shared" ca="1" si="10"/>
        <v>150000</v>
      </c>
      <c r="AB19" s="11">
        <f t="shared" ca="1" si="7"/>
        <v>150000</v>
      </c>
      <c r="AC19" s="11">
        <f t="shared" ca="1" si="7"/>
        <v>150000</v>
      </c>
      <c r="AD19" s="11">
        <f t="shared" ca="1" si="7"/>
        <v>150000</v>
      </c>
      <c r="AE19" s="11">
        <f t="shared" ca="1" si="7"/>
        <v>150000</v>
      </c>
      <c r="AF19" s="11">
        <f t="shared" ca="1" si="7"/>
        <v>150000</v>
      </c>
      <c r="AG19" s="11">
        <f t="shared" ca="1" si="7"/>
        <v>150000</v>
      </c>
      <c r="AH19" s="11">
        <f t="shared" ca="1" si="7"/>
        <v>150000</v>
      </c>
      <c r="AI19" s="11">
        <f t="shared" ca="1" si="7"/>
        <v>150000</v>
      </c>
      <c r="AJ19" s="11">
        <f t="shared" ca="1" si="11"/>
        <v>1500000</v>
      </c>
      <c r="AL19">
        <f t="shared" si="16"/>
        <v>7</v>
      </c>
      <c r="AM19" s="32">
        <f t="shared" ca="1" si="12"/>
        <v>200000</v>
      </c>
      <c r="AN19" s="32">
        <f t="shared" ca="1" si="13"/>
        <v>196534.73913164655</v>
      </c>
      <c r="AO19" s="12">
        <f t="shared" ca="1" si="14"/>
        <v>100000</v>
      </c>
      <c r="AP19" s="12">
        <f t="shared" ca="1" si="15"/>
        <v>98267.369565823275</v>
      </c>
      <c r="AQ19" s="34">
        <f t="shared" ca="1" si="8"/>
        <v>1200000</v>
      </c>
      <c r="AR19" s="34">
        <f t="shared" ca="1" si="17"/>
        <v>1179208.4347898792</v>
      </c>
      <c r="AT19">
        <v>8</v>
      </c>
      <c r="AU19">
        <v>43801986.335840032</v>
      </c>
      <c r="AV19">
        <v>12851489.751879992</v>
      </c>
      <c r="AW19">
        <v>50510775.065222226</v>
      </c>
    </row>
    <row r="20" spans="13:60" x14ac:dyDescent="0.2">
      <c r="M20" s="5">
        <f>M9/M12</f>
        <v>0.2</v>
      </c>
      <c r="N20" s="5">
        <f>(N9-M13*M20)/N13</f>
        <v>0.16329931618554522</v>
      </c>
      <c r="O20" s="5">
        <f>(O9-SUMPRODUCT(M20:N20,M14:N14))/O14</f>
        <v>0.13801311186847084</v>
      </c>
      <c r="P20" s="5">
        <f>(P9-SUMPRODUCT(M20:O20,M15:O15))/P15</f>
        <v>0.11952286093343936</v>
      </c>
      <c r="Q20" s="5">
        <f>(Q9-SUMPRODUCT(M16:P16,M20:P20))/Q16</f>
        <v>0.10540925533894598</v>
      </c>
      <c r="R20" s="5">
        <f>(R9-SUMPRODUCT(M20:Q20,M17:Q17))/R17</f>
        <v>9.4280904158206322E-2</v>
      </c>
      <c r="S20" s="5">
        <f>(S9-SUMPRODUCT(M20:R20,M18:R18))/S18</f>
        <v>8.5280286542244163E-2</v>
      </c>
      <c r="T20" s="5">
        <f>(T9-SUMPRODUCT(M20:S20,M19:S19))/T19</f>
        <v>7.7849894416152296E-2</v>
      </c>
      <c r="U20" s="5">
        <f>SQRT(U9-SUMSQ(M20:T20))</f>
        <v>0.93094933625126275</v>
      </c>
      <c r="V20" s="5">
        <v>0</v>
      </c>
      <c r="Y20">
        <v>8</v>
      </c>
      <c r="Z20" s="11">
        <f t="shared" ca="1" si="10"/>
        <v>150000</v>
      </c>
      <c r="AA20" s="11">
        <f t="shared" ca="1" si="10"/>
        <v>150000</v>
      </c>
      <c r="AB20" s="11">
        <f t="shared" ca="1" si="7"/>
        <v>150000</v>
      </c>
      <c r="AC20" s="11">
        <f t="shared" ca="1" si="7"/>
        <v>150000</v>
      </c>
      <c r="AD20" s="11">
        <f t="shared" ca="1" si="7"/>
        <v>150000</v>
      </c>
      <c r="AE20" s="11">
        <f t="shared" ca="1" si="7"/>
        <v>150000</v>
      </c>
      <c r="AF20" s="11">
        <f t="shared" ca="1" si="7"/>
        <v>150000</v>
      </c>
      <c r="AG20" s="11">
        <f t="shared" ca="1" si="7"/>
        <v>150000</v>
      </c>
      <c r="AH20" s="11">
        <f t="shared" ca="1" si="7"/>
        <v>150000</v>
      </c>
      <c r="AI20" s="11">
        <f t="shared" ca="1" si="7"/>
        <v>150000</v>
      </c>
      <c r="AJ20" s="11">
        <f t="shared" ca="1" si="11"/>
        <v>1500000</v>
      </c>
      <c r="AL20">
        <f t="shared" si="16"/>
        <v>8</v>
      </c>
      <c r="AM20" s="32">
        <f t="shared" ca="1" si="12"/>
        <v>200000</v>
      </c>
      <c r="AN20" s="32">
        <f t="shared" ca="1" si="13"/>
        <v>196044.62756273971</v>
      </c>
      <c r="AO20" s="12">
        <f t="shared" ca="1" si="14"/>
        <v>100000</v>
      </c>
      <c r="AP20" s="12">
        <f t="shared" ca="1" si="15"/>
        <v>98022.313781369856</v>
      </c>
      <c r="AQ20" s="34">
        <f t="shared" ca="1" si="8"/>
        <v>1200000</v>
      </c>
      <c r="AR20" s="34">
        <f t="shared" ca="1" si="17"/>
        <v>1176267.7653764382</v>
      </c>
      <c r="AT20">
        <v>9</v>
      </c>
      <c r="AU20">
        <v>43801986.335840032</v>
      </c>
      <c r="AV20">
        <v>12851489.751879992</v>
      </c>
      <c r="AW20">
        <v>78197372.227617472</v>
      </c>
      <c r="AY20" s="16"/>
      <c r="AZ20" s="16" t="s">
        <v>20</v>
      </c>
      <c r="BA20" s="16" t="s">
        <v>21</v>
      </c>
      <c r="BB20" s="16" t="s">
        <v>23</v>
      </c>
    </row>
    <row r="21" spans="13:60" x14ac:dyDescent="0.2">
      <c r="M21" s="5">
        <f>M10/M12</f>
        <v>0.2</v>
      </c>
      <c r="N21" s="5">
        <f>(N10-M13*M21)/N13</f>
        <v>0.16329931618554522</v>
      </c>
      <c r="O21" s="5">
        <f>(O10-SUMPRODUCT(M21:N21,M14:N14))/O14</f>
        <v>0.13801311186847084</v>
      </c>
      <c r="P21" s="5">
        <f>(P10-SUMPRODUCT(M21:O21,M15:O15))/P15</f>
        <v>0.11952286093343936</v>
      </c>
      <c r="Q21" s="5">
        <f>(Q10-SUMPRODUCT(M16:P16,M21:P21))/Q16</f>
        <v>0.10540925533894598</v>
      </c>
      <c r="R21" s="5">
        <f>(R10-SUMPRODUCT(M21:Q21,M17:Q17))/R17</f>
        <v>9.4280904158206322E-2</v>
      </c>
      <c r="S21" s="5">
        <f>(S10-SUMPRODUCT(M21:R21,M18:R18))/S18</f>
        <v>8.5280286542244163E-2</v>
      </c>
      <c r="T21" s="5">
        <f>(T10-SUMPRODUCT(M21:S21,M19:S19))/T19</f>
        <v>7.7849894416152296E-2</v>
      </c>
      <c r="U21" s="5">
        <f>(U10-SUMPRODUCT(M21:T21,M20:T20))/U20</f>
        <v>7.1611487403943269E-2</v>
      </c>
      <c r="V21" s="5">
        <f>SQRT(V10-SUMSQ(M21:U21))</f>
        <v>0.92819096178451421</v>
      </c>
      <c r="Y21">
        <v>9</v>
      </c>
      <c r="Z21" s="11">
        <f t="shared" ca="1" si="10"/>
        <v>150000</v>
      </c>
      <c r="AA21" s="11">
        <f t="shared" ca="1" si="10"/>
        <v>150000</v>
      </c>
      <c r="AB21" s="11">
        <f t="shared" ca="1" si="7"/>
        <v>150000</v>
      </c>
      <c r="AC21" s="11">
        <f t="shared" ca="1" si="7"/>
        <v>150000</v>
      </c>
      <c r="AD21" s="11">
        <f t="shared" ca="1" si="7"/>
        <v>150000</v>
      </c>
      <c r="AE21" s="11">
        <f t="shared" ca="1" si="7"/>
        <v>150000</v>
      </c>
      <c r="AF21" s="11">
        <f t="shared" ca="1" si="7"/>
        <v>150000</v>
      </c>
      <c r="AG21" s="11">
        <f t="shared" ca="1" si="7"/>
        <v>150000</v>
      </c>
      <c r="AH21" s="11">
        <f t="shared" ca="1" si="7"/>
        <v>150000</v>
      </c>
      <c r="AI21" s="11">
        <f t="shared" ca="1" si="7"/>
        <v>150000</v>
      </c>
      <c r="AJ21" s="11">
        <f t="shared" ca="1" si="11"/>
        <v>1500000</v>
      </c>
      <c r="AL21">
        <f t="shared" si="16"/>
        <v>9</v>
      </c>
      <c r="AM21" s="32">
        <f t="shared" ca="1" si="12"/>
        <v>200000</v>
      </c>
      <c r="AN21" s="32">
        <f t="shared" ca="1" si="13"/>
        <v>195555.73821719669</v>
      </c>
      <c r="AO21" s="12">
        <f t="shared" ca="1" si="14"/>
        <v>100000</v>
      </c>
      <c r="AP21" s="12">
        <f t="shared" ca="1" si="15"/>
        <v>97777.869108598345</v>
      </c>
      <c r="AQ21" s="34">
        <f t="shared" ca="1" si="8"/>
        <v>1200000</v>
      </c>
      <c r="AR21" s="34">
        <f t="shared" ca="1" si="17"/>
        <v>1173334.4293031802</v>
      </c>
      <c r="AT21">
        <v>10</v>
      </c>
      <c r="AU21">
        <v>43801986.335840032</v>
      </c>
      <c r="AV21">
        <v>12851489.751879992</v>
      </c>
      <c r="AW21">
        <v>75291718.964840919</v>
      </c>
      <c r="AY21" s="16" t="s">
        <v>18</v>
      </c>
      <c r="AZ21" s="29">
        <f>AU9</f>
        <v>43801986.335839055</v>
      </c>
      <c r="BA21" s="29">
        <f>AV9</f>
        <v>12801265.007921111</v>
      </c>
      <c r="BB21" s="29">
        <f>AW9</f>
        <v>66435682.367223285</v>
      </c>
    </row>
    <row r="22" spans="13:60" x14ac:dyDescent="0.2">
      <c r="Y22">
        <v>10</v>
      </c>
      <c r="Z22" s="11">
        <f t="shared" ca="1" si="10"/>
        <v>150000</v>
      </c>
      <c r="AA22" s="11">
        <f t="shared" ca="1" si="10"/>
        <v>150000</v>
      </c>
      <c r="AB22" s="11">
        <f t="shared" ca="1" si="7"/>
        <v>150000</v>
      </c>
      <c r="AC22" s="11">
        <f t="shared" ca="1" si="7"/>
        <v>150000</v>
      </c>
      <c r="AD22" s="11">
        <f t="shared" ca="1" si="7"/>
        <v>150000</v>
      </c>
      <c r="AE22" s="11">
        <f t="shared" ca="1" si="7"/>
        <v>150000</v>
      </c>
      <c r="AF22" s="11">
        <f t="shared" ca="1" si="7"/>
        <v>150000</v>
      </c>
      <c r="AG22" s="11">
        <f t="shared" ca="1" si="7"/>
        <v>150000</v>
      </c>
      <c r="AH22" s="11">
        <f t="shared" ca="1" si="7"/>
        <v>150000</v>
      </c>
      <c r="AI22" s="11">
        <f t="shared" ca="1" si="7"/>
        <v>150000</v>
      </c>
      <c r="AJ22" s="11">
        <f t="shared" ca="1" si="11"/>
        <v>1500000</v>
      </c>
      <c r="AL22">
        <f t="shared" si="16"/>
        <v>10</v>
      </c>
      <c r="AM22" s="32">
        <f t="shared" ca="1" si="12"/>
        <v>200000</v>
      </c>
      <c r="AN22" s="32">
        <f t="shared" ca="1" si="13"/>
        <v>195068.06804707902</v>
      </c>
      <c r="AO22" s="12">
        <f t="shared" ca="1" si="14"/>
        <v>100000</v>
      </c>
      <c r="AP22" s="12">
        <f t="shared" ca="1" si="15"/>
        <v>97534.034023539512</v>
      </c>
      <c r="AQ22" s="34">
        <f t="shared" ca="1" si="8"/>
        <v>1200000</v>
      </c>
      <c r="AR22" s="34">
        <f t="shared" ca="1" si="17"/>
        <v>1170408.4082824741</v>
      </c>
      <c r="AT22">
        <v>11</v>
      </c>
      <c r="AU22">
        <v>43801986.335840032</v>
      </c>
      <c r="AV22">
        <v>12851489.751879992</v>
      </c>
      <c r="AW22">
        <v>71935623.578800678</v>
      </c>
      <c r="AY22" s="16" t="s">
        <v>29</v>
      </c>
      <c r="AZ22" s="17">
        <f>STDEV(AU12:AU1011)/SQRT(1000)*2</f>
        <v>6.1760195813366456E-8</v>
      </c>
      <c r="BA22" s="17">
        <f>STDEV(AV12:AV1011)/SQRT(1000)*2</f>
        <v>32160.080702141284</v>
      </c>
      <c r="BB22" s="17">
        <f>STDEV(AW12:AW1011)/SQRT(1000)*2</f>
        <v>1032139.2986553839</v>
      </c>
    </row>
    <row r="23" spans="13:60" x14ac:dyDescent="0.2">
      <c r="Y23">
        <v>11</v>
      </c>
      <c r="Z23" s="11">
        <f t="shared" ca="1" si="10"/>
        <v>150000</v>
      </c>
      <c r="AA23" s="11">
        <f t="shared" ca="1" si="10"/>
        <v>150000</v>
      </c>
      <c r="AB23" s="11">
        <f t="shared" ca="1" si="7"/>
        <v>150000</v>
      </c>
      <c r="AC23" s="11">
        <f t="shared" ca="1" si="7"/>
        <v>150000</v>
      </c>
      <c r="AD23" s="11">
        <f t="shared" ca="1" si="7"/>
        <v>150000</v>
      </c>
      <c r="AE23" s="11">
        <f t="shared" ca="1" si="7"/>
        <v>150000</v>
      </c>
      <c r="AF23" s="11">
        <f t="shared" ca="1" si="7"/>
        <v>150000</v>
      </c>
      <c r="AG23" s="11">
        <f t="shared" ca="1" si="7"/>
        <v>150000</v>
      </c>
      <c r="AH23" s="11">
        <f t="shared" ca="1" si="7"/>
        <v>150000</v>
      </c>
      <c r="AI23" s="11">
        <f t="shared" ca="1" si="7"/>
        <v>150000</v>
      </c>
      <c r="AJ23" s="11">
        <f t="shared" ca="1" si="11"/>
        <v>1500000</v>
      </c>
      <c r="AL23">
        <f t="shared" si="16"/>
        <v>11</v>
      </c>
      <c r="AM23" s="32">
        <f t="shared" ca="1" si="12"/>
        <v>200000</v>
      </c>
      <c r="AN23" s="32">
        <f t="shared" ca="1" si="13"/>
        <v>194581.61401204893</v>
      </c>
      <c r="AO23" s="12">
        <f t="shared" ca="1" si="14"/>
        <v>100000</v>
      </c>
      <c r="AP23" s="12">
        <f t="shared" ca="1" si="15"/>
        <v>97290.807006024464</v>
      </c>
      <c r="AQ23" s="34">
        <f t="shared" ca="1" si="8"/>
        <v>1200000</v>
      </c>
      <c r="AR23" s="34">
        <f t="shared" ca="1" si="17"/>
        <v>1167489.6840722936</v>
      </c>
      <c r="AT23">
        <v>12</v>
      </c>
      <c r="AU23">
        <v>43801986.335840032</v>
      </c>
      <c r="AV23">
        <v>12851489.751879992</v>
      </c>
      <c r="AW23">
        <v>44018334.181497246</v>
      </c>
    </row>
    <row r="24" spans="13:60" x14ac:dyDescent="0.2">
      <c r="M24" s="5">
        <f t="array" ref="M24:V33">MMULT(M12:V21,TRANSPOSE(M12:V21))</f>
        <v>1</v>
      </c>
      <c r="N24" s="5">
        <v>0.2</v>
      </c>
      <c r="O24" s="5">
        <v>0.2</v>
      </c>
      <c r="P24" s="5">
        <v>0.2</v>
      </c>
      <c r="Q24" s="5">
        <v>0.2</v>
      </c>
      <c r="R24" s="5">
        <v>0.2</v>
      </c>
      <c r="S24" s="5">
        <v>0.2</v>
      </c>
      <c r="T24" s="5">
        <v>0.2</v>
      </c>
      <c r="U24" s="5">
        <v>0.2</v>
      </c>
      <c r="V24" s="5">
        <v>0.2</v>
      </c>
      <c r="Y24">
        <v>12</v>
      </c>
      <c r="Z24" s="11">
        <f ca="1">IF(Z$11&lt;$Y24, $Y$1*$Y$2*$Y$6, $Y$2*$Y$1)</f>
        <v>150000</v>
      </c>
      <c r="AA24" s="11">
        <f t="shared" ca="1" si="10"/>
        <v>150000</v>
      </c>
      <c r="AB24" s="11">
        <f t="shared" ca="1" si="7"/>
        <v>150000</v>
      </c>
      <c r="AC24" s="11">
        <f t="shared" ca="1" si="7"/>
        <v>150000</v>
      </c>
      <c r="AD24" s="11">
        <f t="shared" ca="1" si="7"/>
        <v>150000</v>
      </c>
      <c r="AE24" s="11">
        <f t="shared" ca="1" si="7"/>
        <v>150000</v>
      </c>
      <c r="AF24" s="11">
        <f t="shared" ca="1" si="7"/>
        <v>150000</v>
      </c>
      <c r="AG24" s="11">
        <f t="shared" ca="1" si="7"/>
        <v>150000</v>
      </c>
      <c r="AH24" s="11">
        <f t="shared" ca="1" si="7"/>
        <v>150000</v>
      </c>
      <c r="AI24" s="11">
        <f t="shared" ca="1" si="7"/>
        <v>150000</v>
      </c>
      <c r="AJ24" s="11">
        <f t="shared" ca="1" si="11"/>
        <v>1500000</v>
      </c>
      <c r="AL24">
        <f t="shared" si="16"/>
        <v>12</v>
      </c>
      <c r="AM24" s="32">
        <f t="shared" ca="1" si="12"/>
        <v>200000</v>
      </c>
      <c r="AN24" s="32">
        <f t="shared" ca="1" si="13"/>
        <v>194096.37307935054</v>
      </c>
      <c r="AO24" s="12">
        <f t="shared" ca="1" si="14"/>
        <v>100000</v>
      </c>
      <c r="AP24" s="12">
        <f t="shared" ca="1" si="15"/>
        <v>97048.186539675269</v>
      </c>
      <c r="AQ24" s="34">
        <f t="shared" ca="1" si="8"/>
        <v>1200000</v>
      </c>
      <c r="AR24" s="34">
        <f t="shared" ca="1" si="17"/>
        <v>1164578.2384761032</v>
      </c>
      <c r="AT24">
        <v>13</v>
      </c>
      <c r="AU24">
        <v>43801986.335840032</v>
      </c>
      <c r="AV24">
        <v>12851489.751879992</v>
      </c>
      <c r="AW24">
        <v>77440381.458377361</v>
      </c>
      <c r="BG24" s="73" t="s">
        <v>66</v>
      </c>
      <c r="BH24" s="74"/>
    </row>
    <row r="25" spans="13:60" x14ac:dyDescent="0.2">
      <c r="M25" s="5">
        <v>0.2</v>
      </c>
      <c r="N25" s="5">
        <v>1</v>
      </c>
      <c r="O25" s="5">
        <v>0.2</v>
      </c>
      <c r="P25" s="5">
        <v>0.2</v>
      </c>
      <c r="Q25" s="5">
        <v>0.2</v>
      </c>
      <c r="R25" s="5">
        <v>0.2</v>
      </c>
      <c r="S25" s="5">
        <v>0.2</v>
      </c>
      <c r="T25" s="5">
        <v>0.2</v>
      </c>
      <c r="U25" s="5">
        <v>0.2</v>
      </c>
      <c r="V25" s="5">
        <v>0.2</v>
      </c>
      <c r="Y25">
        <v>13</v>
      </c>
      <c r="Z25" s="11">
        <f t="shared" ca="1" si="10"/>
        <v>150000</v>
      </c>
      <c r="AA25" s="11">
        <f t="shared" ca="1" si="10"/>
        <v>150000</v>
      </c>
      <c r="AB25" s="11">
        <f t="shared" ca="1" si="7"/>
        <v>150000</v>
      </c>
      <c r="AC25" s="11">
        <f t="shared" ca="1" si="7"/>
        <v>150000</v>
      </c>
      <c r="AD25" s="11">
        <f t="shared" ca="1" si="7"/>
        <v>150000</v>
      </c>
      <c r="AE25" s="11">
        <f t="shared" ca="1" si="7"/>
        <v>150000</v>
      </c>
      <c r="AF25" s="11">
        <f t="shared" ca="1" si="7"/>
        <v>150000</v>
      </c>
      <c r="AG25" s="11">
        <f t="shared" ca="1" si="7"/>
        <v>150000</v>
      </c>
      <c r="AH25" s="11">
        <f t="shared" ca="1" si="7"/>
        <v>150000</v>
      </c>
      <c r="AI25" s="11">
        <f t="shared" ca="1" si="7"/>
        <v>150000</v>
      </c>
      <c r="AJ25" s="11">
        <f t="shared" ca="1" si="11"/>
        <v>1500000</v>
      </c>
      <c r="AL25">
        <f t="shared" si="16"/>
        <v>13</v>
      </c>
      <c r="AM25" s="32">
        <f t="shared" ca="1" si="12"/>
        <v>200000</v>
      </c>
      <c r="AN25" s="32">
        <f t="shared" ca="1" si="13"/>
        <v>193612.34222379106</v>
      </c>
      <c r="AO25" s="12">
        <f t="shared" ca="1" si="14"/>
        <v>100000</v>
      </c>
      <c r="AP25" s="12">
        <f t="shared" ca="1" si="15"/>
        <v>96806.171111895528</v>
      </c>
      <c r="AQ25" s="34">
        <f t="shared" ca="1" si="8"/>
        <v>1200000</v>
      </c>
      <c r="AR25" s="34">
        <f t="shared" ca="1" si="17"/>
        <v>1161674.0533427463</v>
      </c>
      <c r="AT25">
        <v>14</v>
      </c>
      <c r="AU25">
        <v>43801986.335840032</v>
      </c>
      <c r="AV25">
        <v>12851489.751879992</v>
      </c>
      <c r="AW25">
        <v>62745112.070673689</v>
      </c>
      <c r="AZ25" s="77" t="s">
        <v>30</v>
      </c>
      <c r="BA25" s="78"/>
      <c r="BB25" s="79"/>
      <c r="BC25" s="18" t="s">
        <v>31</v>
      </c>
      <c r="BD25" s="68" t="s">
        <v>32</v>
      </c>
      <c r="BE25" s="19" t="s">
        <v>64</v>
      </c>
      <c r="BF25" s="16" t="s">
        <v>65</v>
      </c>
      <c r="BG25" s="19" t="s">
        <v>64</v>
      </c>
      <c r="BH25" s="16" t="s">
        <v>65</v>
      </c>
    </row>
    <row r="26" spans="13:60" x14ac:dyDescent="0.2">
      <c r="M26" s="5">
        <v>0.2</v>
      </c>
      <c r="N26" s="5">
        <v>0.2</v>
      </c>
      <c r="O26" s="5">
        <v>1</v>
      </c>
      <c r="P26" s="5">
        <v>0.2</v>
      </c>
      <c r="Q26" s="5">
        <v>0.2</v>
      </c>
      <c r="R26" s="5">
        <v>0.2</v>
      </c>
      <c r="S26" s="5">
        <v>0.2</v>
      </c>
      <c r="T26" s="5">
        <v>0.2</v>
      </c>
      <c r="U26" s="5">
        <v>0.2</v>
      </c>
      <c r="V26" s="5">
        <v>0.2</v>
      </c>
      <c r="Y26">
        <v>14</v>
      </c>
      <c r="Z26" s="11">
        <f t="shared" ca="1" si="10"/>
        <v>150000</v>
      </c>
      <c r="AA26" s="11">
        <f t="shared" ca="1" si="10"/>
        <v>150000</v>
      </c>
      <c r="AB26" s="11">
        <f t="shared" ca="1" si="7"/>
        <v>150000</v>
      </c>
      <c r="AC26" s="11">
        <f t="shared" ca="1" si="7"/>
        <v>150000</v>
      </c>
      <c r="AD26" s="11">
        <f t="shared" ca="1" si="7"/>
        <v>150000</v>
      </c>
      <c r="AE26" s="11">
        <f t="shared" ca="1" si="7"/>
        <v>150000</v>
      </c>
      <c r="AF26" s="11">
        <f t="shared" ca="1" si="7"/>
        <v>150000</v>
      </c>
      <c r="AG26" s="11">
        <f t="shared" ca="1" si="7"/>
        <v>150000</v>
      </c>
      <c r="AH26" s="11">
        <f t="shared" ca="1" si="7"/>
        <v>150000</v>
      </c>
      <c r="AI26" s="11">
        <f t="shared" ca="1" si="7"/>
        <v>150000</v>
      </c>
      <c r="AJ26" s="11">
        <f t="shared" ca="1" si="11"/>
        <v>1500000</v>
      </c>
      <c r="AL26">
        <f t="shared" si="16"/>
        <v>14</v>
      </c>
      <c r="AM26" s="32">
        <f t="shared" ca="1" si="12"/>
        <v>200000</v>
      </c>
      <c r="AN26" s="32">
        <f t="shared" ca="1" si="13"/>
        <v>193129.51842772181</v>
      </c>
      <c r="AO26" s="12">
        <f t="shared" ca="1" si="14"/>
        <v>100000</v>
      </c>
      <c r="AP26" s="12">
        <f t="shared" ca="1" si="15"/>
        <v>96564.759213860903</v>
      </c>
      <c r="AQ26" s="34">
        <f t="shared" ca="1" si="8"/>
        <v>1200000</v>
      </c>
      <c r="AR26" s="34">
        <f t="shared" ca="1" si="17"/>
        <v>1158777.1105663308</v>
      </c>
      <c r="AT26">
        <v>15</v>
      </c>
      <c r="AU26">
        <v>43801986.335840032</v>
      </c>
      <c r="AV26">
        <v>12851489.751879992</v>
      </c>
      <c r="AW26">
        <v>63496360.728469118</v>
      </c>
      <c r="AY26" s="18" t="s">
        <v>43</v>
      </c>
      <c r="AZ26" s="23">
        <f>_xlfn.COVARIANCE.P($AU$12:$AU$1011,AU$12:AU$1011)</f>
        <v>9.5262686627961557E-13</v>
      </c>
      <c r="BA26" s="23">
        <f>_xlfn.COVARIANCE.P($AU$12:$AU$1011,AV$12:AV$1011)</f>
        <v>-1.3765739936832944E-13</v>
      </c>
      <c r="BB26" s="23">
        <f>_xlfn.COVARIANCE.P($AU$12:$AU$1011,AW$12:AW$1011)</f>
        <v>-1.0843415054750949E-13</v>
      </c>
      <c r="BC26" s="23">
        <f>AZ26+BA26+BB26</f>
        <v>7.0653531636377665E-13</v>
      </c>
      <c r="BD26" s="69">
        <f>AVERAGE(AU12:AU1011)</f>
        <v>43801986.335839055</v>
      </c>
      <c r="BE26" s="27">
        <f>$AZ$17*BC26</f>
        <v>1.1144269973069496E-19</v>
      </c>
      <c r="BF26" s="17">
        <f>BD26-BE26</f>
        <v>43801986.335839055</v>
      </c>
      <c r="BG26" s="27">
        <f>$AZ$17*AZ26</f>
        <v>1.5025902790049826E-19</v>
      </c>
      <c r="BH26" s="17">
        <f>BD26-BG26</f>
        <v>43801986.335839055</v>
      </c>
    </row>
    <row r="27" spans="13:60" x14ac:dyDescent="0.2">
      <c r="M27" s="5">
        <v>0.2</v>
      </c>
      <c r="N27" s="5">
        <v>0.2</v>
      </c>
      <c r="O27" s="5">
        <v>0.2</v>
      </c>
      <c r="P27" s="5">
        <v>1</v>
      </c>
      <c r="Q27" s="5">
        <v>0.2</v>
      </c>
      <c r="R27" s="5">
        <v>0.2</v>
      </c>
      <c r="S27" s="5">
        <v>0.2</v>
      </c>
      <c r="T27" s="5">
        <v>0.2</v>
      </c>
      <c r="U27" s="5">
        <v>0.2</v>
      </c>
      <c r="V27" s="5">
        <v>0.2</v>
      </c>
      <c r="Y27">
        <v>15</v>
      </c>
      <c r="Z27" s="11">
        <f t="shared" ca="1" si="10"/>
        <v>150000</v>
      </c>
      <c r="AA27" s="11">
        <f t="shared" ca="1" si="10"/>
        <v>150000</v>
      </c>
      <c r="AB27" s="11">
        <f t="shared" ca="1" si="7"/>
        <v>150000</v>
      </c>
      <c r="AC27" s="11">
        <f t="shared" ca="1" si="7"/>
        <v>150000</v>
      </c>
      <c r="AD27" s="11">
        <f t="shared" ca="1" si="7"/>
        <v>150000</v>
      </c>
      <c r="AE27" s="11">
        <f t="shared" ca="1" si="7"/>
        <v>150000</v>
      </c>
      <c r="AF27" s="11">
        <f t="shared" ca="1" si="7"/>
        <v>150000</v>
      </c>
      <c r="AG27" s="11">
        <f t="shared" ca="1" si="7"/>
        <v>150000</v>
      </c>
      <c r="AH27" s="11">
        <f t="shared" ca="1" si="7"/>
        <v>150000</v>
      </c>
      <c r="AI27" s="11">
        <f t="shared" ca="1" si="7"/>
        <v>150000</v>
      </c>
      <c r="AJ27" s="11">
        <f t="shared" ca="1" si="11"/>
        <v>1500000</v>
      </c>
      <c r="AL27">
        <f t="shared" si="16"/>
        <v>15</v>
      </c>
      <c r="AM27" s="32">
        <f t="shared" ca="1" si="12"/>
        <v>200000</v>
      </c>
      <c r="AN27" s="32">
        <f t="shared" ca="1" si="13"/>
        <v>192647.89868101926</v>
      </c>
      <c r="AO27" s="12">
        <f t="shared" ca="1" si="14"/>
        <v>100000</v>
      </c>
      <c r="AP27" s="12">
        <f t="shared" ca="1" si="15"/>
        <v>96323.949340509629</v>
      </c>
      <c r="AQ27" s="34">
        <f t="shared" ca="1" si="8"/>
        <v>1200000</v>
      </c>
      <c r="AR27" s="34">
        <f t="shared" ca="1" si="17"/>
        <v>1155887.3920861157</v>
      </c>
      <c r="AT27">
        <v>16</v>
      </c>
      <c r="AU27">
        <v>43801986.335840032</v>
      </c>
      <c r="AV27">
        <v>12851489.751879992</v>
      </c>
      <c r="AW27">
        <v>90871353.110279739</v>
      </c>
      <c r="AY27" s="18" t="s">
        <v>44</v>
      </c>
      <c r="AZ27" s="23">
        <f>_xlfn.COVARIANCE.P($AV$12:$AV$1011,AU$12:AU$1011)</f>
        <v>-1.3765739936832944E-13</v>
      </c>
      <c r="BA27" s="23">
        <f>_xlfn.COVARIANCE.P($AV$12:$AV$1011,AV$12:AV$1011)</f>
        <v>258309129994.36798</v>
      </c>
      <c r="BB27" s="23">
        <f>_xlfn.COVARIANCE.P($AV$12:$AV$1011,AW$12:AW$1011)</f>
        <v>2146403641672.2805</v>
      </c>
      <c r="BC27" s="23">
        <f>AZ27+BA27+BB27</f>
        <v>2404712771666.6484</v>
      </c>
      <c r="BD27" s="69">
        <f>AVERAGE(AV12:AV1011)</f>
        <v>12801265.007921111</v>
      </c>
      <c r="BE27" s="27">
        <f>$AZ$17*BC27</f>
        <v>379298.35514893587</v>
      </c>
      <c r="BF27" s="17">
        <f>BD27-BE27</f>
        <v>12421966.652772175</v>
      </c>
      <c r="BG27" s="27">
        <f>$AZ$17*BA27</f>
        <v>40743.42236678498</v>
      </c>
      <c r="BH27" s="17">
        <f>BD27-BG27</f>
        <v>12760521.585554326</v>
      </c>
    </row>
    <row r="28" spans="13:60" x14ac:dyDescent="0.2">
      <c r="M28" s="5">
        <v>0.2</v>
      </c>
      <c r="N28" s="5">
        <v>0.2</v>
      </c>
      <c r="O28" s="5">
        <v>0.2</v>
      </c>
      <c r="P28" s="5">
        <v>0.2</v>
      </c>
      <c r="Q28" s="5">
        <v>0.99999999999999989</v>
      </c>
      <c r="R28" s="5">
        <v>0.2</v>
      </c>
      <c r="S28" s="5">
        <v>0.2</v>
      </c>
      <c r="T28" s="5">
        <v>0.2</v>
      </c>
      <c r="U28" s="5">
        <v>0.2</v>
      </c>
      <c r="V28" s="5">
        <v>0.2</v>
      </c>
      <c r="Y28">
        <v>16</v>
      </c>
      <c r="Z28" s="11">
        <f t="shared" ca="1" si="10"/>
        <v>150000</v>
      </c>
      <c r="AA28" s="11">
        <f t="shared" ca="1" si="10"/>
        <v>150000</v>
      </c>
      <c r="AB28" s="11">
        <f t="shared" ca="1" si="7"/>
        <v>150000</v>
      </c>
      <c r="AC28" s="11">
        <f t="shared" ca="1" si="7"/>
        <v>150000</v>
      </c>
      <c r="AD28" s="11">
        <f t="shared" ca="1" si="7"/>
        <v>150000</v>
      </c>
      <c r="AE28" s="11">
        <f t="shared" ca="1" si="7"/>
        <v>150000</v>
      </c>
      <c r="AF28" s="11">
        <f t="shared" ca="1" si="7"/>
        <v>150000</v>
      </c>
      <c r="AG28" s="11">
        <f t="shared" ca="1" si="7"/>
        <v>150000</v>
      </c>
      <c r="AH28" s="11">
        <f t="shared" ca="1" si="7"/>
        <v>150000</v>
      </c>
      <c r="AI28" s="11">
        <f t="shared" ca="1" si="7"/>
        <v>150000</v>
      </c>
      <c r="AJ28" s="11">
        <f t="shared" ca="1" si="11"/>
        <v>1500000</v>
      </c>
      <c r="AL28">
        <f t="shared" si="16"/>
        <v>16</v>
      </c>
      <c r="AM28" s="32">
        <f t="shared" ca="1" si="12"/>
        <v>200000</v>
      </c>
      <c r="AN28" s="32">
        <f t="shared" ca="1" si="13"/>
        <v>192167.47998106657</v>
      </c>
      <c r="AO28" s="12">
        <f t="shared" ca="1" si="14"/>
        <v>100000</v>
      </c>
      <c r="AP28" s="12">
        <f t="shared" ca="1" si="15"/>
        <v>96083.739990533286</v>
      </c>
      <c r="AQ28" s="34">
        <f t="shared" ca="1" si="8"/>
        <v>1200000</v>
      </c>
      <c r="AR28" s="34">
        <f t="shared" ca="1" si="17"/>
        <v>1153004.8798863995</v>
      </c>
      <c r="AT28">
        <v>17</v>
      </c>
      <c r="AU28">
        <v>43801986.335840032</v>
      </c>
      <c r="AV28">
        <v>12851489.751879992</v>
      </c>
      <c r="AW28">
        <v>84198355.290267527</v>
      </c>
      <c r="AY28" s="18" t="s">
        <v>55</v>
      </c>
      <c r="AZ28" s="25">
        <f>_xlfn.COVARIANCE.P($AW$12:$AW$1011,AU$12:AU$1011)</f>
        <v>-1.0843415054750949E-13</v>
      </c>
      <c r="BA28" s="25">
        <f>_xlfn.COVARIANCE.P($AW$12:$AW$1011,AV$12:AV$1011)</f>
        <v>2146403641672.2805</v>
      </c>
      <c r="BB28" s="25">
        <f>_xlfn.COVARIANCE.P($AW$12:$AW$1011,AW$12:AW$1011)</f>
        <v>266061555074254.78</v>
      </c>
      <c r="BC28" s="25">
        <f>AZ28+BA28+BB28</f>
        <v>268207958715927.06</v>
      </c>
      <c r="BD28" s="69">
        <f>AVERAGE(AW12:AW1011)</f>
        <v>66435682.367223285</v>
      </c>
      <c r="BE28" s="27">
        <f>$AZ$17*BC28</f>
        <v>42304777.010144807</v>
      </c>
      <c r="BF28" s="17">
        <f>BD28-BE28</f>
        <v>24130905.357078478</v>
      </c>
      <c r="BG28" s="27">
        <f>$AZ$17*BB28</f>
        <v>41966222.077362657</v>
      </c>
      <c r="BH28" s="17">
        <f>BD28-BG28</f>
        <v>24469460.289860629</v>
      </c>
    </row>
    <row r="29" spans="13:60" x14ac:dyDescent="0.2">
      <c r="M29" s="5">
        <v>0.2</v>
      </c>
      <c r="N29" s="5">
        <v>0.2</v>
      </c>
      <c r="O29" s="5">
        <v>0.2</v>
      </c>
      <c r="P29" s="5">
        <v>0.2</v>
      </c>
      <c r="Q29" s="5">
        <v>0.2</v>
      </c>
      <c r="R29" s="5">
        <v>1</v>
      </c>
      <c r="S29" s="5">
        <v>0.2</v>
      </c>
      <c r="T29" s="5">
        <v>0.2</v>
      </c>
      <c r="U29" s="5">
        <v>0.2</v>
      </c>
      <c r="V29" s="5">
        <v>0.2</v>
      </c>
      <c r="Y29">
        <v>17</v>
      </c>
      <c r="Z29" s="11">
        <f t="shared" ca="1" si="10"/>
        <v>150000</v>
      </c>
      <c r="AA29" s="11">
        <f t="shared" ca="1" si="10"/>
        <v>150000</v>
      </c>
      <c r="AB29" s="11">
        <f t="shared" ca="1" si="10"/>
        <v>150000</v>
      </c>
      <c r="AC29" s="11">
        <f t="shared" ca="1" si="10"/>
        <v>150000</v>
      </c>
      <c r="AD29" s="11">
        <f t="shared" ca="1" si="10"/>
        <v>150000</v>
      </c>
      <c r="AE29" s="11">
        <f t="shared" ca="1" si="10"/>
        <v>150000</v>
      </c>
      <c r="AF29" s="11">
        <f t="shared" ca="1" si="10"/>
        <v>150000</v>
      </c>
      <c r="AG29" s="11">
        <f t="shared" ca="1" si="10"/>
        <v>150000</v>
      </c>
      <c r="AH29" s="11">
        <f t="shared" ca="1" si="10"/>
        <v>150000</v>
      </c>
      <c r="AI29" s="11">
        <f t="shared" ca="1" si="10"/>
        <v>150000</v>
      </c>
      <c r="AJ29" s="11">
        <f t="shared" ca="1" si="11"/>
        <v>1500000</v>
      </c>
      <c r="AL29">
        <f t="shared" si="16"/>
        <v>17</v>
      </c>
      <c r="AM29" s="32">
        <f t="shared" ca="1" si="12"/>
        <v>200000</v>
      </c>
      <c r="AN29" s="32">
        <f t="shared" ca="1" si="13"/>
        <v>191688.25933273477</v>
      </c>
      <c r="AO29" s="12">
        <f t="shared" ca="1" si="14"/>
        <v>100000</v>
      </c>
      <c r="AP29" s="12">
        <f t="shared" ca="1" si="15"/>
        <v>95844.129666367386</v>
      </c>
      <c r="AQ29" s="34">
        <f t="shared" ca="1" si="8"/>
        <v>1200000</v>
      </c>
      <c r="AR29" s="34">
        <f t="shared" ca="1" si="17"/>
        <v>1150129.5559964087</v>
      </c>
      <c r="AT29">
        <v>18</v>
      </c>
      <c r="AU29">
        <v>43801986.335840032</v>
      </c>
      <c r="AV29">
        <v>12851489.751879992</v>
      </c>
      <c r="AW29">
        <v>90871353.110279739</v>
      </c>
      <c r="AZ29" s="26"/>
      <c r="BA29" s="18" t="s">
        <v>67</v>
      </c>
      <c r="BB29" s="23">
        <f>SUM(AZ26:BB28)</f>
        <v>270612671487593.72</v>
      </c>
      <c r="BC29" s="26"/>
      <c r="BD29" s="26"/>
      <c r="BE29" s="27">
        <f>SUM(BE26:BE28)</f>
        <v>42684075.365293741</v>
      </c>
      <c r="BF29" s="17">
        <f>SUM(BF26:BF28)</f>
        <v>80354858.345689714</v>
      </c>
      <c r="BG29" s="27">
        <f>SUM(BG26:BG28)</f>
        <v>42006965.49972944</v>
      </c>
      <c r="BH29" s="17">
        <f>SUM(BH26:BH28)</f>
        <v>81031968.211254001</v>
      </c>
    </row>
    <row r="30" spans="13:60" ht="19" x14ac:dyDescent="0.25">
      <c r="M30" s="5">
        <v>0.2</v>
      </c>
      <c r="N30" s="5">
        <v>0.2</v>
      </c>
      <c r="O30" s="5">
        <v>0.2</v>
      </c>
      <c r="P30" s="5">
        <v>0.2</v>
      </c>
      <c r="Q30" s="5">
        <v>0.2</v>
      </c>
      <c r="R30" s="5">
        <v>0.2</v>
      </c>
      <c r="S30" s="5">
        <v>1.0000000000000002</v>
      </c>
      <c r="T30" s="5">
        <v>0.2</v>
      </c>
      <c r="U30" s="5">
        <v>0.2</v>
      </c>
      <c r="V30" s="5">
        <v>0.2</v>
      </c>
      <c r="Y30">
        <v>18</v>
      </c>
      <c r="Z30" s="11">
        <f t="shared" ca="1" si="10"/>
        <v>150000</v>
      </c>
      <c r="AA30" s="11">
        <f t="shared" ca="1" si="10"/>
        <v>150000</v>
      </c>
      <c r="AB30" s="11">
        <f t="shared" ca="1" si="10"/>
        <v>150000</v>
      </c>
      <c r="AC30" s="11">
        <f t="shared" ca="1" si="10"/>
        <v>150000</v>
      </c>
      <c r="AD30" s="11">
        <f t="shared" ca="1" si="10"/>
        <v>150000</v>
      </c>
      <c r="AE30" s="11">
        <f t="shared" ca="1" si="10"/>
        <v>150000</v>
      </c>
      <c r="AF30" s="11">
        <f t="shared" ca="1" si="10"/>
        <v>150000</v>
      </c>
      <c r="AG30" s="11">
        <f t="shared" ca="1" si="10"/>
        <v>60000</v>
      </c>
      <c r="AH30" s="11">
        <f t="shared" ca="1" si="10"/>
        <v>150000</v>
      </c>
      <c r="AI30" s="11">
        <f t="shared" ca="1" si="10"/>
        <v>150000</v>
      </c>
      <c r="AJ30" s="11">
        <f t="shared" ca="1" si="11"/>
        <v>1410000</v>
      </c>
      <c r="AL30">
        <f t="shared" si="16"/>
        <v>18</v>
      </c>
      <c r="AM30" s="32">
        <f t="shared" ca="1" si="12"/>
        <v>200000</v>
      </c>
      <c r="AN30" s="32">
        <f t="shared" ca="1" si="13"/>
        <v>191210.23374836385</v>
      </c>
      <c r="AO30" s="12">
        <f t="shared" ca="1" si="14"/>
        <v>100000</v>
      </c>
      <c r="AP30" s="12">
        <f t="shared" ca="1" si="15"/>
        <v>95605.116874181927</v>
      </c>
      <c r="AQ30" s="34">
        <f t="shared" ca="1" si="8"/>
        <v>1110000</v>
      </c>
      <c r="AR30" s="34">
        <f t="shared" ca="1" si="17"/>
        <v>1061216.7973034193</v>
      </c>
      <c r="AT30">
        <v>19</v>
      </c>
      <c r="AU30">
        <v>43801986.335840032</v>
      </c>
      <c r="AV30">
        <v>12851489.751879992</v>
      </c>
      <c r="AW30">
        <v>64486233.17076847</v>
      </c>
      <c r="BG30" s="70" t="s">
        <v>68</v>
      </c>
      <c r="BH30" s="71">
        <f>BH29-BF29</f>
        <v>677109.86556428671</v>
      </c>
    </row>
    <row r="31" spans="13:60" ht="16" customHeight="1" x14ac:dyDescent="0.2">
      <c r="M31" s="5">
        <v>0.2</v>
      </c>
      <c r="N31" s="5">
        <v>0.2</v>
      </c>
      <c r="O31" s="5">
        <v>0.2</v>
      </c>
      <c r="P31" s="5">
        <v>0.2</v>
      </c>
      <c r="Q31" s="5">
        <v>0.2</v>
      </c>
      <c r="R31" s="5">
        <v>0.2</v>
      </c>
      <c r="S31" s="5">
        <v>0.2</v>
      </c>
      <c r="T31" s="5">
        <v>0.99999999999999989</v>
      </c>
      <c r="U31" s="5">
        <v>0.2</v>
      </c>
      <c r="V31" s="5">
        <v>0.2</v>
      </c>
      <c r="Y31">
        <v>19</v>
      </c>
      <c r="Z31" s="11">
        <f t="shared" ca="1" si="10"/>
        <v>150000</v>
      </c>
      <c r="AA31" s="11">
        <f t="shared" ca="1" si="10"/>
        <v>150000</v>
      </c>
      <c r="AB31" s="11">
        <f t="shared" ca="1" si="10"/>
        <v>150000</v>
      </c>
      <c r="AC31" s="11">
        <f t="shared" ca="1" si="10"/>
        <v>150000</v>
      </c>
      <c r="AD31" s="11">
        <f t="shared" ca="1" si="10"/>
        <v>150000</v>
      </c>
      <c r="AE31" s="11">
        <f t="shared" ca="1" si="10"/>
        <v>150000</v>
      </c>
      <c r="AF31" s="11">
        <f t="shared" ca="1" si="10"/>
        <v>150000</v>
      </c>
      <c r="AG31" s="11">
        <f t="shared" ca="1" si="10"/>
        <v>60000</v>
      </c>
      <c r="AH31" s="11">
        <f t="shared" ca="1" si="10"/>
        <v>150000</v>
      </c>
      <c r="AI31" s="11">
        <f t="shared" ca="1" si="10"/>
        <v>150000</v>
      </c>
      <c r="AJ31" s="11">
        <f t="shared" ca="1" si="11"/>
        <v>1410000</v>
      </c>
      <c r="AL31" s="8">
        <f t="shared" si="16"/>
        <v>19</v>
      </c>
      <c r="AM31" s="32">
        <f t="shared" ca="1" si="12"/>
        <v>200000</v>
      </c>
      <c r="AN31" s="32">
        <f t="shared" ca="1" si="13"/>
        <v>190733.40024774452</v>
      </c>
      <c r="AO31" s="12">
        <f t="shared" ca="1" si="14"/>
        <v>100000</v>
      </c>
      <c r="AP31" s="12">
        <f t="shared" ca="1" si="15"/>
        <v>95366.700123872259</v>
      </c>
      <c r="AQ31" s="34">
        <f t="shared" ca="1" si="8"/>
        <v>1110000</v>
      </c>
      <c r="AR31" s="34">
        <f t="shared" ca="1" si="17"/>
        <v>1058570.3713749819</v>
      </c>
      <c r="AT31">
        <v>20</v>
      </c>
      <c r="AU31">
        <v>43801986.335840032</v>
      </c>
      <c r="AV31">
        <v>12851489.751879992</v>
      </c>
      <c r="AW31">
        <v>61301554.167810038</v>
      </c>
    </row>
    <row r="32" spans="13:60" ht="16" customHeight="1" x14ac:dyDescent="0.25">
      <c r="M32" s="5">
        <v>0.2</v>
      </c>
      <c r="N32" s="5">
        <v>0.2</v>
      </c>
      <c r="O32" s="5">
        <v>0.2</v>
      </c>
      <c r="P32" s="5">
        <v>0.2</v>
      </c>
      <c r="Q32" s="5">
        <v>0.2</v>
      </c>
      <c r="R32" s="5">
        <v>0.2</v>
      </c>
      <c r="S32" s="5">
        <v>0.2</v>
      </c>
      <c r="T32" s="5">
        <v>0.2</v>
      </c>
      <c r="U32" s="5">
        <v>1</v>
      </c>
      <c r="V32" s="5">
        <v>0.2</v>
      </c>
      <c r="Y32">
        <v>20</v>
      </c>
      <c r="Z32" s="11">
        <f t="shared" ca="1" si="10"/>
        <v>150000</v>
      </c>
      <c r="AA32" s="11">
        <f t="shared" ca="1" si="10"/>
        <v>150000</v>
      </c>
      <c r="AB32" s="11">
        <f t="shared" ca="1" si="10"/>
        <v>150000</v>
      </c>
      <c r="AC32" s="11">
        <f t="shared" ca="1" si="10"/>
        <v>150000</v>
      </c>
      <c r="AD32" s="11">
        <f t="shared" ca="1" si="10"/>
        <v>150000</v>
      </c>
      <c r="AE32" s="11">
        <f t="shared" ca="1" si="10"/>
        <v>150000</v>
      </c>
      <c r="AF32" s="11">
        <f t="shared" ca="1" si="10"/>
        <v>150000</v>
      </c>
      <c r="AG32" s="11">
        <f t="shared" ca="1" si="10"/>
        <v>60000</v>
      </c>
      <c r="AH32" s="11">
        <f t="shared" ca="1" si="10"/>
        <v>150000</v>
      </c>
      <c r="AI32" s="11">
        <f t="shared" ca="1" si="10"/>
        <v>150000</v>
      </c>
      <c r="AJ32" s="11">
        <f t="shared" ca="1" si="11"/>
        <v>1410000</v>
      </c>
      <c r="AL32">
        <f t="shared" si="16"/>
        <v>20</v>
      </c>
      <c r="AM32" s="32">
        <f t="shared" ca="1" si="12"/>
        <v>200000</v>
      </c>
      <c r="AN32" s="32">
        <f t="shared" ca="1" si="13"/>
        <v>190257.75585809923</v>
      </c>
      <c r="AO32" s="12">
        <f t="shared" ca="1" si="14"/>
        <v>100000</v>
      </c>
      <c r="AP32" s="12">
        <f t="shared" ca="1" si="15"/>
        <v>95128.877929049617</v>
      </c>
      <c r="AQ32" s="34">
        <f t="shared" ca="1" si="8"/>
        <v>1110000</v>
      </c>
      <c r="AR32" s="34">
        <f t="shared" ca="1" si="17"/>
        <v>1055930.5450124508</v>
      </c>
      <c r="AT32">
        <v>21</v>
      </c>
      <c r="AU32">
        <v>43801986.335840032</v>
      </c>
      <c r="AV32">
        <v>12851489.751879992</v>
      </c>
      <c r="AW32">
        <v>67486501.72618182</v>
      </c>
      <c r="AY32" s="76" t="s">
        <v>60</v>
      </c>
      <c r="AZ32" s="76"/>
      <c r="BE32" s="75" t="s">
        <v>57</v>
      </c>
      <c r="BF32" s="75"/>
    </row>
    <row r="33" spans="13:60" x14ac:dyDescent="0.2">
      <c r="M33" s="5">
        <v>0.2</v>
      </c>
      <c r="N33" s="5">
        <v>0.2</v>
      </c>
      <c r="O33" s="5">
        <v>0.2</v>
      </c>
      <c r="P33" s="5">
        <v>0.2</v>
      </c>
      <c r="Q33" s="5">
        <v>0.2</v>
      </c>
      <c r="R33" s="5">
        <v>0.2</v>
      </c>
      <c r="S33" s="5">
        <v>0.2</v>
      </c>
      <c r="T33" s="5">
        <v>0.2</v>
      </c>
      <c r="U33" s="5">
        <v>0.2</v>
      </c>
      <c r="V33" s="5">
        <v>1</v>
      </c>
      <c r="Y33">
        <v>21</v>
      </c>
      <c r="Z33" s="11">
        <f t="shared" ca="1" si="10"/>
        <v>150000</v>
      </c>
      <c r="AA33" s="11">
        <f t="shared" ca="1" si="10"/>
        <v>150000</v>
      </c>
      <c r="AB33" s="11">
        <f t="shared" ca="1" si="10"/>
        <v>150000</v>
      </c>
      <c r="AC33" s="11">
        <f t="shared" ca="1" si="10"/>
        <v>150000</v>
      </c>
      <c r="AD33" s="11">
        <f t="shared" ca="1" si="10"/>
        <v>150000</v>
      </c>
      <c r="AE33" s="11">
        <f t="shared" ca="1" si="10"/>
        <v>150000</v>
      </c>
      <c r="AF33" s="11">
        <f t="shared" ca="1" si="10"/>
        <v>150000</v>
      </c>
      <c r="AG33" s="11">
        <f t="shared" ca="1" si="10"/>
        <v>60000</v>
      </c>
      <c r="AH33" s="11">
        <f t="shared" ca="1" si="10"/>
        <v>150000</v>
      </c>
      <c r="AI33" s="11">
        <f t="shared" ca="1" si="10"/>
        <v>150000</v>
      </c>
      <c r="AJ33" s="11">
        <f t="shared" ca="1" si="11"/>
        <v>1410000</v>
      </c>
      <c r="AL33">
        <f t="shared" si="16"/>
        <v>21</v>
      </c>
      <c r="AM33" s="32">
        <f t="shared" ca="1" si="12"/>
        <v>200000</v>
      </c>
      <c r="AN33" s="32">
        <f t="shared" ca="1" si="13"/>
        <v>189783.2976140641</v>
      </c>
      <c r="AO33" s="12">
        <f t="shared" ca="1" si="14"/>
        <v>100000</v>
      </c>
      <c r="AP33" s="12">
        <f t="shared" ca="1" si="15"/>
        <v>94891.648807032048</v>
      </c>
      <c r="AQ33" s="34">
        <f t="shared" ca="1" si="8"/>
        <v>1110000</v>
      </c>
      <c r="AR33" s="34">
        <f t="shared" ca="1" si="17"/>
        <v>1053297.3017580558</v>
      </c>
      <c r="AT33">
        <v>22</v>
      </c>
      <c r="AU33">
        <v>43801986.335840032</v>
      </c>
      <c r="AV33">
        <v>12851489.751879992</v>
      </c>
      <c r="AW33">
        <v>64228951.66972594</v>
      </c>
    </row>
    <row r="34" spans="13:60" x14ac:dyDescent="0.2">
      <c r="Y34">
        <v>22</v>
      </c>
      <c r="Z34" s="11">
        <f t="shared" ca="1" si="10"/>
        <v>150000</v>
      </c>
      <c r="AA34" s="11">
        <f t="shared" ca="1" si="10"/>
        <v>150000</v>
      </c>
      <c r="AB34" s="11">
        <f t="shared" ca="1" si="10"/>
        <v>150000</v>
      </c>
      <c r="AC34" s="11">
        <f t="shared" ca="1" si="10"/>
        <v>150000</v>
      </c>
      <c r="AD34" s="11">
        <f t="shared" ca="1" si="10"/>
        <v>150000</v>
      </c>
      <c r="AE34" s="11">
        <f t="shared" ca="1" si="10"/>
        <v>150000</v>
      </c>
      <c r="AF34" s="11">
        <f t="shared" ca="1" si="10"/>
        <v>150000</v>
      </c>
      <c r="AG34" s="11">
        <f t="shared" ca="1" si="10"/>
        <v>60000</v>
      </c>
      <c r="AH34" s="11">
        <f t="shared" ca="1" si="10"/>
        <v>150000</v>
      </c>
      <c r="AI34" s="11">
        <f t="shared" ca="1" si="10"/>
        <v>150000</v>
      </c>
      <c r="AJ34" s="11">
        <f t="shared" ca="1" si="11"/>
        <v>1410000</v>
      </c>
      <c r="AL34">
        <f t="shared" si="16"/>
        <v>22</v>
      </c>
      <c r="AM34" s="32">
        <f t="shared" ca="1" si="12"/>
        <v>200000</v>
      </c>
      <c r="AN34" s="32">
        <f t="shared" ca="1" si="13"/>
        <v>189310.02255766999</v>
      </c>
      <c r="AO34" s="12">
        <f t="shared" ca="1" si="14"/>
        <v>100000</v>
      </c>
      <c r="AP34" s="12">
        <f t="shared" ca="1" si="15"/>
        <v>94655.011278834994</v>
      </c>
      <c r="AQ34" s="34">
        <f t="shared" ca="1" si="8"/>
        <v>1110000</v>
      </c>
      <c r="AR34" s="34">
        <f t="shared" ca="1" si="17"/>
        <v>1050670.6251950683</v>
      </c>
      <c r="AT34">
        <v>23</v>
      </c>
      <c r="AU34">
        <v>43801986.335840032</v>
      </c>
      <c r="AV34">
        <v>12851489.751879992</v>
      </c>
      <c r="AW34">
        <v>55571708.238528669</v>
      </c>
      <c r="AY34" s="48"/>
      <c r="AZ34" s="55" t="s">
        <v>58</v>
      </c>
      <c r="BA34" s="55" t="s">
        <v>59</v>
      </c>
      <c r="BB34" s="55" t="s">
        <v>47</v>
      </c>
      <c r="BE34" s="55"/>
      <c r="BF34" s="55" t="s">
        <v>58</v>
      </c>
      <c r="BG34" s="55" t="s">
        <v>59</v>
      </c>
      <c r="BH34" s="55" t="s">
        <v>47</v>
      </c>
    </row>
    <row r="35" spans="13:60" x14ac:dyDescent="0.2">
      <c r="Y35">
        <v>23</v>
      </c>
      <c r="Z35" s="11">
        <f t="shared" ca="1" si="10"/>
        <v>150000</v>
      </c>
      <c r="AA35" s="11">
        <f t="shared" ca="1" si="10"/>
        <v>150000</v>
      </c>
      <c r="AB35" s="11">
        <f t="shared" ca="1" si="10"/>
        <v>150000</v>
      </c>
      <c r="AC35" s="11">
        <f t="shared" ca="1" si="10"/>
        <v>150000</v>
      </c>
      <c r="AD35" s="11">
        <f t="shared" ca="1" si="10"/>
        <v>150000</v>
      </c>
      <c r="AE35" s="11">
        <f t="shared" ca="1" si="10"/>
        <v>150000</v>
      </c>
      <c r="AF35" s="11">
        <f t="shared" ca="1" si="10"/>
        <v>150000</v>
      </c>
      <c r="AG35" s="11">
        <f t="shared" ca="1" si="10"/>
        <v>60000</v>
      </c>
      <c r="AH35" s="11">
        <f t="shared" ca="1" si="10"/>
        <v>150000</v>
      </c>
      <c r="AI35" s="11">
        <f t="shared" ca="1" si="10"/>
        <v>150000</v>
      </c>
      <c r="AJ35" s="11">
        <f t="shared" ca="1" si="11"/>
        <v>1410000</v>
      </c>
      <c r="AL35">
        <f t="shared" si="16"/>
        <v>23</v>
      </c>
      <c r="AM35" s="32">
        <f t="shared" ca="1" si="12"/>
        <v>200000</v>
      </c>
      <c r="AN35" s="32">
        <f t="shared" ca="1" si="13"/>
        <v>188837.92773832416</v>
      </c>
      <c r="AO35" s="12">
        <f t="shared" ca="1" si="14"/>
        <v>100000</v>
      </c>
      <c r="AP35" s="12">
        <f t="shared" ca="1" si="15"/>
        <v>94418.963869162078</v>
      </c>
      <c r="AQ35" s="34">
        <f t="shared" ca="1" si="8"/>
        <v>1110000</v>
      </c>
      <c r="AR35" s="34">
        <f t="shared" ca="1" si="17"/>
        <v>1048050.4989476991</v>
      </c>
      <c r="AT35">
        <v>24</v>
      </c>
      <c r="AU35">
        <v>43801986.335840032</v>
      </c>
      <c r="AV35">
        <v>12851489.751879992</v>
      </c>
      <c r="AW35">
        <v>62856363.428134263</v>
      </c>
      <c r="AY35" s="51">
        <v>0.01</v>
      </c>
      <c r="AZ35" s="65">
        <v>43801986.335839055</v>
      </c>
      <c r="BA35" s="65">
        <v>12807798.749387491</v>
      </c>
      <c r="BB35" s="65">
        <v>67298125.529871374</v>
      </c>
      <c r="BE35" s="67">
        <v>0.2</v>
      </c>
      <c r="BF35" s="57">
        <v>43801986.335839055</v>
      </c>
      <c r="BG35" s="57">
        <v>12769419.805400066</v>
      </c>
      <c r="BH35" s="57">
        <v>67043013.024860255</v>
      </c>
    </row>
    <row r="36" spans="13:60" x14ac:dyDescent="0.2">
      <c r="Y36">
        <v>24</v>
      </c>
      <c r="Z36" s="11">
        <f t="shared" ca="1" si="10"/>
        <v>150000</v>
      </c>
      <c r="AA36" s="11">
        <f t="shared" ca="1" si="10"/>
        <v>150000</v>
      </c>
      <c r="AB36" s="11">
        <f t="shared" ca="1" si="10"/>
        <v>150000</v>
      </c>
      <c r="AC36" s="11">
        <f t="shared" ca="1" si="10"/>
        <v>150000</v>
      </c>
      <c r="AD36" s="11">
        <f t="shared" ca="1" si="10"/>
        <v>150000</v>
      </c>
      <c r="AE36" s="11">
        <f t="shared" ca="1" si="10"/>
        <v>150000</v>
      </c>
      <c r="AF36" s="11">
        <f t="shared" ca="1" si="10"/>
        <v>150000</v>
      </c>
      <c r="AG36" s="11">
        <f t="shared" ca="1" si="10"/>
        <v>60000</v>
      </c>
      <c r="AH36" s="11">
        <f t="shared" ca="1" si="10"/>
        <v>150000</v>
      </c>
      <c r="AI36" s="11">
        <f t="shared" ca="1" si="10"/>
        <v>150000</v>
      </c>
      <c r="AJ36" s="11">
        <f t="shared" ca="1" si="11"/>
        <v>1410000</v>
      </c>
      <c r="AL36">
        <f t="shared" si="16"/>
        <v>24</v>
      </c>
      <c r="AM36" s="32">
        <f t="shared" ca="1" si="12"/>
        <v>200000</v>
      </c>
      <c r="AN36" s="32">
        <f t="shared" ca="1" si="13"/>
        <v>188367.0102127922</v>
      </c>
      <c r="AO36" s="12">
        <f t="shared" ca="1" si="14"/>
        <v>100000</v>
      </c>
      <c r="AP36" s="12">
        <f t="shared" ca="1" si="15"/>
        <v>94183.5051063961</v>
      </c>
      <c r="AQ36" s="34">
        <f t="shared" ca="1" si="8"/>
        <v>1110000</v>
      </c>
      <c r="AR36" s="34">
        <f t="shared" ca="1" si="17"/>
        <v>1045436.9066809966</v>
      </c>
      <c r="AT36">
        <v>25</v>
      </c>
      <c r="AU36">
        <v>43801986.335840032</v>
      </c>
      <c r="AV36">
        <v>12851489.751879992</v>
      </c>
      <c r="AW36">
        <v>60533568.860666603</v>
      </c>
      <c r="AY36" s="51">
        <v>0.02</v>
      </c>
      <c r="AZ36" s="65">
        <v>43801986.335839055</v>
      </c>
      <c r="BA36" s="65">
        <v>12320265.80235173</v>
      </c>
      <c r="BB36" s="65">
        <v>50844345.576804429</v>
      </c>
      <c r="BE36" s="67">
        <v>0.3</v>
      </c>
      <c r="BF36" s="57">
        <v>43801986.335839055</v>
      </c>
      <c r="BG36" s="57">
        <v>12704905.895547116</v>
      </c>
      <c r="BH36" s="57">
        <v>67982890.033897936</v>
      </c>
    </row>
    <row r="37" spans="13:60" x14ac:dyDescent="0.2">
      <c r="Y37">
        <v>25</v>
      </c>
      <c r="Z37" s="11">
        <f t="shared" ca="1" si="10"/>
        <v>150000</v>
      </c>
      <c r="AA37" s="11">
        <f t="shared" ca="1" si="10"/>
        <v>150000</v>
      </c>
      <c r="AB37" s="11">
        <f t="shared" ca="1" si="10"/>
        <v>150000</v>
      </c>
      <c r="AC37" s="11">
        <f t="shared" ca="1" si="10"/>
        <v>150000</v>
      </c>
      <c r="AD37" s="11">
        <f t="shared" ca="1" si="10"/>
        <v>150000</v>
      </c>
      <c r="AE37" s="11">
        <f t="shared" ca="1" si="10"/>
        <v>150000</v>
      </c>
      <c r="AF37" s="11">
        <f t="shared" ca="1" si="10"/>
        <v>150000</v>
      </c>
      <c r="AG37" s="11">
        <f t="shared" ca="1" si="10"/>
        <v>60000</v>
      </c>
      <c r="AH37" s="11">
        <f t="shared" ca="1" si="10"/>
        <v>150000</v>
      </c>
      <c r="AI37" s="11">
        <f t="shared" ca="1" si="10"/>
        <v>150000</v>
      </c>
      <c r="AJ37" s="11">
        <f t="shared" ca="1" si="11"/>
        <v>1410000</v>
      </c>
      <c r="AL37">
        <f t="shared" si="16"/>
        <v>25</v>
      </c>
      <c r="AM37" s="32">
        <f t="shared" ca="1" si="12"/>
        <v>200000</v>
      </c>
      <c r="AN37" s="32">
        <f t="shared" ca="1" si="13"/>
        <v>187897.26704517924</v>
      </c>
      <c r="AO37" s="12">
        <f t="shared" ca="1" si="14"/>
        <v>100000</v>
      </c>
      <c r="AP37" s="12">
        <f t="shared" ca="1" si="15"/>
        <v>93948.633522589618</v>
      </c>
      <c r="AQ37" s="34">
        <f t="shared" ca="1" si="8"/>
        <v>1110000</v>
      </c>
      <c r="AR37" s="34">
        <f t="shared" ca="1" si="17"/>
        <v>1042829.8321007447</v>
      </c>
      <c r="AT37">
        <v>26</v>
      </c>
      <c r="AU37">
        <v>43801986.335840032</v>
      </c>
      <c r="AV37">
        <v>12851489.751879992</v>
      </c>
      <c r="AW37">
        <v>77755066.969435543</v>
      </c>
      <c r="AY37" s="51">
        <v>0.03</v>
      </c>
      <c r="AZ37" s="65">
        <v>43801986.335839055</v>
      </c>
      <c r="BA37" s="65">
        <v>11278269.781015167</v>
      </c>
      <c r="BB37" s="65">
        <v>39336986.918193258</v>
      </c>
      <c r="BE37" s="67">
        <v>0.4</v>
      </c>
      <c r="BF37" s="57">
        <v>43801986.335839055</v>
      </c>
      <c r="BG37" s="57">
        <v>12659993.210093306</v>
      </c>
      <c r="BH37" s="57">
        <v>66898216.154790133</v>
      </c>
    </row>
    <row r="38" spans="13:60" x14ac:dyDescent="0.2">
      <c r="Y38">
        <v>26</v>
      </c>
      <c r="Z38" s="11">
        <f t="shared" ca="1" si="10"/>
        <v>150000</v>
      </c>
      <c r="AA38" s="11">
        <f t="shared" ca="1" si="10"/>
        <v>150000</v>
      </c>
      <c r="AB38" s="11">
        <f t="shared" ca="1" si="10"/>
        <v>150000</v>
      </c>
      <c r="AC38" s="11">
        <f t="shared" ca="1" si="10"/>
        <v>150000</v>
      </c>
      <c r="AD38" s="11">
        <f t="shared" ca="1" si="10"/>
        <v>150000</v>
      </c>
      <c r="AE38" s="11">
        <f t="shared" ca="1" si="10"/>
        <v>150000</v>
      </c>
      <c r="AF38" s="11">
        <f t="shared" ca="1" si="10"/>
        <v>150000</v>
      </c>
      <c r="AG38" s="11">
        <f t="shared" ca="1" si="10"/>
        <v>60000</v>
      </c>
      <c r="AH38" s="11">
        <f t="shared" ca="1" si="10"/>
        <v>150000</v>
      </c>
      <c r="AI38" s="11">
        <f t="shared" ca="1" si="10"/>
        <v>150000</v>
      </c>
      <c r="AJ38" s="11">
        <f t="shared" ca="1" si="11"/>
        <v>1410000</v>
      </c>
      <c r="AL38">
        <f t="shared" si="16"/>
        <v>26</v>
      </c>
      <c r="AM38" s="32">
        <f t="shared" ca="1" si="12"/>
        <v>200000</v>
      </c>
      <c r="AN38" s="32">
        <f t="shared" ca="1" si="13"/>
        <v>187428.69530691195</v>
      </c>
      <c r="AO38" s="12">
        <f t="shared" ca="1" si="14"/>
        <v>100000</v>
      </c>
      <c r="AP38" s="12">
        <f t="shared" ca="1" si="15"/>
        <v>93714.347653455974</v>
      </c>
      <c r="AQ38" s="34">
        <f t="shared" ca="1" si="8"/>
        <v>1110000</v>
      </c>
      <c r="AR38" s="34">
        <f t="shared" ca="1" si="17"/>
        <v>1040229.2589533613</v>
      </c>
      <c r="AT38">
        <v>27</v>
      </c>
      <c r="AU38">
        <v>43801986.335840032</v>
      </c>
      <c r="AV38">
        <v>12851489.751879992</v>
      </c>
      <c r="AW38">
        <v>68883978.65347141</v>
      </c>
      <c r="AY38" s="51">
        <v>0.04</v>
      </c>
      <c r="AZ38" s="65">
        <v>43801986.335839055</v>
      </c>
      <c r="BA38" s="65">
        <v>9981738.3770956267</v>
      </c>
      <c r="BB38" s="65">
        <v>32554746.382654153</v>
      </c>
      <c r="BE38" s="67">
        <v>0.5</v>
      </c>
      <c r="BF38" s="57">
        <v>43801986.335839055</v>
      </c>
      <c r="BG38" s="57">
        <v>12459718.649992913</v>
      </c>
      <c r="BH38" s="57">
        <v>67592929.361101508</v>
      </c>
    </row>
    <row r="39" spans="13:60" x14ac:dyDescent="0.2">
      <c r="Y39">
        <v>27</v>
      </c>
      <c r="Z39" s="11">
        <f t="shared" ca="1" si="10"/>
        <v>150000</v>
      </c>
      <c r="AA39" s="11">
        <f t="shared" ca="1" si="10"/>
        <v>150000</v>
      </c>
      <c r="AB39" s="11">
        <f t="shared" ca="1" si="10"/>
        <v>150000</v>
      </c>
      <c r="AC39" s="11">
        <f t="shared" ca="1" si="10"/>
        <v>150000</v>
      </c>
      <c r="AD39" s="11">
        <f t="shared" ca="1" si="10"/>
        <v>150000</v>
      </c>
      <c r="AE39" s="11">
        <f t="shared" ca="1" si="10"/>
        <v>150000</v>
      </c>
      <c r="AF39" s="11">
        <f t="shared" ca="1" si="10"/>
        <v>150000</v>
      </c>
      <c r="AG39" s="11">
        <f t="shared" ca="1" si="10"/>
        <v>60000</v>
      </c>
      <c r="AH39" s="11">
        <f t="shared" ca="1" si="10"/>
        <v>150000</v>
      </c>
      <c r="AI39" s="11">
        <f t="shared" ca="1" si="10"/>
        <v>150000</v>
      </c>
      <c r="AJ39" s="11">
        <f t="shared" ca="1" si="11"/>
        <v>1410000</v>
      </c>
      <c r="AL39">
        <f t="shared" si="16"/>
        <v>27</v>
      </c>
      <c r="AM39" s="32">
        <f t="shared" ca="1" si="12"/>
        <v>200000</v>
      </c>
      <c r="AN39" s="32">
        <f t="shared" ca="1" si="13"/>
        <v>186961.29207672019</v>
      </c>
      <c r="AO39" s="12">
        <f t="shared" ca="1" si="14"/>
        <v>100000</v>
      </c>
      <c r="AP39" s="12">
        <f t="shared" ca="1" si="15"/>
        <v>93480.646038360093</v>
      </c>
      <c r="AQ39" s="34">
        <f t="shared" ca="1" si="8"/>
        <v>1110000</v>
      </c>
      <c r="AR39" s="34">
        <f t="shared" ca="1" si="17"/>
        <v>1037635.171025797</v>
      </c>
      <c r="AT39">
        <v>28</v>
      </c>
      <c r="AU39">
        <v>43801986.335840032</v>
      </c>
      <c r="AV39">
        <v>12851489.751879992</v>
      </c>
      <c r="AW39">
        <v>55769664.593075886</v>
      </c>
      <c r="AY39" s="51">
        <v>0.05</v>
      </c>
      <c r="AZ39" s="65">
        <v>43801986.335839055</v>
      </c>
      <c r="BA39" s="65">
        <v>8722165.1451271717</v>
      </c>
      <c r="BB39" s="65">
        <v>27757913.803372487</v>
      </c>
      <c r="BE39" s="67">
        <v>0.6</v>
      </c>
      <c r="BF39" s="57">
        <v>43801986.335839055</v>
      </c>
      <c r="BG39" s="57">
        <v>12101041.582098158</v>
      </c>
      <c r="BH39" s="57">
        <v>66174309.155586742</v>
      </c>
    </row>
    <row r="40" spans="13:60" x14ac:dyDescent="0.2">
      <c r="Y40">
        <v>28</v>
      </c>
      <c r="Z40" s="11">
        <f t="shared" ca="1" si="10"/>
        <v>150000</v>
      </c>
      <c r="AA40" s="11">
        <f t="shared" ca="1" si="10"/>
        <v>150000</v>
      </c>
      <c r="AB40" s="11">
        <f t="shared" ca="1" si="10"/>
        <v>150000</v>
      </c>
      <c r="AC40" s="11">
        <f t="shared" ca="1" si="10"/>
        <v>150000</v>
      </c>
      <c r="AD40" s="11">
        <f t="shared" ca="1" si="10"/>
        <v>150000</v>
      </c>
      <c r="AE40" s="11">
        <f t="shared" ca="1" si="10"/>
        <v>150000</v>
      </c>
      <c r="AF40" s="11">
        <f t="shared" ca="1" si="10"/>
        <v>150000</v>
      </c>
      <c r="AG40" s="11">
        <f t="shared" ca="1" si="10"/>
        <v>60000</v>
      </c>
      <c r="AH40" s="11">
        <f t="shared" ca="1" si="10"/>
        <v>150000</v>
      </c>
      <c r="AI40" s="11">
        <f t="shared" ca="1" si="10"/>
        <v>150000</v>
      </c>
      <c r="AJ40" s="11">
        <f t="shared" ca="1" si="11"/>
        <v>1410000</v>
      </c>
      <c r="AL40">
        <f t="shared" si="16"/>
        <v>28</v>
      </c>
      <c r="AM40" s="32">
        <f t="shared" ca="1" si="12"/>
        <v>200000</v>
      </c>
      <c r="AN40" s="32">
        <f t="shared" ca="1" si="13"/>
        <v>186495.05444061864</v>
      </c>
      <c r="AO40" s="12">
        <f t="shared" ca="1" si="14"/>
        <v>100000</v>
      </c>
      <c r="AP40" s="12">
        <f t="shared" ca="1" si="15"/>
        <v>93247.527220309319</v>
      </c>
      <c r="AQ40" s="34">
        <f t="shared" ca="1" si="8"/>
        <v>1110000</v>
      </c>
      <c r="AR40" s="34">
        <f t="shared" ca="1" si="17"/>
        <v>1035047.5521454334</v>
      </c>
      <c r="AT40">
        <v>29</v>
      </c>
      <c r="AU40">
        <v>43801986.335840032</v>
      </c>
      <c r="AV40">
        <v>12851489.751879992</v>
      </c>
      <c r="AW40">
        <v>48371556.336505622</v>
      </c>
      <c r="AY40" s="51">
        <v>0.06</v>
      </c>
      <c r="AZ40" s="65">
        <v>43801986.335839055</v>
      </c>
      <c r="BA40" s="65">
        <v>7573493.5775223896</v>
      </c>
      <c r="BB40" s="65">
        <v>24930141.668246608</v>
      </c>
      <c r="BE40" s="67">
        <v>0.7</v>
      </c>
      <c r="BF40" s="57">
        <v>43801986.335839055</v>
      </c>
      <c r="BG40" s="57">
        <v>11985081.245325018</v>
      </c>
      <c r="BH40" s="57">
        <v>67753366.100066483</v>
      </c>
    </row>
    <row r="41" spans="13:60" x14ac:dyDescent="0.2">
      <c r="Y41">
        <v>29</v>
      </c>
      <c r="Z41" s="11">
        <f t="shared" ca="1" si="10"/>
        <v>150000</v>
      </c>
      <c r="AA41" s="11">
        <f t="shared" ca="1" si="10"/>
        <v>150000</v>
      </c>
      <c r="AB41" s="11">
        <f t="shared" ca="1" si="10"/>
        <v>150000</v>
      </c>
      <c r="AC41" s="11">
        <f t="shared" ca="1" si="10"/>
        <v>150000</v>
      </c>
      <c r="AD41" s="11">
        <f t="shared" ca="1" si="10"/>
        <v>150000</v>
      </c>
      <c r="AE41" s="11">
        <f t="shared" ca="1" si="10"/>
        <v>150000</v>
      </c>
      <c r="AF41" s="11">
        <f t="shared" ca="1" si="10"/>
        <v>150000</v>
      </c>
      <c r="AG41" s="11">
        <f t="shared" ca="1" si="10"/>
        <v>60000</v>
      </c>
      <c r="AH41" s="11">
        <f t="shared" ca="1" si="10"/>
        <v>150000</v>
      </c>
      <c r="AI41" s="11">
        <f t="shared" ca="1" si="10"/>
        <v>150000</v>
      </c>
      <c r="AJ41" s="11">
        <f t="shared" ca="1" si="11"/>
        <v>1410000</v>
      </c>
      <c r="AL41">
        <f t="shared" si="16"/>
        <v>29</v>
      </c>
      <c r="AM41" s="32">
        <f t="shared" ca="1" si="12"/>
        <v>200000</v>
      </c>
      <c r="AN41" s="32">
        <f t="shared" ca="1" si="13"/>
        <v>186029.97949188887</v>
      </c>
      <c r="AO41" s="12">
        <f t="shared" ca="1" si="14"/>
        <v>100000</v>
      </c>
      <c r="AP41" s="12">
        <f t="shared" ca="1" si="15"/>
        <v>93014.989745944433</v>
      </c>
      <c r="AQ41" s="34">
        <f t="shared" ca="1" si="8"/>
        <v>1110000</v>
      </c>
      <c r="AR41" s="34">
        <f t="shared" ca="1" si="17"/>
        <v>1032466.3861799833</v>
      </c>
      <c r="AT41">
        <v>30</v>
      </c>
      <c r="AU41">
        <v>43801986.335840032</v>
      </c>
      <c r="AV41">
        <v>12851489.751879992</v>
      </c>
      <c r="AW41">
        <v>45295060.858224988</v>
      </c>
      <c r="AY41" s="51">
        <v>7.0000000000000007E-2</v>
      </c>
      <c r="AZ41" s="65">
        <v>43801986.335839055</v>
      </c>
      <c r="BA41" s="65">
        <v>6376841.5428057769</v>
      </c>
      <c r="BB41" s="65">
        <v>22615111.356031436</v>
      </c>
      <c r="BE41" s="67">
        <v>0.8</v>
      </c>
      <c r="BF41" s="57">
        <v>43801986.335839055</v>
      </c>
      <c r="BG41" s="57">
        <v>11561293.00035185</v>
      </c>
      <c r="BH41" s="57">
        <v>67653645.083821163</v>
      </c>
    </row>
    <row r="42" spans="13:60" x14ac:dyDescent="0.2">
      <c r="Y42">
        <v>30</v>
      </c>
      <c r="Z42" s="11">
        <f t="shared" ca="1" si="10"/>
        <v>150000</v>
      </c>
      <c r="AA42" s="11">
        <f t="shared" ca="1" si="10"/>
        <v>150000</v>
      </c>
      <c r="AB42" s="11">
        <f t="shared" ca="1" si="10"/>
        <v>150000</v>
      </c>
      <c r="AC42" s="11">
        <f t="shared" ca="1" si="10"/>
        <v>150000</v>
      </c>
      <c r="AD42" s="11">
        <f t="shared" ca="1" si="10"/>
        <v>150000</v>
      </c>
      <c r="AE42" s="11">
        <f t="shared" ca="1" si="10"/>
        <v>150000</v>
      </c>
      <c r="AF42" s="11">
        <f t="shared" ca="1" si="10"/>
        <v>150000</v>
      </c>
      <c r="AG42" s="11">
        <f t="shared" ca="1" si="10"/>
        <v>60000</v>
      </c>
      <c r="AH42" s="11">
        <f t="shared" ca="1" si="10"/>
        <v>150000</v>
      </c>
      <c r="AI42" s="11">
        <f t="shared" ca="1" si="10"/>
        <v>150000</v>
      </c>
      <c r="AJ42" s="11">
        <f t="shared" ca="1" si="11"/>
        <v>1410000</v>
      </c>
      <c r="AL42">
        <f t="shared" si="16"/>
        <v>30</v>
      </c>
      <c r="AM42" s="32">
        <f t="shared" ca="1" si="12"/>
        <v>200000</v>
      </c>
      <c r="AN42" s="32">
        <f t="shared" ca="1" si="13"/>
        <v>185566.06433106129</v>
      </c>
      <c r="AO42" s="12">
        <f t="shared" ca="1" si="14"/>
        <v>100000</v>
      </c>
      <c r="AP42" s="12">
        <f t="shared" ca="1" si="15"/>
        <v>92783.032165530647</v>
      </c>
      <c r="AQ42" s="34">
        <f t="shared" ca="1" si="8"/>
        <v>1110000</v>
      </c>
      <c r="AR42" s="34">
        <f t="shared" ca="1" si="17"/>
        <v>1029891.6570373902</v>
      </c>
      <c r="AT42">
        <v>31</v>
      </c>
      <c r="AU42">
        <v>43801986.335840032</v>
      </c>
      <c r="AV42">
        <v>12851489.751879992</v>
      </c>
      <c r="AW42">
        <v>59710120.651413813</v>
      </c>
      <c r="AY42" s="51">
        <v>0.08</v>
      </c>
      <c r="AZ42" s="64">
        <v>43801986.335839055</v>
      </c>
      <c r="BA42" s="64">
        <v>5785474.5935744038</v>
      </c>
      <c r="BB42" s="64">
        <v>21139789.460133366</v>
      </c>
      <c r="BE42" s="67">
        <v>0.9</v>
      </c>
      <c r="BF42" s="57">
        <v>43801986.335839055</v>
      </c>
      <c r="BG42" s="57">
        <v>11382465.763347475</v>
      </c>
      <c r="BH42" s="57">
        <v>69015963.355730906</v>
      </c>
    </row>
    <row r="43" spans="13:60" x14ac:dyDescent="0.2">
      <c r="Y43">
        <v>31</v>
      </c>
      <c r="Z43" s="11">
        <f t="shared" ca="1" si="10"/>
        <v>150000</v>
      </c>
      <c r="AA43" s="11">
        <f t="shared" ca="1" si="10"/>
        <v>150000</v>
      </c>
      <c r="AB43" s="11">
        <f t="shared" ca="1" si="10"/>
        <v>150000</v>
      </c>
      <c r="AC43" s="11">
        <f t="shared" ca="1" si="10"/>
        <v>150000</v>
      </c>
      <c r="AD43" s="11">
        <f t="shared" ca="1" si="10"/>
        <v>150000</v>
      </c>
      <c r="AE43" s="11">
        <f t="shared" ca="1" si="10"/>
        <v>150000</v>
      </c>
      <c r="AF43" s="11">
        <f t="shared" ca="1" si="10"/>
        <v>150000</v>
      </c>
      <c r="AG43" s="11">
        <f t="shared" ca="1" si="10"/>
        <v>60000</v>
      </c>
      <c r="AH43" s="11">
        <f t="shared" ca="1" si="10"/>
        <v>150000</v>
      </c>
      <c r="AI43" s="11">
        <f t="shared" ca="1" si="10"/>
        <v>150000</v>
      </c>
      <c r="AJ43" s="11">
        <f t="shared" ca="1" si="11"/>
        <v>1410000</v>
      </c>
      <c r="AL43">
        <f t="shared" si="16"/>
        <v>31</v>
      </c>
      <c r="AM43" s="32">
        <f t="shared" ca="1" si="12"/>
        <v>200000</v>
      </c>
      <c r="AN43" s="32">
        <f t="shared" ca="1" si="13"/>
        <v>185103.30606589656</v>
      </c>
      <c r="AO43" s="12">
        <f t="shared" ca="1" si="14"/>
        <v>100000</v>
      </c>
      <c r="AP43" s="12">
        <f t="shared" ca="1" si="15"/>
        <v>92551.653032948278</v>
      </c>
      <c r="AQ43" s="34">
        <f t="shared" ca="1" si="8"/>
        <v>1110000</v>
      </c>
      <c r="AR43" s="34">
        <f t="shared" ca="1" si="17"/>
        <v>1027323.3486657259</v>
      </c>
      <c r="AT43">
        <v>32</v>
      </c>
      <c r="AU43">
        <v>43801986.335840032</v>
      </c>
      <c r="AV43">
        <v>12851489.751879992</v>
      </c>
      <c r="AW43">
        <v>63532101.65725176</v>
      </c>
    </row>
    <row r="44" spans="13:60" x14ac:dyDescent="0.2">
      <c r="Y44">
        <v>32</v>
      </c>
      <c r="Z44" s="11">
        <f t="shared" ca="1" si="10"/>
        <v>150000</v>
      </c>
      <c r="AA44" s="11">
        <f t="shared" ca="1" si="10"/>
        <v>150000</v>
      </c>
      <c r="AB44" s="11">
        <f t="shared" ca="1" si="10"/>
        <v>150000</v>
      </c>
      <c r="AC44" s="11">
        <f t="shared" ca="1" si="10"/>
        <v>150000</v>
      </c>
      <c r="AD44" s="11">
        <f t="shared" ca="1" si="10"/>
        <v>150000</v>
      </c>
      <c r="AE44" s="11">
        <f t="shared" ca="1" si="10"/>
        <v>150000</v>
      </c>
      <c r="AF44" s="11">
        <f t="shared" ca="1" si="10"/>
        <v>150000</v>
      </c>
      <c r="AG44" s="11">
        <f t="shared" ca="1" si="10"/>
        <v>60000</v>
      </c>
      <c r="AH44" s="11">
        <f t="shared" ca="1" si="10"/>
        <v>150000</v>
      </c>
      <c r="AI44" s="11">
        <f t="shared" ca="1" si="10"/>
        <v>150000</v>
      </c>
      <c r="AJ44" s="11">
        <f t="shared" ca="1" si="11"/>
        <v>1410000</v>
      </c>
      <c r="AL44">
        <f t="shared" si="16"/>
        <v>32</v>
      </c>
      <c r="AM44" s="32">
        <f t="shared" ca="1" si="12"/>
        <v>200000</v>
      </c>
      <c r="AN44" s="32">
        <f t="shared" ca="1" si="13"/>
        <v>184641.70181136811</v>
      </c>
      <c r="AO44" s="12">
        <f t="shared" ca="1" si="14"/>
        <v>100000</v>
      </c>
      <c r="AP44" s="12">
        <f t="shared" ca="1" si="15"/>
        <v>92320.850905684056</v>
      </c>
      <c r="AQ44" s="34">
        <f t="shared" ca="1" si="8"/>
        <v>1110000</v>
      </c>
      <c r="AR44" s="34">
        <f t="shared" ca="1" si="17"/>
        <v>1024761.445053093</v>
      </c>
      <c r="AT44">
        <v>33</v>
      </c>
      <c r="AU44">
        <v>43801986.335840032</v>
      </c>
      <c r="AV44">
        <v>12851489.751879992</v>
      </c>
      <c r="AW44">
        <v>53530373.174450457</v>
      </c>
    </row>
    <row r="45" spans="13:60" x14ac:dyDescent="0.2">
      <c r="Y45">
        <v>33</v>
      </c>
      <c r="Z45" s="11">
        <f t="shared" ca="1" si="10"/>
        <v>150000</v>
      </c>
      <c r="AA45" s="11">
        <f t="shared" ca="1" si="10"/>
        <v>150000</v>
      </c>
      <c r="AB45" s="11">
        <f t="shared" ca="1" si="10"/>
        <v>150000</v>
      </c>
      <c r="AC45" s="11">
        <f t="shared" ca="1" si="10"/>
        <v>150000</v>
      </c>
      <c r="AD45" s="11">
        <f t="shared" ca="1" si="10"/>
        <v>150000</v>
      </c>
      <c r="AE45" s="11">
        <f t="shared" ca="1" si="10"/>
        <v>150000</v>
      </c>
      <c r="AF45" s="11">
        <f t="shared" ca="1" si="10"/>
        <v>150000</v>
      </c>
      <c r="AG45" s="11">
        <f t="shared" ca="1" si="10"/>
        <v>60000</v>
      </c>
      <c r="AH45" s="11">
        <f t="shared" ca="1" si="10"/>
        <v>150000</v>
      </c>
      <c r="AI45" s="11">
        <f t="shared" ca="1" si="10"/>
        <v>150000</v>
      </c>
      <c r="AJ45" s="11">
        <f t="shared" ca="1" si="11"/>
        <v>1410000</v>
      </c>
      <c r="AL45">
        <f t="shared" si="16"/>
        <v>33</v>
      </c>
      <c r="AM45" s="32">
        <f t="shared" ca="1" si="12"/>
        <v>200000</v>
      </c>
      <c r="AN45" s="32">
        <f t="shared" ca="1" si="13"/>
        <v>184181.24868964401</v>
      </c>
      <c r="AO45" s="12">
        <f t="shared" ca="1" si="14"/>
        <v>100000</v>
      </c>
      <c r="AP45" s="12">
        <f t="shared" ca="1" si="15"/>
        <v>92090.624344822005</v>
      </c>
      <c r="AQ45" s="34">
        <f t="shared" ca="1" si="8"/>
        <v>1110000</v>
      </c>
      <c r="AR45" s="34">
        <f t="shared" ca="1" si="17"/>
        <v>1022205.9302275243</v>
      </c>
      <c r="AT45">
        <v>34</v>
      </c>
      <c r="AU45">
        <v>43801986.335840032</v>
      </c>
      <c r="AV45">
        <v>12851489.751879992</v>
      </c>
      <c r="AW45">
        <v>75867919.41118829</v>
      </c>
      <c r="AY45" s="48"/>
      <c r="AZ45" s="66" t="s">
        <v>61</v>
      </c>
      <c r="BA45" s="66" t="s">
        <v>62</v>
      </c>
      <c r="BB45" s="66" t="s">
        <v>63</v>
      </c>
      <c r="BE45" s="48"/>
      <c r="BF45" s="66" t="s">
        <v>61</v>
      </c>
      <c r="BG45" s="66" t="s">
        <v>62</v>
      </c>
      <c r="BH45" s="66" t="s">
        <v>63</v>
      </c>
    </row>
    <row r="46" spans="13:60" x14ac:dyDescent="0.2">
      <c r="Y46">
        <v>34</v>
      </c>
      <c r="Z46" s="11">
        <f t="shared" ca="1" si="10"/>
        <v>150000</v>
      </c>
      <c r="AA46" s="11">
        <f t="shared" ca="1" si="10"/>
        <v>150000</v>
      </c>
      <c r="AB46" s="11">
        <f t="shared" ca="1" si="10"/>
        <v>150000</v>
      </c>
      <c r="AC46" s="11">
        <f t="shared" ca="1" si="10"/>
        <v>150000</v>
      </c>
      <c r="AD46" s="11">
        <f t="shared" ca="1" si="10"/>
        <v>150000</v>
      </c>
      <c r="AE46" s="11">
        <f t="shared" ca="1" si="10"/>
        <v>150000</v>
      </c>
      <c r="AF46" s="11">
        <f t="shared" ca="1" si="10"/>
        <v>150000</v>
      </c>
      <c r="AG46" s="11">
        <f t="shared" ca="1" si="10"/>
        <v>60000</v>
      </c>
      <c r="AH46" s="11">
        <f t="shared" ca="1" si="10"/>
        <v>150000</v>
      </c>
      <c r="AI46" s="11">
        <f t="shared" ca="1" si="10"/>
        <v>150000</v>
      </c>
      <c r="AJ46" s="11">
        <f t="shared" ca="1" si="11"/>
        <v>1410000</v>
      </c>
      <c r="AL46">
        <f t="shared" si="16"/>
        <v>34</v>
      </c>
      <c r="AM46" s="32">
        <f t="shared" ca="1" si="12"/>
        <v>200000</v>
      </c>
      <c r="AN46" s="32">
        <f t="shared" ca="1" si="13"/>
        <v>183721.94383006886</v>
      </c>
      <c r="AO46" s="12">
        <f t="shared" ca="1" si="14"/>
        <v>100000</v>
      </c>
      <c r="AP46" s="12">
        <f t="shared" ca="1" si="15"/>
        <v>91860.971915034432</v>
      </c>
      <c r="AQ46" s="34">
        <f t="shared" ca="1" si="8"/>
        <v>1110000</v>
      </c>
      <c r="AR46" s="34">
        <f t="shared" ca="1" si="17"/>
        <v>1019656.7882568822</v>
      </c>
      <c r="AT46">
        <v>35</v>
      </c>
      <c r="AU46">
        <v>43801986.335840032</v>
      </c>
      <c r="AV46">
        <v>12851489.751879992</v>
      </c>
      <c r="AW46">
        <v>69613868.173306525</v>
      </c>
      <c r="AY46" s="51">
        <v>0.01</v>
      </c>
      <c r="AZ46" s="64">
        <v>43801986.335839055</v>
      </c>
      <c r="BA46" s="64">
        <v>12462039.224374307</v>
      </c>
      <c r="BB46" s="64">
        <v>24090832.785476342</v>
      </c>
      <c r="BE46" s="48">
        <v>0.2</v>
      </c>
      <c r="BF46" s="65">
        <v>43801986.335839055</v>
      </c>
      <c r="BG46" s="65">
        <v>12352821.431527909</v>
      </c>
      <c r="BH46" s="65">
        <v>24200050.578322753</v>
      </c>
    </row>
    <row r="47" spans="13:60" x14ac:dyDescent="0.2">
      <c r="Y47">
        <v>35</v>
      </c>
      <c r="Z47" s="11">
        <f t="shared" ca="1" si="10"/>
        <v>150000</v>
      </c>
      <c r="AA47" s="11">
        <f t="shared" ca="1" si="10"/>
        <v>150000</v>
      </c>
      <c r="AB47" s="11">
        <f t="shared" ca="1" si="10"/>
        <v>150000</v>
      </c>
      <c r="AC47" s="11">
        <f t="shared" ca="1" si="10"/>
        <v>150000</v>
      </c>
      <c r="AD47" s="11">
        <f t="shared" ca="1" si="10"/>
        <v>150000</v>
      </c>
      <c r="AE47" s="11">
        <f t="shared" ca="1" si="10"/>
        <v>150000</v>
      </c>
      <c r="AF47" s="11">
        <f t="shared" ca="1" si="10"/>
        <v>150000</v>
      </c>
      <c r="AG47" s="11">
        <f t="shared" ca="1" si="10"/>
        <v>60000</v>
      </c>
      <c r="AH47" s="11">
        <f t="shared" ca="1" si="10"/>
        <v>150000</v>
      </c>
      <c r="AI47" s="11">
        <f t="shared" ca="1" si="10"/>
        <v>150000</v>
      </c>
      <c r="AJ47" s="11">
        <f t="shared" ca="1" si="11"/>
        <v>1410000</v>
      </c>
      <c r="AL47">
        <f t="shared" si="16"/>
        <v>35</v>
      </c>
      <c r="AM47" s="32">
        <f t="shared" ca="1" si="12"/>
        <v>200000</v>
      </c>
      <c r="AN47" s="32">
        <f t="shared" ca="1" si="13"/>
        <v>183263.78436914601</v>
      </c>
      <c r="AO47" s="12">
        <f t="shared" ca="1" si="14"/>
        <v>100000</v>
      </c>
      <c r="AP47" s="12">
        <f t="shared" ca="1" si="15"/>
        <v>91631.892184573007</v>
      </c>
      <c r="AQ47" s="34">
        <f t="shared" ca="1" si="8"/>
        <v>1110000</v>
      </c>
      <c r="AR47" s="34">
        <f t="shared" ca="1" si="17"/>
        <v>1017114.0032487604</v>
      </c>
      <c r="AT47">
        <v>36</v>
      </c>
      <c r="AU47">
        <v>43801986.335840032</v>
      </c>
      <c r="AV47">
        <v>12851489.751879992</v>
      </c>
      <c r="AW47">
        <v>54993236.292152479</v>
      </c>
      <c r="AY47" s="51">
        <v>0.02</v>
      </c>
      <c r="AZ47" s="64">
        <v>43801986.335839055</v>
      </c>
      <c r="BA47" s="64">
        <v>10978890.645425214</v>
      </c>
      <c r="BB47" s="64">
        <v>25573981.364425451</v>
      </c>
      <c r="BE47" s="48">
        <v>0.3</v>
      </c>
      <c r="BF47" s="65">
        <v>43801986.335839055</v>
      </c>
      <c r="BG47" s="65">
        <v>11755390.825537547</v>
      </c>
      <c r="BH47" s="65">
        <v>24797481.184313104</v>
      </c>
    </row>
    <row r="48" spans="13:60" x14ac:dyDescent="0.2">
      <c r="Y48">
        <v>36</v>
      </c>
      <c r="Z48" s="11">
        <f t="shared" ca="1" si="10"/>
        <v>150000</v>
      </c>
      <c r="AA48" s="11">
        <f t="shared" ca="1" si="10"/>
        <v>150000</v>
      </c>
      <c r="AB48" s="11">
        <f t="shared" ca="1" si="10"/>
        <v>150000</v>
      </c>
      <c r="AC48" s="11">
        <f t="shared" ca="1" si="10"/>
        <v>150000</v>
      </c>
      <c r="AD48" s="11">
        <f t="shared" ca="1" si="10"/>
        <v>150000</v>
      </c>
      <c r="AE48" s="11">
        <f t="shared" ca="1" si="10"/>
        <v>150000</v>
      </c>
      <c r="AF48" s="11">
        <f t="shared" ca="1" si="10"/>
        <v>150000</v>
      </c>
      <c r="AG48" s="11">
        <f t="shared" ca="1" si="10"/>
        <v>60000</v>
      </c>
      <c r="AH48" s="11">
        <f t="shared" ca="1" si="10"/>
        <v>150000</v>
      </c>
      <c r="AI48" s="11">
        <f t="shared" ca="1" si="10"/>
        <v>150000</v>
      </c>
      <c r="AJ48" s="11">
        <f t="shared" ca="1" si="11"/>
        <v>1410000</v>
      </c>
      <c r="AL48">
        <f t="shared" si="16"/>
        <v>36</v>
      </c>
      <c r="AM48" s="32">
        <f t="shared" ca="1" si="12"/>
        <v>200000</v>
      </c>
      <c r="AN48" s="32">
        <f t="shared" ca="1" si="13"/>
        <v>182806.76745051969</v>
      </c>
      <c r="AO48" s="12">
        <f t="shared" ca="1" si="14"/>
        <v>100000</v>
      </c>
      <c r="AP48" s="12">
        <f t="shared" ca="1" si="15"/>
        <v>91403.383725259846</v>
      </c>
      <c r="AQ48" s="34">
        <f t="shared" ca="1" si="8"/>
        <v>1110000</v>
      </c>
      <c r="AR48" s="34">
        <f t="shared" ca="1" si="17"/>
        <v>1014577.5593503843</v>
      </c>
      <c r="AT48">
        <v>37</v>
      </c>
      <c r="AU48">
        <v>43801986.335840032</v>
      </c>
      <c r="AV48">
        <v>12851489.751879992</v>
      </c>
      <c r="AW48">
        <v>61581542.394834578</v>
      </c>
      <c r="AY48" s="51">
        <v>0.03</v>
      </c>
      <c r="AZ48" s="64">
        <v>43801986.335839055</v>
      </c>
      <c r="BA48" s="64">
        <v>9743238.0035209656</v>
      </c>
      <c r="BB48" s="64">
        <v>26809634.0063297</v>
      </c>
      <c r="BE48" s="48">
        <v>0.4</v>
      </c>
      <c r="BF48" s="65">
        <v>43801986.335839055</v>
      </c>
      <c r="BG48" s="65">
        <v>11437308.709662341</v>
      </c>
      <c r="BH48" s="65">
        <v>25115563.30018831</v>
      </c>
    </row>
    <row r="49" spans="25:60" x14ac:dyDescent="0.2">
      <c r="Y49">
        <v>37</v>
      </c>
      <c r="Z49" s="11">
        <f t="shared" ca="1" si="10"/>
        <v>150000</v>
      </c>
      <c r="AA49" s="11">
        <f t="shared" ca="1" si="10"/>
        <v>150000</v>
      </c>
      <c r="AB49" s="11">
        <f t="shared" ca="1" si="10"/>
        <v>150000</v>
      </c>
      <c r="AC49" s="11">
        <f t="shared" ca="1" si="10"/>
        <v>150000</v>
      </c>
      <c r="AD49" s="11">
        <f t="shared" ca="1" si="10"/>
        <v>150000</v>
      </c>
      <c r="AE49" s="11">
        <f t="shared" ca="1" si="10"/>
        <v>150000</v>
      </c>
      <c r="AF49" s="11">
        <f t="shared" ca="1" si="10"/>
        <v>150000</v>
      </c>
      <c r="AG49" s="11">
        <f t="shared" ca="1" si="10"/>
        <v>60000</v>
      </c>
      <c r="AH49" s="11">
        <f t="shared" ca="1" si="10"/>
        <v>150000</v>
      </c>
      <c r="AI49" s="11">
        <f t="shared" ca="1" si="10"/>
        <v>150000</v>
      </c>
      <c r="AJ49" s="11">
        <f t="shared" ca="1" si="11"/>
        <v>1410000</v>
      </c>
      <c r="AL49">
        <f t="shared" si="16"/>
        <v>37</v>
      </c>
      <c r="AM49" s="32">
        <f t="shared" ca="1" si="12"/>
        <v>200000</v>
      </c>
      <c r="AN49" s="32">
        <f t="shared" ca="1" si="13"/>
        <v>182350.89022495729</v>
      </c>
      <c r="AO49" s="12">
        <f t="shared" ca="1" si="14"/>
        <v>100000</v>
      </c>
      <c r="AP49" s="12">
        <f t="shared" ca="1" si="15"/>
        <v>91175.445112478643</v>
      </c>
      <c r="AQ49" s="34">
        <f t="shared" ca="1" si="8"/>
        <v>1110000</v>
      </c>
      <c r="AR49" s="34">
        <f t="shared" ca="1" si="17"/>
        <v>1012047.440748513</v>
      </c>
      <c r="AT49">
        <v>38</v>
      </c>
      <c r="AU49">
        <v>43801986.335840032</v>
      </c>
      <c r="AV49">
        <v>12851489.751879992</v>
      </c>
      <c r="AW49">
        <v>67393131.856257036</v>
      </c>
      <c r="AY49" s="51">
        <v>0.04</v>
      </c>
      <c r="AZ49" s="64">
        <v>43801986.335839055</v>
      </c>
      <c r="BA49" s="64">
        <v>8887923.3760996461</v>
      </c>
      <c r="BB49" s="64">
        <v>27664948.633751016</v>
      </c>
      <c r="BE49" s="48">
        <v>0.5</v>
      </c>
      <c r="BF49" s="65">
        <v>43801986.335839055</v>
      </c>
      <c r="BG49" s="65">
        <v>10706861.045706728</v>
      </c>
      <c r="BH49" s="65">
        <v>25846010.964143924</v>
      </c>
    </row>
    <row r="50" spans="25:60" x14ac:dyDescent="0.2">
      <c r="Y50">
        <v>38</v>
      </c>
      <c r="Z50" s="11">
        <f t="shared" ca="1" si="10"/>
        <v>150000</v>
      </c>
      <c r="AA50" s="11">
        <f t="shared" ca="1" si="10"/>
        <v>150000</v>
      </c>
      <c r="AB50" s="11">
        <f t="shared" ca="1" si="10"/>
        <v>150000</v>
      </c>
      <c r="AC50" s="11">
        <f t="shared" ca="1" si="10"/>
        <v>150000</v>
      </c>
      <c r="AD50" s="11">
        <f t="shared" ca="1" si="10"/>
        <v>150000</v>
      </c>
      <c r="AE50" s="11">
        <f t="shared" ca="1" si="10"/>
        <v>150000</v>
      </c>
      <c r="AF50" s="11">
        <f t="shared" ca="1" si="10"/>
        <v>150000</v>
      </c>
      <c r="AG50" s="11">
        <f t="shared" ca="1" si="10"/>
        <v>60000</v>
      </c>
      <c r="AH50" s="11">
        <f t="shared" ca="1" si="10"/>
        <v>150000</v>
      </c>
      <c r="AI50" s="11">
        <f t="shared" ca="1" si="10"/>
        <v>150000</v>
      </c>
      <c r="AJ50" s="11">
        <f t="shared" ca="1" si="11"/>
        <v>1410000</v>
      </c>
      <c r="AL50">
        <f t="shared" si="16"/>
        <v>38</v>
      </c>
      <c r="AM50" s="32">
        <f t="shared" ca="1" si="12"/>
        <v>200000</v>
      </c>
      <c r="AN50" s="32">
        <f t="shared" ca="1" si="13"/>
        <v>181896.14985033151</v>
      </c>
      <c r="AO50" s="12">
        <f t="shared" ca="1" si="14"/>
        <v>100000</v>
      </c>
      <c r="AP50" s="12">
        <f t="shared" ca="1" si="15"/>
        <v>90948.074925165754</v>
      </c>
      <c r="AQ50" s="34">
        <f t="shared" ca="1" si="8"/>
        <v>1110000</v>
      </c>
      <c r="AR50" s="34">
        <f t="shared" ca="1" si="17"/>
        <v>1009523.63166934</v>
      </c>
      <c r="AT50">
        <v>39</v>
      </c>
      <c r="AU50">
        <v>43801986.335840032</v>
      </c>
      <c r="AV50">
        <v>12851489.751879992</v>
      </c>
      <c r="AW50">
        <v>51588360.297658339</v>
      </c>
      <c r="AY50" s="51">
        <v>0.05</v>
      </c>
      <c r="AZ50" s="64">
        <v>43801986.335839055</v>
      </c>
      <c r="BA50" s="64">
        <v>8740695.7031725924</v>
      </c>
      <c r="BB50" s="64">
        <v>27812176.306678068</v>
      </c>
      <c r="BE50" s="48">
        <v>0.6</v>
      </c>
      <c r="BF50" s="65">
        <v>43801986.335839055</v>
      </c>
      <c r="BG50" s="65">
        <v>10206048.603018697</v>
      </c>
      <c r="BH50" s="65">
        <v>26346823.406831957</v>
      </c>
    </row>
    <row r="51" spans="25:60" x14ac:dyDescent="0.2">
      <c r="Y51">
        <v>39</v>
      </c>
      <c r="Z51" s="11">
        <f t="shared" ca="1" si="10"/>
        <v>150000</v>
      </c>
      <c r="AA51" s="11">
        <f t="shared" ca="1" si="10"/>
        <v>150000</v>
      </c>
      <c r="AB51" s="11">
        <f t="shared" ca="1" si="10"/>
        <v>150000</v>
      </c>
      <c r="AC51" s="11">
        <f t="shared" ca="1" si="10"/>
        <v>150000</v>
      </c>
      <c r="AD51" s="11">
        <f t="shared" ca="1" si="10"/>
        <v>150000</v>
      </c>
      <c r="AE51" s="11">
        <f t="shared" ref="AE51:AI51" ca="1" si="18">IF(AE$11&lt;$Y51, $Y$1*$Y$2*$Y$6, $Y$2*$Y$1)</f>
        <v>150000</v>
      </c>
      <c r="AF51" s="11">
        <f t="shared" ca="1" si="18"/>
        <v>150000</v>
      </c>
      <c r="AG51" s="11">
        <f t="shared" ca="1" si="18"/>
        <v>60000</v>
      </c>
      <c r="AH51" s="11">
        <f t="shared" ca="1" si="18"/>
        <v>150000</v>
      </c>
      <c r="AI51" s="11">
        <f t="shared" ca="1" si="18"/>
        <v>150000</v>
      </c>
      <c r="AJ51" s="11">
        <f t="shared" ca="1" si="11"/>
        <v>1410000</v>
      </c>
      <c r="AL51">
        <f t="shared" si="16"/>
        <v>39</v>
      </c>
      <c r="AM51" s="32">
        <f t="shared" ca="1" si="12"/>
        <v>200000</v>
      </c>
      <c r="AN51" s="32">
        <f t="shared" ca="1" si="13"/>
        <v>181442.5434916025</v>
      </c>
      <c r="AO51" s="12">
        <f t="shared" ca="1" si="14"/>
        <v>100000</v>
      </c>
      <c r="AP51" s="12">
        <f t="shared" ca="1" si="15"/>
        <v>90721.271745801248</v>
      </c>
      <c r="AQ51" s="34">
        <f t="shared" ca="1" si="8"/>
        <v>1110000</v>
      </c>
      <c r="AR51" s="34">
        <f t="shared" ca="1" si="17"/>
        <v>1007006.1163783938</v>
      </c>
      <c r="AT51">
        <v>40</v>
      </c>
      <c r="AU51">
        <v>43801986.335840032</v>
      </c>
      <c r="AV51">
        <v>12851489.751879992</v>
      </c>
      <c r="AW51">
        <v>67134650.209763423</v>
      </c>
      <c r="AY51" s="51">
        <v>0.06</v>
      </c>
      <c r="AZ51" s="64">
        <v>43801986.335839055</v>
      </c>
      <c r="BA51" s="64">
        <v>8747178.7558656782</v>
      </c>
      <c r="BB51" s="64">
        <v>27805693.253984977</v>
      </c>
      <c r="BE51" s="48">
        <v>0.7</v>
      </c>
      <c r="BF51" s="65">
        <v>43801986.335839055</v>
      </c>
      <c r="BG51" s="65">
        <v>9478808.55459686</v>
      </c>
      <c r="BH51" s="65">
        <v>27074063.455253795</v>
      </c>
    </row>
    <row r="52" spans="25:60" x14ac:dyDescent="0.2">
      <c r="Y52">
        <v>40</v>
      </c>
      <c r="Z52" s="11">
        <f ca="1">IF(Z$11&lt;$Y$52, $Y$1*$Y$2*$Y$6+$Y$1*$Y$6, $Y$2*$Y$1+$Y$1)</f>
        <v>10150000</v>
      </c>
      <c r="AA52" s="11">
        <f ca="1">IF(AA$11&lt;$Y$52, $Y$1*$Y$2*$Y$6+$Y$1*$Y$6, $Y$2*$Y$1+$Y$1)</f>
        <v>10150000</v>
      </c>
      <c r="AB52" s="11">
        <f t="shared" ref="AB52:AI52" ca="1" si="19">IF(AB$11&lt;$Y$52, $Y$1*$Y$2*$Y$6+$Y$1*$Y$6, $Y$2*$Y$1+$Y$1)</f>
        <v>10150000</v>
      </c>
      <c r="AC52" s="11">
        <f t="shared" ca="1" si="19"/>
        <v>10150000</v>
      </c>
      <c r="AD52" s="11">
        <f t="shared" ca="1" si="19"/>
        <v>10150000</v>
      </c>
      <c r="AE52" s="11">
        <f t="shared" ca="1" si="19"/>
        <v>10150000</v>
      </c>
      <c r="AF52" s="11">
        <f t="shared" ca="1" si="19"/>
        <v>10150000</v>
      </c>
      <c r="AG52" s="11">
        <f t="shared" ca="1" si="19"/>
        <v>4060000</v>
      </c>
      <c r="AH52" s="11">
        <f t="shared" ca="1" si="19"/>
        <v>10150000</v>
      </c>
      <c r="AI52" s="11">
        <f t="shared" ca="1" si="19"/>
        <v>10150000</v>
      </c>
      <c r="AJ52" s="11">
        <f ca="1">SUM(Z52:AI52)</f>
        <v>95410000</v>
      </c>
      <c r="AK52" s="1"/>
      <c r="AL52">
        <f t="shared" si="16"/>
        <v>40</v>
      </c>
      <c r="AM52" s="32">
        <f ca="1">IF(AJ52&lt;$AQ$1*$AM$1+$AQ$1,AJ52,$AQ$1*$AM$1+$AQ$1)</f>
        <v>40200000</v>
      </c>
      <c r="AN52" s="32">
        <f t="shared" ca="1" si="13"/>
        <v>36379003.732480898</v>
      </c>
      <c r="AO52" s="12">
        <f ca="1">IF(AJ52-AM52&lt;$AQ$2*$AM$2+$AQ$2,AJ52-AM52,$AQ$2*$AM$2+$AQ$2)</f>
        <v>10100000</v>
      </c>
      <c r="AP52" s="12">
        <f t="shared" ca="1" si="15"/>
        <v>9139998.4502004255</v>
      </c>
      <c r="AQ52" s="34">
        <f ca="1">IF(AJ52-AM52-AO52&lt;0,0,AJ52-AM52-AO52)</f>
        <v>45110000</v>
      </c>
      <c r="AR52" s="34">
        <f t="shared" ca="1" si="17"/>
        <v>40822309.909756549</v>
      </c>
      <c r="AT52">
        <v>41</v>
      </c>
      <c r="AU52">
        <v>43801986.335840032</v>
      </c>
      <c r="AV52">
        <v>12851489.751879992</v>
      </c>
      <c r="AW52">
        <v>46103513.158633731</v>
      </c>
      <c r="AY52" s="51">
        <v>7.0000000000000007E-2</v>
      </c>
      <c r="AZ52" s="64">
        <v>43801986.335839055</v>
      </c>
      <c r="BA52" s="64">
        <v>8648174.2371914759</v>
      </c>
      <c r="BB52" s="64">
        <v>27904697.772659179</v>
      </c>
      <c r="BE52" s="48">
        <v>0.8</v>
      </c>
      <c r="BF52" s="64">
        <v>43801986.335839055</v>
      </c>
      <c r="BG52" s="64">
        <v>8614433.1328102443</v>
      </c>
      <c r="BH52" s="64">
        <v>27938438.877040423</v>
      </c>
    </row>
    <row r="53" spans="25:60" x14ac:dyDescent="0.2">
      <c r="AM53" s="11"/>
      <c r="AN53" s="11"/>
      <c r="AO53" s="11"/>
      <c r="AP53" s="11"/>
      <c r="AQ53" s="13"/>
      <c r="AR53" s="11"/>
      <c r="AT53">
        <v>42</v>
      </c>
      <c r="AU53">
        <v>43801986.335840032</v>
      </c>
      <c r="AV53">
        <v>12851489.751879992</v>
      </c>
      <c r="AW53">
        <v>69428351.236392498</v>
      </c>
      <c r="AY53" s="51">
        <v>0.08</v>
      </c>
      <c r="AZ53" s="64">
        <v>43801986.335839055</v>
      </c>
      <c r="BA53" s="64">
        <v>8862008.9937502537</v>
      </c>
      <c r="BB53" s="64">
        <v>27690863.016100403</v>
      </c>
      <c r="BE53" s="48">
        <v>0.9</v>
      </c>
      <c r="BF53" s="65">
        <v>43801986.335839055</v>
      </c>
      <c r="BG53" s="65">
        <v>7200874.1901841946</v>
      </c>
      <c r="BH53" s="65">
        <v>29351997.819666475</v>
      </c>
    </row>
    <row r="54" spans="25:60" x14ac:dyDescent="0.2">
      <c r="AT54">
        <v>43</v>
      </c>
      <c r="AU54">
        <v>43801986.335840032</v>
      </c>
      <c r="AV54">
        <v>9584619.018689543</v>
      </c>
      <c r="AW54">
        <v>18828073.343539964</v>
      </c>
    </row>
    <row r="55" spans="25:60" x14ac:dyDescent="0.2">
      <c r="AT55">
        <v>44</v>
      </c>
      <c r="AU55">
        <v>43801986.335840032</v>
      </c>
      <c r="AV55">
        <v>12851489.751879992</v>
      </c>
      <c r="AW55">
        <v>69276117.373859972</v>
      </c>
    </row>
    <row r="56" spans="25:60" x14ac:dyDescent="0.2">
      <c r="AT56">
        <v>45</v>
      </c>
      <c r="AU56">
        <v>43801986.335840032</v>
      </c>
      <c r="AV56">
        <v>12851489.751879992</v>
      </c>
      <c r="AW56">
        <v>66526519.692148432</v>
      </c>
    </row>
    <row r="57" spans="25:60" x14ac:dyDescent="0.2">
      <c r="AT57">
        <v>46</v>
      </c>
      <c r="AU57">
        <v>43801986.335840032</v>
      </c>
      <c r="AV57">
        <v>12851489.751879992</v>
      </c>
      <c r="AW57">
        <v>74504087.601530254</v>
      </c>
    </row>
    <row r="58" spans="25:60" x14ac:dyDescent="0.2">
      <c r="AT58">
        <v>47</v>
      </c>
      <c r="AU58">
        <v>43801986.335840032</v>
      </c>
      <c r="AV58">
        <v>12851489.751879992</v>
      </c>
      <c r="AW58">
        <v>90871353.110279739</v>
      </c>
    </row>
    <row r="59" spans="25:60" x14ac:dyDescent="0.2">
      <c r="AT59">
        <v>48</v>
      </c>
      <c r="AU59">
        <v>43801986.335840032</v>
      </c>
      <c r="AV59">
        <v>12851489.751879992</v>
      </c>
      <c r="AW59">
        <v>90871353.110279739</v>
      </c>
    </row>
    <row r="60" spans="25:60" x14ac:dyDescent="0.2">
      <c r="AT60">
        <v>49</v>
      </c>
      <c r="AU60">
        <v>43801986.335840032</v>
      </c>
      <c r="AV60">
        <v>12851489.751879992</v>
      </c>
      <c r="AW60">
        <v>60141845.018994391</v>
      </c>
    </row>
    <row r="61" spans="25:60" x14ac:dyDescent="0.2">
      <c r="AT61">
        <v>50</v>
      </c>
      <c r="AU61">
        <v>43801986.335840032</v>
      </c>
      <c r="AV61">
        <v>12851489.751879992</v>
      </c>
      <c r="AW61">
        <v>39759307.841557443</v>
      </c>
    </row>
    <row r="62" spans="25:60" x14ac:dyDescent="0.2">
      <c r="AT62">
        <v>51</v>
      </c>
      <c r="AU62">
        <v>43801986.335840032</v>
      </c>
      <c r="AV62">
        <v>12851489.751879992</v>
      </c>
      <c r="AW62">
        <v>42441510.651711732</v>
      </c>
    </row>
    <row r="63" spans="25:60" x14ac:dyDescent="0.2">
      <c r="AT63">
        <v>52</v>
      </c>
      <c r="AU63">
        <v>43801986.335840032</v>
      </c>
      <c r="AV63">
        <v>12851489.751879992</v>
      </c>
      <c r="AW63">
        <v>53042202.531045511</v>
      </c>
    </row>
    <row r="64" spans="25:60" x14ac:dyDescent="0.2">
      <c r="AT64">
        <v>53</v>
      </c>
      <c r="AU64">
        <v>43801986.335840032</v>
      </c>
      <c r="AV64">
        <v>12851489.751879992</v>
      </c>
      <c r="AW64">
        <v>57013234.716071278</v>
      </c>
    </row>
    <row r="65" spans="46:49" x14ac:dyDescent="0.2">
      <c r="AT65">
        <v>54</v>
      </c>
      <c r="AU65">
        <v>43801986.335840032</v>
      </c>
      <c r="AV65">
        <v>12851489.751879992</v>
      </c>
      <c r="AW65">
        <v>62639958.187909439</v>
      </c>
    </row>
    <row r="66" spans="46:49" x14ac:dyDescent="0.2">
      <c r="AT66">
        <v>55</v>
      </c>
      <c r="AU66">
        <v>43801986.335840032</v>
      </c>
      <c r="AV66">
        <v>12851489.751879992</v>
      </c>
      <c r="AW66">
        <v>84366830.78459017</v>
      </c>
    </row>
    <row r="67" spans="46:49" x14ac:dyDescent="0.2">
      <c r="AT67">
        <v>56</v>
      </c>
      <c r="AU67">
        <v>43801986.335840032</v>
      </c>
      <c r="AV67">
        <v>12851489.751879992</v>
      </c>
      <c r="AW67">
        <v>75620072.969194591</v>
      </c>
    </row>
    <row r="68" spans="46:49" x14ac:dyDescent="0.2">
      <c r="AT68">
        <v>57</v>
      </c>
      <c r="AU68">
        <v>43801986.335840032</v>
      </c>
      <c r="AV68">
        <v>12851489.751879992</v>
      </c>
      <c r="AW68">
        <v>69418711.194435686</v>
      </c>
    </row>
    <row r="69" spans="46:49" x14ac:dyDescent="0.2">
      <c r="AT69">
        <v>58</v>
      </c>
      <c r="AU69">
        <v>43801986.335840032</v>
      </c>
      <c r="AV69">
        <v>12851489.751879992</v>
      </c>
      <c r="AW69">
        <v>77227033.754364759</v>
      </c>
    </row>
    <row r="70" spans="46:49" x14ac:dyDescent="0.2">
      <c r="AT70">
        <v>59</v>
      </c>
      <c r="AU70">
        <v>43801986.335840032</v>
      </c>
      <c r="AV70">
        <v>12851489.751879992</v>
      </c>
      <c r="AW70">
        <v>79275263.476615161</v>
      </c>
    </row>
    <row r="71" spans="46:49" x14ac:dyDescent="0.2">
      <c r="AT71">
        <v>60</v>
      </c>
      <c r="AU71">
        <v>43801986.335840032</v>
      </c>
      <c r="AV71">
        <v>12851489.751879992</v>
      </c>
      <c r="AW71">
        <v>28734981.328369137</v>
      </c>
    </row>
    <row r="72" spans="46:49" x14ac:dyDescent="0.2">
      <c r="AT72">
        <v>61</v>
      </c>
      <c r="AU72">
        <v>43801986.335840032</v>
      </c>
      <c r="AV72">
        <v>12851489.751879992</v>
      </c>
      <c r="AW72">
        <v>60250997.912485495</v>
      </c>
    </row>
    <row r="73" spans="46:49" x14ac:dyDescent="0.2">
      <c r="AT73">
        <v>62</v>
      </c>
      <c r="AU73">
        <v>43801986.335840032</v>
      </c>
      <c r="AV73">
        <v>12851489.751879992</v>
      </c>
      <c r="AW73">
        <v>39967302.66295141</v>
      </c>
    </row>
    <row r="74" spans="46:49" x14ac:dyDescent="0.2">
      <c r="AT74">
        <v>63</v>
      </c>
      <c r="AU74">
        <v>43801986.335840032</v>
      </c>
      <c r="AV74">
        <v>12851489.751879992</v>
      </c>
      <c r="AW74">
        <v>90871353.110279739</v>
      </c>
    </row>
    <row r="75" spans="46:49" x14ac:dyDescent="0.2">
      <c r="AT75">
        <v>64</v>
      </c>
      <c r="AU75">
        <v>43801986.335840032</v>
      </c>
      <c r="AV75">
        <v>12851489.751879992</v>
      </c>
      <c r="AW75">
        <v>55191267.210863039</v>
      </c>
    </row>
    <row r="76" spans="46:49" x14ac:dyDescent="0.2">
      <c r="AT76">
        <v>65</v>
      </c>
      <c r="AU76">
        <v>43801986.335840032</v>
      </c>
      <c r="AV76">
        <v>12851489.751879992</v>
      </c>
      <c r="AW76">
        <v>55829583.542556569</v>
      </c>
    </row>
    <row r="77" spans="46:49" x14ac:dyDescent="0.2">
      <c r="AT77">
        <v>66</v>
      </c>
      <c r="AU77">
        <v>43801986.335840032</v>
      </c>
      <c r="AV77">
        <v>12851489.751879992</v>
      </c>
      <c r="AW77">
        <v>31419799.725680538</v>
      </c>
    </row>
    <row r="78" spans="46:49" x14ac:dyDescent="0.2">
      <c r="AT78">
        <v>67</v>
      </c>
      <c r="AU78">
        <v>43801986.335840032</v>
      </c>
      <c r="AV78">
        <v>12851489.751879992</v>
      </c>
      <c r="AW78">
        <v>84029036.365501449</v>
      </c>
    </row>
    <row r="79" spans="46:49" x14ac:dyDescent="0.2">
      <c r="AT79">
        <v>68</v>
      </c>
      <c r="AU79">
        <v>43801986.335840032</v>
      </c>
      <c r="AV79">
        <v>12851489.751879992</v>
      </c>
      <c r="AW79">
        <v>75365141.236965641</v>
      </c>
    </row>
    <row r="80" spans="46:49" x14ac:dyDescent="0.2">
      <c r="AT80">
        <v>69</v>
      </c>
      <c r="AU80">
        <v>43801986.335840032</v>
      </c>
      <c r="AV80">
        <v>12851489.751879992</v>
      </c>
      <c r="AW80">
        <v>61517778.871631756</v>
      </c>
    </row>
    <row r="81" spans="46:49" x14ac:dyDescent="0.2">
      <c r="AT81">
        <v>70</v>
      </c>
      <c r="AU81">
        <v>43801986.335840032</v>
      </c>
      <c r="AV81">
        <v>12851489.751879992</v>
      </c>
      <c r="AW81">
        <v>79275263.476615161</v>
      </c>
    </row>
    <row r="82" spans="46:49" x14ac:dyDescent="0.2">
      <c r="AT82">
        <v>71</v>
      </c>
      <c r="AU82">
        <v>43801986.335840032</v>
      </c>
      <c r="AV82">
        <v>12851489.751879992</v>
      </c>
      <c r="AW82">
        <v>90871353.110279739</v>
      </c>
    </row>
    <row r="83" spans="46:49" x14ac:dyDescent="0.2">
      <c r="AT83">
        <v>72</v>
      </c>
      <c r="AU83">
        <v>43801986.335840032</v>
      </c>
      <c r="AV83">
        <v>12851489.751879992</v>
      </c>
      <c r="AW83">
        <v>90871353.110279739</v>
      </c>
    </row>
    <row r="84" spans="46:49" x14ac:dyDescent="0.2">
      <c r="AT84">
        <v>73</v>
      </c>
      <c r="AU84">
        <v>43801986.335840032</v>
      </c>
      <c r="AV84">
        <v>12851489.751879992</v>
      </c>
      <c r="AW84">
        <v>83944059.298019201</v>
      </c>
    </row>
    <row r="85" spans="46:49" x14ac:dyDescent="0.2">
      <c r="AT85">
        <v>74</v>
      </c>
      <c r="AU85">
        <v>43801986.335840032</v>
      </c>
      <c r="AV85">
        <v>12851489.751879992</v>
      </c>
      <c r="AW85">
        <v>77860420.18862623</v>
      </c>
    </row>
    <row r="86" spans="46:49" x14ac:dyDescent="0.2">
      <c r="AT86">
        <v>75</v>
      </c>
      <c r="AU86">
        <v>43801986.335840032</v>
      </c>
      <c r="AV86">
        <v>12851489.751879992</v>
      </c>
      <c r="AW86">
        <v>69525209.718727261</v>
      </c>
    </row>
    <row r="87" spans="46:49" x14ac:dyDescent="0.2">
      <c r="AT87">
        <v>76</v>
      </c>
      <c r="AU87">
        <v>43801986.335840032</v>
      </c>
      <c r="AV87">
        <v>12851489.751879992</v>
      </c>
      <c r="AW87">
        <v>69129088.90103364</v>
      </c>
    </row>
    <row r="88" spans="46:49" x14ac:dyDescent="0.2">
      <c r="AT88">
        <v>77</v>
      </c>
      <c r="AU88">
        <v>43801986.335840032</v>
      </c>
      <c r="AV88">
        <v>12851489.751879992</v>
      </c>
      <c r="AW88">
        <v>68757789.442527622</v>
      </c>
    </row>
    <row r="89" spans="46:49" x14ac:dyDescent="0.2">
      <c r="AT89">
        <v>78</v>
      </c>
      <c r="AU89">
        <v>43801986.335840032</v>
      </c>
      <c r="AV89">
        <v>12851489.751879992</v>
      </c>
      <c r="AW89">
        <v>62451332.088453531</v>
      </c>
    </row>
    <row r="90" spans="46:49" x14ac:dyDescent="0.2">
      <c r="AT90">
        <v>79</v>
      </c>
      <c r="AU90">
        <v>43801986.335840032</v>
      </c>
      <c r="AV90">
        <v>12851489.751879992</v>
      </c>
      <c r="AW90">
        <v>72855074.727788761</v>
      </c>
    </row>
    <row r="91" spans="46:49" x14ac:dyDescent="0.2">
      <c r="AT91">
        <v>80</v>
      </c>
      <c r="AU91">
        <v>43801986.335840032</v>
      </c>
      <c r="AV91">
        <v>12851489.751879992</v>
      </c>
      <c r="AW91">
        <v>83082516.204116672</v>
      </c>
    </row>
    <row r="92" spans="46:49" x14ac:dyDescent="0.2">
      <c r="AT92">
        <v>81</v>
      </c>
      <c r="AU92">
        <v>43801986.335840032</v>
      </c>
      <c r="AV92">
        <v>12851489.751879992</v>
      </c>
      <c r="AW92">
        <v>70659547.209700957</v>
      </c>
    </row>
    <row r="93" spans="46:49" x14ac:dyDescent="0.2">
      <c r="AT93">
        <v>82</v>
      </c>
      <c r="AU93">
        <v>43801986.335840032</v>
      </c>
      <c r="AV93">
        <v>12851489.751879992</v>
      </c>
      <c r="AW93">
        <v>64025665.885707229</v>
      </c>
    </row>
    <row r="94" spans="46:49" x14ac:dyDescent="0.2">
      <c r="AT94">
        <v>83</v>
      </c>
      <c r="AU94">
        <v>43801986.335840032</v>
      </c>
      <c r="AV94">
        <v>12851489.751879992</v>
      </c>
      <c r="AW94">
        <v>76231175.572180271</v>
      </c>
    </row>
    <row r="95" spans="46:49" x14ac:dyDescent="0.2">
      <c r="AT95">
        <v>84</v>
      </c>
      <c r="AU95">
        <v>43801986.335840032</v>
      </c>
      <c r="AV95">
        <v>12851489.751879992</v>
      </c>
      <c r="AW95">
        <v>70570547.445778251</v>
      </c>
    </row>
    <row r="96" spans="46:49" x14ac:dyDescent="0.2">
      <c r="AT96">
        <v>85</v>
      </c>
      <c r="AU96">
        <v>43801986.335840032</v>
      </c>
      <c r="AV96">
        <v>12851489.751879992</v>
      </c>
      <c r="AW96">
        <v>70806276.239798427</v>
      </c>
    </row>
    <row r="97" spans="46:49" x14ac:dyDescent="0.2">
      <c r="AT97">
        <v>86</v>
      </c>
      <c r="AU97">
        <v>43801986.335840032</v>
      </c>
      <c r="AV97">
        <v>12851489.751879992</v>
      </c>
      <c r="AW97">
        <v>66345686.369437933</v>
      </c>
    </row>
    <row r="98" spans="46:49" x14ac:dyDescent="0.2">
      <c r="AT98">
        <v>87</v>
      </c>
      <c r="AU98">
        <v>43801986.335840032</v>
      </c>
      <c r="AV98">
        <v>12851489.751879992</v>
      </c>
      <c r="AW98">
        <v>61814373.48563531</v>
      </c>
    </row>
    <row r="99" spans="46:49" x14ac:dyDescent="0.2">
      <c r="AT99">
        <v>88</v>
      </c>
      <c r="AU99">
        <v>43801986.335840032</v>
      </c>
      <c r="AV99">
        <v>12851489.751879992</v>
      </c>
      <c r="AW99">
        <v>77186719.620723158</v>
      </c>
    </row>
    <row r="100" spans="46:49" x14ac:dyDescent="0.2">
      <c r="AT100">
        <v>89</v>
      </c>
      <c r="AU100">
        <v>43801986.335840032</v>
      </c>
      <c r="AV100">
        <v>12851489.751879992</v>
      </c>
      <c r="AW100">
        <v>61390570.14185375</v>
      </c>
    </row>
    <row r="101" spans="46:49" x14ac:dyDescent="0.2">
      <c r="AT101">
        <v>90</v>
      </c>
      <c r="AU101">
        <v>43801986.335840032</v>
      </c>
      <c r="AV101">
        <v>12851489.751879992</v>
      </c>
      <c r="AW101">
        <v>43081771.271065682</v>
      </c>
    </row>
    <row r="102" spans="46:49" x14ac:dyDescent="0.2">
      <c r="AT102">
        <v>91</v>
      </c>
      <c r="AU102">
        <v>43801986.335840032</v>
      </c>
      <c r="AV102">
        <v>12851489.751879992</v>
      </c>
      <c r="AW102">
        <v>39887592.544658504</v>
      </c>
    </row>
    <row r="103" spans="46:49" x14ac:dyDescent="0.2">
      <c r="AT103">
        <v>92</v>
      </c>
      <c r="AU103">
        <v>43801986.335840032</v>
      </c>
      <c r="AV103">
        <v>12851489.751879992</v>
      </c>
      <c r="AW103">
        <v>79275263.476615161</v>
      </c>
    </row>
    <row r="104" spans="46:49" x14ac:dyDescent="0.2">
      <c r="AT104">
        <v>93</v>
      </c>
      <c r="AU104">
        <v>43801986.335840032</v>
      </c>
      <c r="AV104">
        <v>12851489.751879992</v>
      </c>
      <c r="AW104">
        <v>29575335.882149138</v>
      </c>
    </row>
    <row r="105" spans="46:49" x14ac:dyDescent="0.2">
      <c r="AT105">
        <v>94</v>
      </c>
      <c r="AU105">
        <v>43801986.335840032</v>
      </c>
      <c r="AV105">
        <v>12851489.751879992</v>
      </c>
      <c r="AW105">
        <v>90871353.110279739</v>
      </c>
    </row>
    <row r="106" spans="46:49" x14ac:dyDescent="0.2">
      <c r="AT106">
        <v>95</v>
      </c>
      <c r="AU106">
        <v>43801986.335840032</v>
      </c>
      <c r="AV106">
        <v>12851489.751879992</v>
      </c>
      <c r="AW106">
        <v>56309023.739064887</v>
      </c>
    </row>
    <row r="107" spans="46:49" x14ac:dyDescent="0.2">
      <c r="AT107">
        <v>96</v>
      </c>
      <c r="AU107">
        <v>43801986.335840032</v>
      </c>
      <c r="AV107">
        <v>12851489.751879992</v>
      </c>
      <c r="AW107">
        <v>77057180.404734373</v>
      </c>
    </row>
    <row r="108" spans="46:49" x14ac:dyDescent="0.2">
      <c r="AT108">
        <v>97</v>
      </c>
      <c r="AU108">
        <v>43801986.335840032</v>
      </c>
      <c r="AV108">
        <v>12851489.751879992</v>
      </c>
      <c r="AW108">
        <v>63101654.660601526</v>
      </c>
    </row>
    <row r="109" spans="46:49" x14ac:dyDescent="0.2">
      <c r="AT109">
        <v>98</v>
      </c>
      <c r="AU109">
        <v>43801986.335840032</v>
      </c>
      <c r="AV109">
        <v>12851489.751879992</v>
      </c>
      <c r="AW109">
        <v>74836361.561925769</v>
      </c>
    </row>
    <row r="110" spans="46:49" x14ac:dyDescent="0.2">
      <c r="AT110">
        <v>99</v>
      </c>
      <c r="AU110">
        <v>43801986.335840032</v>
      </c>
      <c r="AV110">
        <v>12851489.751879992</v>
      </c>
      <c r="AW110">
        <v>50274892.46921666</v>
      </c>
    </row>
    <row r="111" spans="46:49" x14ac:dyDescent="0.2">
      <c r="AT111">
        <v>100</v>
      </c>
      <c r="AU111">
        <v>43801986.335840032</v>
      </c>
      <c r="AV111">
        <v>12851489.751879992</v>
      </c>
      <c r="AW111">
        <v>76760983.981530428</v>
      </c>
    </row>
    <row r="112" spans="46:49" x14ac:dyDescent="0.2">
      <c r="AT112">
        <v>101</v>
      </c>
      <c r="AU112">
        <v>43801986.335840032</v>
      </c>
      <c r="AV112">
        <v>12851489.751879992</v>
      </c>
      <c r="AW112">
        <v>70701979.036064029</v>
      </c>
    </row>
    <row r="113" spans="46:49" x14ac:dyDescent="0.2">
      <c r="AT113">
        <v>102</v>
      </c>
      <c r="AU113">
        <v>43801986.335840032</v>
      </c>
      <c r="AV113">
        <v>12851489.751879992</v>
      </c>
      <c r="AW113">
        <v>69618811.491696358</v>
      </c>
    </row>
    <row r="114" spans="46:49" x14ac:dyDescent="0.2">
      <c r="AT114">
        <v>103</v>
      </c>
      <c r="AU114">
        <v>43801986.335840032</v>
      </c>
      <c r="AV114">
        <v>12851489.751879992</v>
      </c>
      <c r="AW114">
        <v>83429716.961807787</v>
      </c>
    </row>
    <row r="115" spans="46:49" x14ac:dyDescent="0.2">
      <c r="AT115">
        <v>104</v>
      </c>
      <c r="AU115">
        <v>43801986.335840032</v>
      </c>
      <c r="AV115">
        <v>12851489.751879992</v>
      </c>
      <c r="AW115">
        <v>77609700.38314344</v>
      </c>
    </row>
    <row r="116" spans="46:49" x14ac:dyDescent="0.2">
      <c r="AT116">
        <v>105</v>
      </c>
      <c r="AU116">
        <v>43801986.335840032</v>
      </c>
      <c r="AV116">
        <v>12851489.751879992</v>
      </c>
      <c r="AW116">
        <v>90871353.110279739</v>
      </c>
    </row>
    <row r="117" spans="46:49" x14ac:dyDescent="0.2">
      <c r="AT117">
        <v>106</v>
      </c>
      <c r="AU117">
        <v>43801986.335840032</v>
      </c>
      <c r="AV117">
        <v>12851489.751879992</v>
      </c>
      <c r="AW117">
        <v>70803799.073263407</v>
      </c>
    </row>
    <row r="118" spans="46:49" x14ac:dyDescent="0.2">
      <c r="AT118">
        <v>107</v>
      </c>
      <c r="AU118">
        <v>43801986.335840032</v>
      </c>
      <c r="AV118">
        <v>12851489.751879992</v>
      </c>
      <c r="AW118">
        <v>64003061.307402223</v>
      </c>
    </row>
    <row r="119" spans="46:49" x14ac:dyDescent="0.2">
      <c r="AT119">
        <v>108</v>
      </c>
      <c r="AU119">
        <v>43801986.335840032</v>
      </c>
      <c r="AV119">
        <v>12851489.751879992</v>
      </c>
      <c r="AW119">
        <v>55287751.745716512</v>
      </c>
    </row>
    <row r="120" spans="46:49" x14ac:dyDescent="0.2">
      <c r="AT120">
        <v>109</v>
      </c>
      <c r="AU120">
        <v>43801986.335840032</v>
      </c>
      <c r="AV120">
        <v>12851489.751879992</v>
      </c>
      <c r="AW120">
        <v>34352313.571056604</v>
      </c>
    </row>
    <row r="121" spans="46:49" x14ac:dyDescent="0.2">
      <c r="AT121">
        <v>110</v>
      </c>
      <c r="AU121">
        <v>43801986.335840032</v>
      </c>
      <c r="AV121">
        <v>12851489.751879992</v>
      </c>
      <c r="AW121">
        <v>35038357.11940334</v>
      </c>
    </row>
    <row r="122" spans="46:49" x14ac:dyDescent="0.2">
      <c r="AT122">
        <v>111</v>
      </c>
      <c r="AU122">
        <v>43801986.335840032</v>
      </c>
      <c r="AV122">
        <v>12851489.751879992</v>
      </c>
      <c r="AW122">
        <v>83602021.283694297</v>
      </c>
    </row>
    <row r="123" spans="46:49" x14ac:dyDescent="0.2">
      <c r="AT123">
        <v>112</v>
      </c>
      <c r="AU123">
        <v>43801986.335840032</v>
      </c>
      <c r="AV123">
        <v>12851489.751879992</v>
      </c>
      <c r="AW123">
        <v>69959537.04374212</v>
      </c>
    </row>
    <row r="124" spans="46:49" x14ac:dyDescent="0.2">
      <c r="AT124">
        <v>113</v>
      </c>
      <c r="AU124">
        <v>43801986.335840032</v>
      </c>
      <c r="AV124">
        <v>12851489.751879992</v>
      </c>
      <c r="AW124">
        <v>90871353.110279739</v>
      </c>
    </row>
    <row r="125" spans="46:49" x14ac:dyDescent="0.2">
      <c r="AT125">
        <v>114</v>
      </c>
      <c r="AU125">
        <v>43801986.335840032</v>
      </c>
      <c r="AV125">
        <v>12851489.751879992</v>
      </c>
      <c r="AW125">
        <v>78016759.410968453</v>
      </c>
    </row>
    <row r="126" spans="46:49" x14ac:dyDescent="0.2">
      <c r="AT126">
        <v>115</v>
      </c>
      <c r="AU126">
        <v>43801986.335840032</v>
      </c>
      <c r="AV126">
        <v>12851489.751879992</v>
      </c>
      <c r="AW126">
        <v>83687851.313805774</v>
      </c>
    </row>
    <row r="127" spans="46:49" x14ac:dyDescent="0.2">
      <c r="AT127">
        <v>116</v>
      </c>
      <c r="AU127">
        <v>43801986.335840032</v>
      </c>
      <c r="AV127">
        <v>12851489.751879992</v>
      </c>
      <c r="AW127">
        <v>62357012.690479025</v>
      </c>
    </row>
    <row r="128" spans="46:49" x14ac:dyDescent="0.2">
      <c r="AT128">
        <v>117</v>
      </c>
      <c r="AU128">
        <v>43801986.335840032</v>
      </c>
      <c r="AV128">
        <v>12851489.751879992</v>
      </c>
      <c r="AW128">
        <v>85278556.385340139</v>
      </c>
    </row>
    <row r="129" spans="46:49" x14ac:dyDescent="0.2">
      <c r="AT129">
        <v>118</v>
      </c>
      <c r="AU129">
        <v>43801986.335840032</v>
      </c>
      <c r="AV129">
        <v>12851489.751879992</v>
      </c>
      <c r="AW129">
        <v>67841799.689545706</v>
      </c>
    </row>
    <row r="130" spans="46:49" x14ac:dyDescent="0.2">
      <c r="AT130">
        <v>119</v>
      </c>
      <c r="AU130">
        <v>43801986.335840032</v>
      </c>
      <c r="AV130">
        <v>12851489.751879992</v>
      </c>
      <c r="AW130">
        <v>77169553.963483661</v>
      </c>
    </row>
    <row r="131" spans="46:49" x14ac:dyDescent="0.2">
      <c r="AT131">
        <v>120</v>
      </c>
      <c r="AU131">
        <v>43801986.335840032</v>
      </c>
      <c r="AV131">
        <v>12851489.751879992</v>
      </c>
      <c r="AW131">
        <v>84534467.049859792</v>
      </c>
    </row>
    <row r="132" spans="46:49" x14ac:dyDescent="0.2">
      <c r="AT132">
        <v>121</v>
      </c>
      <c r="AU132">
        <v>43801986.335840032</v>
      </c>
      <c r="AV132">
        <v>12851489.751879992</v>
      </c>
      <c r="AW132">
        <v>76674727.471433744</v>
      </c>
    </row>
    <row r="133" spans="46:49" x14ac:dyDescent="0.2">
      <c r="AT133">
        <v>122</v>
      </c>
      <c r="AU133">
        <v>43801986.335840032</v>
      </c>
      <c r="AV133">
        <v>12851489.751879992</v>
      </c>
      <c r="AW133">
        <v>55583709.189652458</v>
      </c>
    </row>
    <row r="134" spans="46:49" x14ac:dyDescent="0.2">
      <c r="AT134">
        <v>123</v>
      </c>
      <c r="AU134">
        <v>43801986.335840032</v>
      </c>
      <c r="AV134">
        <v>12851489.751879992</v>
      </c>
      <c r="AW134">
        <v>85032382.171953529</v>
      </c>
    </row>
    <row r="135" spans="46:49" x14ac:dyDescent="0.2">
      <c r="AT135">
        <v>124</v>
      </c>
      <c r="AU135">
        <v>43801986.335840032</v>
      </c>
      <c r="AV135">
        <v>12851489.751879992</v>
      </c>
      <c r="AW135">
        <v>77086465.197668537</v>
      </c>
    </row>
    <row r="136" spans="46:49" x14ac:dyDescent="0.2">
      <c r="AT136">
        <v>125</v>
      </c>
      <c r="AU136">
        <v>43801986.335840032</v>
      </c>
      <c r="AV136">
        <v>12851489.751879992</v>
      </c>
      <c r="AW136">
        <v>59937604.446087718</v>
      </c>
    </row>
    <row r="137" spans="46:49" x14ac:dyDescent="0.2">
      <c r="AT137">
        <v>126</v>
      </c>
      <c r="AU137">
        <v>43801986.335840032</v>
      </c>
      <c r="AV137">
        <v>12851489.751879992</v>
      </c>
      <c r="AW137">
        <v>76462393.431887507</v>
      </c>
    </row>
    <row r="138" spans="46:49" x14ac:dyDescent="0.2">
      <c r="AT138">
        <v>127</v>
      </c>
      <c r="AU138">
        <v>43801986.335840032</v>
      </c>
      <c r="AV138">
        <v>12851489.751879992</v>
      </c>
      <c r="AW138">
        <v>69885039.079566479</v>
      </c>
    </row>
    <row r="139" spans="46:49" x14ac:dyDescent="0.2">
      <c r="AT139">
        <v>128</v>
      </c>
      <c r="AU139">
        <v>43801986.335840032</v>
      </c>
      <c r="AV139">
        <v>12851489.751879992</v>
      </c>
      <c r="AW139">
        <v>90871353.110279739</v>
      </c>
    </row>
    <row r="140" spans="46:49" x14ac:dyDescent="0.2">
      <c r="AT140">
        <v>129</v>
      </c>
      <c r="AU140">
        <v>43801986.335840032</v>
      </c>
      <c r="AV140">
        <v>12851489.751879992</v>
      </c>
      <c r="AW140">
        <v>52394653.213756427</v>
      </c>
    </row>
    <row r="141" spans="46:49" x14ac:dyDescent="0.2">
      <c r="AT141">
        <v>130</v>
      </c>
      <c r="AU141">
        <v>43801986.335840032</v>
      </c>
      <c r="AV141">
        <v>12851489.751879992</v>
      </c>
      <c r="AW141">
        <v>83858869.787868246</v>
      </c>
    </row>
    <row r="142" spans="46:49" x14ac:dyDescent="0.2">
      <c r="AT142">
        <v>131</v>
      </c>
      <c r="AU142">
        <v>43801986.335840032</v>
      </c>
      <c r="AV142">
        <v>12851489.751879992</v>
      </c>
      <c r="AW142">
        <v>90871353.110279739</v>
      </c>
    </row>
    <row r="143" spans="46:49" x14ac:dyDescent="0.2">
      <c r="AT143">
        <v>132</v>
      </c>
      <c r="AU143">
        <v>43801986.335840032</v>
      </c>
      <c r="AV143">
        <v>12851489.751879992</v>
      </c>
      <c r="AW143">
        <v>63097373.633825451</v>
      </c>
    </row>
    <row r="144" spans="46:49" x14ac:dyDescent="0.2">
      <c r="AT144">
        <v>133</v>
      </c>
      <c r="AU144">
        <v>43801986.335840032</v>
      </c>
      <c r="AV144">
        <v>12851489.751879992</v>
      </c>
      <c r="AW144">
        <v>84366830.78459017</v>
      </c>
    </row>
    <row r="145" spans="46:49" x14ac:dyDescent="0.2">
      <c r="AT145">
        <v>134</v>
      </c>
      <c r="AU145">
        <v>43801986.335840032</v>
      </c>
      <c r="AV145">
        <v>12851489.751879992</v>
      </c>
      <c r="AW145">
        <v>69463502.574792713</v>
      </c>
    </row>
    <row r="146" spans="46:49" x14ac:dyDescent="0.2">
      <c r="AT146">
        <v>135</v>
      </c>
      <c r="AU146">
        <v>43801986.335840032</v>
      </c>
      <c r="AV146">
        <v>12851489.751879992</v>
      </c>
      <c r="AW146">
        <v>84534467.049859792</v>
      </c>
    </row>
    <row r="147" spans="46:49" x14ac:dyDescent="0.2">
      <c r="AT147">
        <v>136</v>
      </c>
      <c r="AU147">
        <v>43801986.335840032</v>
      </c>
      <c r="AV147">
        <v>12851489.751879992</v>
      </c>
      <c r="AW147">
        <v>84701268.266538426</v>
      </c>
    </row>
    <row r="148" spans="46:49" x14ac:dyDescent="0.2">
      <c r="AT148">
        <v>137</v>
      </c>
      <c r="AU148">
        <v>43801986.335840032</v>
      </c>
      <c r="AV148">
        <v>12851489.751879992</v>
      </c>
      <c r="AW148">
        <v>83169641.758117378</v>
      </c>
    </row>
    <row r="149" spans="46:49" x14ac:dyDescent="0.2">
      <c r="AT149">
        <v>138</v>
      </c>
      <c r="AU149">
        <v>43801986.335840032</v>
      </c>
      <c r="AV149">
        <v>12851489.751879992</v>
      </c>
      <c r="AW149">
        <v>78529313.91779612</v>
      </c>
    </row>
    <row r="150" spans="46:49" x14ac:dyDescent="0.2">
      <c r="AT150">
        <v>139</v>
      </c>
      <c r="AU150">
        <v>43801986.335840032</v>
      </c>
      <c r="AV150">
        <v>12851489.751879992</v>
      </c>
      <c r="AW150">
        <v>66869412.801509157</v>
      </c>
    </row>
    <row r="151" spans="46:49" x14ac:dyDescent="0.2">
      <c r="AT151">
        <v>140</v>
      </c>
      <c r="AU151">
        <v>43801986.335840032</v>
      </c>
      <c r="AV151">
        <v>12851489.751879992</v>
      </c>
      <c r="AW151">
        <v>60270029.72965315</v>
      </c>
    </row>
    <row r="152" spans="46:49" x14ac:dyDescent="0.2">
      <c r="AT152">
        <v>141</v>
      </c>
      <c r="AU152">
        <v>43801986.335840032</v>
      </c>
      <c r="AV152">
        <v>12851489.751879992</v>
      </c>
      <c r="AW152">
        <v>45617602.880976126</v>
      </c>
    </row>
    <row r="153" spans="46:49" x14ac:dyDescent="0.2">
      <c r="AT153">
        <v>142</v>
      </c>
      <c r="AU153">
        <v>43801986.335840032</v>
      </c>
      <c r="AV153">
        <v>12851489.751879992</v>
      </c>
      <c r="AW153">
        <v>62824637.186853603</v>
      </c>
    </row>
    <row r="154" spans="46:49" x14ac:dyDescent="0.2">
      <c r="AT154">
        <v>143</v>
      </c>
      <c r="AU154">
        <v>43801986.335840032</v>
      </c>
      <c r="AV154">
        <v>12851489.751879992</v>
      </c>
      <c r="AW154">
        <v>77440803.700084999</v>
      </c>
    </row>
    <row r="155" spans="46:49" x14ac:dyDescent="0.2">
      <c r="AT155">
        <v>144</v>
      </c>
      <c r="AU155">
        <v>43801986.335840032</v>
      </c>
      <c r="AV155">
        <v>12851489.751879992</v>
      </c>
      <c r="AW155">
        <v>90871353.110279739</v>
      </c>
    </row>
    <row r="156" spans="46:49" x14ac:dyDescent="0.2">
      <c r="AT156">
        <v>145</v>
      </c>
      <c r="AU156">
        <v>43801986.335840032</v>
      </c>
      <c r="AV156">
        <v>12851489.751879992</v>
      </c>
      <c r="AW156">
        <v>68772908.647202224</v>
      </c>
    </row>
    <row r="157" spans="46:49" x14ac:dyDescent="0.2">
      <c r="AT157">
        <v>146</v>
      </c>
      <c r="AU157">
        <v>43801986.335840032</v>
      </c>
      <c r="AV157">
        <v>12851489.751879992</v>
      </c>
      <c r="AW157">
        <v>44252377.666281447</v>
      </c>
    </row>
    <row r="158" spans="46:49" x14ac:dyDescent="0.2">
      <c r="AT158">
        <v>147</v>
      </c>
      <c r="AU158">
        <v>43801986.335840032</v>
      </c>
      <c r="AV158">
        <v>12851489.751879992</v>
      </c>
      <c r="AW158">
        <v>57047942.155698106</v>
      </c>
    </row>
    <row r="159" spans="46:49" x14ac:dyDescent="0.2">
      <c r="AT159">
        <v>148</v>
      </c>
      <c r="AU159">
        <v>43801986.335840032</v>
      </c>
      <c r="AV159">
        <v>12851489.751879992</v>
      </c>
      <c r="AW159">
        <v>90871353.110279739</v>
      </c>
    </row>
    <row r="160" spans="46:49" x14ac:dyDescent="0.2">
      <c r="AT160">
        <v>149</v>
      </c>
      <c r="AU160">
        <v>43801986.335840032</v>
      </c>
      <c r="AV160">
        <v>12851489.751879992</v>
      </c>
      <c r="AW160">
        <v>67657365.311438203</v>
      </c>
    </row>
    <row r="161" spans="46:49" x14ac:dyDescent="0.2">
      <c r="AT161">
        <v>150</v>
      </c>
      <c r="AU161">
        <v>43801986.335840032</v>
      </c>
      <c r="AV161">
        <v>12851489.751879992</v>
      </c>
      <c r="AW161">
        <v>90871353.110279739</v>
      </c>
    </row>
    <row r="162" spans="46:49" x14ac:dyDescent="0.2">
      <c r="AT162">
        <v>151</v>
      </c>
      <c r="AU162">
        <v>43801986.335840032</v>
      </c>
      <c r="AV162">
        <v>12851489.751879992</v>
      </c>
      <c r="AW162">
        <v>90871353.110279739</v>
      </c>
    </row>
    <row r="163" spans="46:49" x14ac:dyDescent="0.2">
      <c r="AT163">
        <v>152</v>
      </c>
      <c r="AU163">
        <v>43801986.335840032</v>
      </c>
      <c r="AV163">
        <v>12851489.751879992</v>
      </c>
      <c r="AW163">
        <v>85278556.385340139</v>
      </c>
    </row>
    <row r="164" spans="46:49" x14ac:dyDescent="0.2">
      <c r="AT164">
        <v>153</v>
      </c>
      <c r="AU164">
        <v>43801986.335840032</v>
      </c>
      <c r="AV164">
        <v>12851489.751879992</v>
      </c>
      <c r="AW164">
        <v>76502423.149547249</v>
      </c>
    </row>
    <row r="165" spans="46:49" x14ac:dyDescent="0.2">
      <c r="AT165">
        <v>154</v>
      </c>
      <c r="AU165">
        <v>43801986.335840032</v>
      </c>
      <c r="AV165">
        <v>12851489.751879992</v>
      </c>
      <c r="AW165">
        <v>48832867.5947541</v>
      </c>
    </row>
    <row r="166" spans="46:49" x14ac:dyDescent="0.2">
      <c r="AT166">
        <v>155</v>
      </c>
      <c r="AU166">
        <v>43801986.335840032</v>
      </c>
      <c r="AV166">
        <v>9584619.018689543</v>
      </c>
      <c r="AW166">
        <v>30440031.72165712</v>
      </c>
    </row>
    <row r="167" spans="46:49" x14ac:dyDescent="0.2">
      <c r="AT167">
        <v>156</v>
      </c>
      <c r="AU167">
        <v>43801986.335840032</v>
      </c>
      <c r="AV167">
        <v>12851489.751879992</v>
      </c>
      <c r="AW167">
        <v>90871353.110279739</v>
      </c>
    </row>
    <row r="168" spans="46:49" x14ac:dyDescent="0.2">
      <c r="AT168">
        <v>157</v>
      </c>
      <c r="AU168">
        <v>43801986.335840032</v>
      </c>
      <c r="AV168">
        <v>12851489.751879992</v>
      </c>
      <c r="AW168">
        <v>53619933.086255968</v>
      </c>
    </row>
    <row r="169" spans="46:49" x14ac:dyDescent="0.2">
      <c r="AT169">
        <v>158</v>
      </c>
      <c r="AU169">
        <v>43801986.335840032</v>
      </c>
      <c r="AV169">
        <v>12851489.751879992</v>
      </c>
      <c r="AW169">
        <v>60088033.894741014</v>
      </c>
    </row>
    <row r="170" spans="46:49" x14ac:dyDescent="0.2">
      <c r="AT170">
        <v>159</v>
      </c>
      <c r="AU170">
        <v>43801986.335840032</v>
      </c>
      <c r="AV170">
        <v>12851489.751879992</v>
      </c>
      <c r="AW170">
        <v>90871353.110279739</v>
      </c>
    </row>
    <row r="171" spans="46:49" x14ac:dyDescent="0.2">
      <c r="AT171">
        <v>160</v>
      </c>
      <c r="AU171">
        <v>43801986.335840032</v>
      </c>
      <c r="AV171">
        <v>12851489.751879992</v>
      </c>
      <c r="AW171">
        <v>64292316.605421796</v>
      </c>
    </row>
    <row r="172" spans="46:49" x14ac:dyDescent="0.2">
      <c r="AT172">
        <v>161</v>
      </c>
      <c r="AU172">
        <v>43801986.335840032</v>
      </c>
      <c r="AV172">
        <v>12851489.751879992</v>
      </c>
      <c r="AW172">
        <v>90871353.110279739</v>
      </c>
    </row>
    <row r="173" spans="46:49" x14ac:dyDescent="0.2">
      <c r="AT173">
        <v>162</v>
      </c>
      <c r="AU173">
        <v>43801986.335840032</v>
      </c>
      <c r="AV173">
        <v>12851489.751879992</v>
      </c>
      <c r="AW173">
        <v>79190120.686170056</v>
      </c>
    </row>
    <row r="174" spans="46:49" x14ac:dyDescent="0.2">
      <c r="AT174">
        <v>163</v>
      </c>
      <c r="AU174">
        <v>43801986.335840032</v>
      </c>
      <c r="AV174">
        <v>12851489.751879992</v>
      </c>
      <c r="AW174">
        <v>77927371.291322052</v>
      </c>
    </row>
    <row r="175" spans="46:49" x14ac:dyDescent="0.2">
      <c r="AT175">
        <v>164</v>
      </c>
      <c r="AU175">
        <v>43801986.335840032</v>
      </c>
      <c r="AV175">
        <v>12851489.751879992</v>
      </c>
      <c r="AW175">
        <v>71679415.594587252</v>
      </c>
    </row>
    <row r="176" spans="46:49" x14ac:dyDescent="0.2">
      <c r="AT176">
        <v>165</v>
      </c>
      <c r="AU176">
        <v>43801986.335840032</v>
      </c>
      <c r="AV176">
        <v>12851489.751879992</v>
      </c>
      <c r="AW176">
        <v>84029036.365501449</v>
      </c>
    </row>
    <row r="177" spans="46:49" x14ac:dyDescent="0.2">
      <c r="AT177">
        <v>166</v>
      </c>
      <c r="AU177">
        <v>43801986.335840032</v>
      </c>
      <c r="AV177">
        <v>12851489.751879992</v>
      </c>
      <c r="AW177">
        <v>77262595.347036555</v>
      </c>
    </row>
    <row r="178" spans="46:49" x14ac:dyDescent="0.2">
      <c r="AT178">
        <v>167</v>
      </c>
      <c r="AU178">
        <v>43801986.335840032</v>
      </c>
      <c r="AV178">
        <v>12851489.751879992</v>
      </c>
      <c r="AW178">
        <v>52491452.506876305</v>
      </c>
    </row>
    <row r="179" spans="46:49" x14ac:dyDescent="0.2">
      <c r="AT179">
        <v>168</v>
      </c>
      <c r="AU179">
        <v>43801986.335840032</v>
      </c>
      <c r="AV179">
        <v>12851489.751879992</v>
      </c>
      <c r="AW179">
        <v>90871353.110279739</v>
      </c>
    </row>
    <row r="180" spans="46:49" x14ac:dyDescent="0.2">
      <c r="AT180">
        <v>169</v>
      </c>
      <c r="AU180">
        <v>43801986.335840032</v>
      </c>
      <c r="AV180">
        <v>12851489.751879992</v>
      </c>
      <c r="AW180">
        <v>43010591.285342366</v>
      </c>
    </row>
    <row r="181" spans="46:49" x14ac:dyDescent="0.2">
      <c r="AT181">
        <v>170</v>
      </c>
      <c r="AU181">
        <v>43801986.335840032</v>
      </c>
      <c r="AV181">
        <v>12851489.751879992</v>
      </c>
      <c r="AW181">
        <v>75901173.609637633</v>
      </c>
    </row>
    <row r="182" spans="46:49" x14ac:dyDescent="0.2">
      <c r="AT182">
        <v>171</v>
      </c>
      <c r="AU182">
        <v>43801986.335840032</v>
      </c>
      <c r="AV182">
        <v>12851489.751879992</v>
      </c>
      <c r="AW182">
        <v>70342495.652039528</v>
      </c>
    </row>
    <row r="183" spans="46:49" x14ac:dyDescent="0.2">
      <c r="AT183">
        <v>172</v>
      </c>
      <c r="AU183">
        <v>43801986.335840032</v>
      </c>
      <c r="AV183">
        <v>12851489.751879992</v>
      </c>
      <c r="AW183">
        <v>53185919.658704549</v>
      </c>
    </row>
    <row r="184" spans="46:49" x14ac:dyDescent="0.2">
      <c r="AT184">
        <v>173</v>
      </c>
      <c r="AU184">
        <v>43801986.335840032</v>
      </c>
      <c r="AV184">
        <v>12851489.751879992</v>
      </c>
      <c r="AW184">
        <v>76986171.468633205</v>
      </c>
    </row>
    <row r="185" spans="46:49" x14ac:dyDescent="0.2">
      <c r="AT185">
        <v>174</v>
      </c>
      <c r="AU185">
        <v>43801986.335840032</v>
      </c>
      <c r="AV185">
        <v>12851489.751879992</v>
      </c>
      <c r="AW185">
        <v>76157158.435705885</v>
      </c>
    </row>
    <row r="186" spans="46:49" x14ac:dyDescent="0.2">
      <c r="AT186">
        <v>175</v>
      </c>
      <c r="AU186">
        <v>43801986.335840032</v>
      </c>
      <c r="AV186">
        <v>12851489.751879992</v>
      </c>
      <c r="AW186">
        <v>30724458.933105852</v>
      </c>
    </row>
    <row r="187" spans="46:49" x14ac:dyDescent="0.2">
      <c r="AT187">
        <v>176</v>
      </c>
      <c r="AU187">
        <v>43801986.335840032</v>
      </c>
      <c r="AV187">
        <v>12851489.751879992</v>
      </c>
      <c r="AW187">
        <v>75633944.590768799</v>
      </c>
    </row>
    <row r="188" spans="46:49" x14ac:dyDescent="0.2">
      <c r="AT188">
        <v>177</v>
      </c>
      <c r="AU188">
        <v>43801986.335840032</v>
      </c>
      <c r="AV188">
        <v>12851489.751879992</v>
      </c>
      <c r="AW188">
        <v>67049956.848974258</v>
      </c>
    </row>
    <row r="189" spans="46:49" x14ac:dyDescent="0.2">
      <c r="AT189">
        <v>178</v>
      </c>
      <c r="AU189">
        <v>43801986.335840032</v>
      </c>
      <c r="AV189">
        <v>12851489.751879992</v>
      </c>
      <c r="AW189">
        <v>64108537.105700359</v>
      </c>
    </row>
    <row r="190" spans="46:49" x14ac:dyDescent="0.2">
      <c r="AT190">
        <v>179</v>
      </c>
      <c r="AU190">
        <v>43801986.335840032</v>
      </c>
      <c r="AV190">
        <v>12851489.751879992</v>
      </c>
      <c r="AW190">
        <v>77044022.101725772</v>
      </c>
    </row>
    <row r="191" spans="46:49" x14ac:dyDescent="0.2">
      <c r="AT191">
        <v>180</v>
      </c>
      <c r="AU191">
        <v>43801986.335840032</v>
      </c>
      <c r="AV191">
        <v>12851489.751879992</v>
      </c>
      <c r="AW191">
        <v>70653848.12698248</v>
      </c>
    </row>
    <row r="192" spans="46:49" x14ac:dyDescent="0.2">
      <c r="AT192">
        <v>181</v>
      </c>
      <c r="AU192">
        <v>43801986.335840032</v>
      </c>
      <c r="AV192">
        <v>12851489.751879992</v>
      </c>
      <c r="AW192">
        <v>75982689.513819471</v>
      </c>
    </row>
    <row r="193" spans="46:49" x14ac:dyDescent="0.2">
      <c r="AT193">
        <v>182</v>
      </c>
      <c r="AU193">
        <v>43801986.335840032</v>
      </c>
      <c r="AV193">
        <v>12851489.751879992</v>
      </c>
      <c r="AW193">
        <v>46478188.93135941</v>
      </c>
    </row>
    <row r="194" spans="46:49" x14ac:dyDescent="0.2">
      <c r="AT194">
        <v>183</v>
      </c>
      <c r="AU194">
        <v>43801986.335840032</v>
      </c>
      <c r="AV194">
        <v>12851489.751879992</v>
      </c>
      <c r="AW194">
        <v>50764228.565012842</v>
      </c>
    </row>
    <row r="195" spans="46:49" x14ac:dyDescent="0.2">
      <c r="AT195">
        <v>184</v>
      </c>
      <c r="AU195">
        <v>43801986.335840032</v>
      </c>
      <c r="AV195">
        <v>12851489.751879992</v>
      </c>
      <c r="AW195">
        <v>84701268.266538426</v>
      </c>
    </row>
    <row r="196" spans="46:49" x14ac:dyDescent="0.2">
      <c r="AT196">
        <v>185</v>
      </c>
      <c r="AU196">
        <v>43801986.335840032</v>
      </c>
      <c r="AV196">
        <v>12851489.751879992</v>
      </c>
      <c r="AW196">
        <v>53354134.204042464</v>
      </c>
    </row>
    <row r="197" spans="46:49" x14ac:dyDescent="0.2">
      <c r="AT197">
        <v>186</v>
      </c>
      <c r="AU197">
        <v>43801986.335840032</v>
      </c>
      <c r="AV197">
        <v>12851489.751879992</v>
      </c>
      <c r="AW197">
        <v>90871353.110279739</v>
      </c>
    </row>
    <row r="198" spans="46:49" x14ac:dyDescent="0.2">
      <c r="AT198">
        <v>187</v>
      </c>
      <c r="AU198">
        <v>43801986.335840032</v>
      </c>
      <c r="AV198">
        <v>12851489.751879992</v>
      </c>
      <c r="AW198">
        <v>90871353.110279739</v>
      </c>
    </row>
    <row r="199" spans="46:49" x14ac:dyDescent="0.2">
      <c r="AT199">
        <v>188</v>
      </c>
      <c r="AU199">
        <v>43801986.335840032</v>
      </c>
      <c r="AV199">
        <v>12851489.751879992</v>
      </c>
      <c r="AW199">
        <v>90871353.110279739</v>
      </c>
    </row>
    <row r="200" spans="46:49" x14ac:dyDescent="0.2">
      <c r="AT200">
        <v>189</v>
      </c>
      <c r="AU200">
        <v>43801986.335840032</v>
      </c>
      <c r="AV200">
        <v>12851489.751879992</v>
      </c>
      <c r="AW200">
        <v>82109638.919496998</v>
      </c>
    </row>
    <row r="201" spans="46:49" x14ac:dyDescent="0.2">
      <c r="AT201">
        <v>190</v>
      </c>
      <c r="AU201">
        <v>43801986.335840032</v>
      </c>
      <c r="AV201">
        <v>12851489.751879992</v>
      </c>
      <c r="AW201">
        <v>65154981.679419875</v>
      </c>
    </row>
    <row r="202" spans="46:49" x14ac:dyDescent="0.2">
      <c r="AT202">
        <v>191</v>
      </c>
      <c r="AU202">
        <v>43801986.335840032</v>
      </c>
      <c r="AV202">
        <v>12851489.751879992</v>
      </c>
      <c r="AW202">
        <v>84282698.203155637</v>
      </c>
    </row>
    <row r="203" spans="46:49" x14ac:dyDescent="0.2">
      <c r="AT203">
        <v>192</v>
      </c>
      <c r="AU203">
        <v>43801986.335840032</v>
      </c>
      <c r="AV203">
        <v>12851489.751879992</v>
      </c>
      <c r="AW203">
        <v>27126514.449597213</v>
      </c>
    </row>
    <row r="204" spans="46:49" x14ac:dyDescent="0.2">
      <c r="AT204">
        <v>193</v>
      </c>
      <c r="AU204">
        <v>43801986.335840032</v>
      </c>
      <c r="AV204">
        <v>12851489.751879992</v>
      </c>
      <c r="AW204">
        <v>36696924.638266876</v>
      </c>
    </row>
    <row r="205" spans="46:49" x14ac:dyDescent="0.2">
      <c r="AT205">
        <v>194</v>
      </c>
      <c r="AU205">
        <v>43801986.335840032</v>
      </c>
      <c r="AV205">
        <v>12851489.751879992</v>
      </c>
      <c r="AW205">
        <v>90871353.110279739</v>
      </c>
    </row>
    <row r="206" spans="46:49" x14ac:dyDescent="0.2">
      <c r="AT206">
        <v>195</v>
      </c>
      <c r="AU206">
        <v>43801986.335840032</v>
      </c>
      <c r="AV206">
        <v>12851489.751879992</v>
      </c>
      <c r="AW206">
        <v>46032032.854008466</v>
      </c>
    </row>
    <row r="207" spans="46:49" x14ac:dyDescent="0.2">
      <c r="AT207">
        <v>196</v>
      </c>
      <c r="AU207">
        <v>43801986.335840032</v>
      </c>
      <c r="AV207">
        <v>12851489.751879992</v>
      </c>
      <c r="AW207">
        <v>69395304.50127013</v>
      </c>
    </row>
    <row r="208" spans="46:49" x14ac:dyDescent="0.2">
      <c r="AT208">
        <v>197</v>
      </c>
      <c r="AU208">
        <v>43801986.335840032</v>
      </c>
      <c r="AV208">
        <v>12851489.751879992</v>
      </c>
      <c r="AW208">
        <v>59983255.203303501</v>
      </c>
    </row>
    <row r="209" spans="46:49" x14ac:dyDescent="0.2">
      <c r="AT209">
        <v>198</v>
      </c>
      <c r="AU209">
        <v>43801986.335840032</v>
      </c>
      <c r="AV209">
        <v>12851489.751879992</v>
      </c>
      <c r="AW209">
        <v>57387936.636594906</v>
      </c>
    </row>
    <row r="210" spans="46:49" x14ac:dyDescent="0.2">
      <c r="AT210">
        <v>199</v>
      </c>
      <c r="AU210">
        <v>43801986.335840032</v>
      </c>
      <c r="AV210">
        <v>4073471.4383211671</v>
      </c>
      <c r="AW210">
        <v>18192973.052995734</v>
      </c>
    </row>
    <row r="211" spans="46:49" x14ac:dyDescent="0.2">
      <c r="AT211">
        <v>200</v>
      </c>
      <c r="AU211">
        <v>43801986.335840032</v>
      </c>
      <c r="AV211">
        <v>12851489.751879992</v>
      </c>
      <c r="AW211">
        <v>79275674.278980047</v>
      </c>
    </row>
    <row r="212" spans="46:49" x14ac:dyDescent="0.2">
      <c r="AT212">
        <v>201</v>
      </c>
      <c r="AU212">
        <v>43801986.335840032</v>
      </c>
      <c r="AV212">
        <v>12851489.751879992</v>
      </c>
      <c r="AW212">
        <v>82819830.479304358</v>
      </c>
    </row>
    <row r="213" spans="46:49" x14ac:dyDescent="0.2">
      <c r="AT213">
        <v>202</v>
      </c>
      <c r="AU213">
        <v>43801986.335840032</v>
      </c>
      <c r="AV213">
        <v>12851489.751879992</v>
      </c>
      <c r="AW213">
        <v>63990512.262996912</v>
      </c>
    </row>
    <row r="214" spans="46:49" x14ac:dyDescent="0.2">
      <c r="AT214">
        <v>203</v>
      </c>
      <c r="AU214">
        <v>43801986.335840032</v>
      </c>
      <c r="AV214">
        <v>12851489.751879992</v>
      </c>
      <c r="AW214">
        <v>77271061.478006989</v>
      </c>
    </row>
    <row r="215" spans="46:49" x14ac:dyDescent="0.2">
      <c r="AT215">
        <v>204</v>
      </c>
      <c r="AU215">
        <v>43801986.335840032</v>
      </c>
      <c r="AV215">
        <v>12851489.751879992</v>
      </c>
      <c r="AW215">
        <v>37896109.21191635</v>
      </c>
    </row>
    <row r="216" spans="46:49" x14ac:dyDescent="0.2">
      <c r="AT216">
        <v>205</v>
      </c>
      <c r="AU216">
        <v>43801986.335840032</v>
      </c>
      <c r="AV216">
        <v>12851489.751879992</v>
      </c>
      <c r="AW216">
        <v>84534467.049859792</v>
      </c>
    </row>
    <row r="217" spans="46:49" x14ac:dyDescent="0.2">
      <c r="AT217">
        <v>206</v>
      </c>
      <c r="AU217">
        <v>43801986.335840032</v>
      </c>
      <c r="AV217">
        <v>12851489.751879992</v>
      </c>
      <c r="AW217">
        <v>68928692.726989359</v>
      </c>
    </row>
    <row r="218" spans="46:49" x14ac:dyDescent="0.2">
      <c r="AT218">
        <v>207</v>
      </c>
      <c r="AU218">
        <v>43801986.335840032</v>
      </c>
      <c r="AV218">
        <v>12851489.751879992</v>
      </c>
      <c r="AW218">
        <v>83602021.283694297</v>
      </c>
    </row>
    <row r="219" spans="46:49" x14ac:dyDescent="0.2">
      <c r="AT219">
        <v>208</v>
      </c>
      <c r="AU219">
        <v>43801986.335840032</v>
      </c>
      <c r="AV219">
        <v>12851489.751879992</v>
      </c>
      <c r="AW219">
        <v>70308586.472173765</v>
      </c>
    </row>
    <row r="220" spans="46:49" x14ac:dyDescent="0.2">
      <c r="AT220">
        <v>209</v>
      </c>
      <c r="AU220">
        <v>43801986.335840032</v>
      </c>
      <c r="AV220">
        <v>12851489.751879992</v>
      </c>
      <c r="AW220">
        <v>78029944.724170223</v>
      </c>
    </row>
    <row r="221" spans="46:49" x14ac:dyDescent="0.2">
      <c r="AT221">
        <v>210</v>
      </c>
      <c r="AU221">
        <v>43801986.335840032</v>
      </c>
      <c r="AV221">
        <v>12851489.751879992</v>
      </c>
      <c r="AW221">
        <v>50583219.877168849</v>
      </c>
    </row>
    <row r="222" spans="46:49" x14ac:dyDescent="0.2">
      <c r="AT222">
        <v>211</v>
      </c>
      <c r="AU222">
        <v>43801986.335840032</v>
      </c>
      <c r="AV222">
        <v>12851489.751879992</v>
      </c>
      <c r="AW222">
        <v>45462631.720115721</v>
      </c>
    </row>
    <row r="223" spans="46:49" x14ac:dyDescent="0.2">
      <c r="AT223">
        <v>212</v>
      </c>
      <c r="AU223">
        <v>43801986.335840032</v>
      </c>
      <c r="AV223">
        <v>12851489.751879992</v>
      </c>
      <c r="AW223">
        <v>90871353.110279739</v>
      </c>
    </row>
    <row r="224" spans="46:49" x14ac:dyDescent="0.2">
      <c r="AT224">
        <v>213</v>
      </c>
      <c r="AU224">
        <v>43801986.335840032</v>
      </c>
      <c r="AV224">
        <v>12851489.751879992</v>
      </c>
      <c r="AW224">
        <v>84701268.266538426</v>
      </c>
    </row>
    <row r="225" spans="46:49" x14ac:dyDescent="0.2">
      <c r="AT225">
        <v>214</v>
      </c>
      <c r="AU225">
        <v>43801986.335840032</v>
      </c>
      <c r="AV225">
        <v>12851489.751879992</v>
      </c>
      <c r="AW225">
        <v>67590662.689299047</v>
      </c>
    </row>
    <row r="226" spans="46:49" x14ac:dyDescent="0.2">
      <c r="AT226">
        <v>215</v>
      </c>
      <c r="AU226">
        <v>43801986.335840032</v>
      </c>
      <c r="AV226">
        <v>12851489.751879992</v>
      </c>
      <c r="AW226">
        <v>57032621.858691454</v>
      </c>
    </row>
    <row r="227" spans="46:49" x14ac:dyDescent="0.2">
      <c r="AT227">
        <v>216</v>
      </c>
      <c r="AU227">
        <v>43801986.335840032</v>
      </c>
      <c r="AV227">
        <v>12851489.751879992</v>
      </c>
      <c r="AW227">
        <v>74943650.205255568</v>
      </c>
    </row>
    <row r="228" spans="46:49" x14ac:dyDescent="0.2">
      <c r="AT228">
        <v>217</v>
      </c>
      <c r="AU228">
        <v>43801986.335840032</v>
      </c>
      <c r="AV228">
        <v>12851489.751879992</v>
      </c>
      <c r="AW228">
        <v>74147667.970414132</v>
      </c>
    </row>
    <row r="229" spans="46:49" x14ac:dyDescent="0.2">
      <c r="AT229">
        <v>218</v>
      </c>
      <c r="AU229">
        <v>43801986.335840032</v>
      </c>
      <c r="AV229">
        <v>12851489.751879992</v>
      </c>
      <c r="AW229">
        <v>79603906.39296791</v>
      </c>
    </row>
    <row r="230" spans="46:49" x14ac:dyDescent="0.2">
      <c r="AT230">
        <v>219</v>
      </c>
      <c r="AU230">
        <v>43801986.335840032</v>
      </c>
      <c r="AV230">
        <v>12851489.751879992</v>
      </c>
      <c r="AW230">
        <v>77350965.253385842</v>
      </c>
    </row>
    <row r="231" spans="46:49" x14ac:dyDescent="0.2">
      <c r="AT231">
        <v>220</v>
      </c>
      <c r="AU231">
        <v>43801986.335840032</v>
      </c>
      <c r="AV231">
        <v>12851489.751879992</v>
      </c>
      <c r="AW231">
        <v>68517887.348120362</v>
      </c>
    </row>
    <row r="232" spans="46:49" x14ac:dyDescent="0.2">
      <c r="AT232">
        <v>221</v>
      </c>
      <c r="AU232">
        <v>43801986.335840032</v>
      </c>
      <c r="AV232">
        <v>12851489.751879992</v>
      </c>
      <c r="AW232">
        <v>70593005.133985788</v>
      </c>
    </row>
    <row r="233" spans="46:49" x14ac:dyDescent="0.2">
      <c r="AT233">
        <v>222</v>
      </c>
      <c r="AU233">
        <v>43801986.335840032</v>
      </c>
      <c r="AV233">
        <v>12851489.751879992</v>
      </c>
      <c r="AW233">
        <v>46601546.649420388</v>
      </c>
    </row>
    <row r="234" spans="46:49" x14ac:dyDescent="0.2">
      <c r="AT234">
        <v>223</v>
      </c>
      <c r="AU234">
        <v>43801986.335840032</v>
      </c>
      <c r="AV234">
        <v>12851489.751879992</v>
      </c>
      <c r="AW234">
        <v>90871353.110279739</v>
      </c>
    </row>
    <row r="235" spans="46:49" x14ac:dyDescent="0.2">
      <c r="AT235">
        <v>224</v>
      </c>
      <c r="AU235">
        <v>43801986.335840032</v>
      </c>
      <c r="AV235">
        <v>12851489.751879992</v>
      </c>
      <c r="AW235">
        <v>47629954.326257527</v>
      </c>
    </row>
    <row r="236" spans="46:49" x14ac:dyDescent="0.2">
      <c r="AT236">
        <v>225</v>
      </c>
      <c r="AU236">
        <v>43801986.335840032</v>
      </c>
      <c r="AV236">
        <v>12851489.751879992</v>
      </c>
      <c r="AW236">
        <v>82643610.314703375</v>
      </c>
    </row>
    <row r="237" spans="46:49" x14ac:dyDescent="0.2">
      <c r="AT237">
        <v>226</v>
      </c>
      <c r="AU237">
        <v>43801986.335840032</v>
      </c>
      <c r="AV237">
        <v>12851489.751879992</v>
      </c>
      <c r="AW237">
        <v>84534467.049859792</v>
      </c>
    </row>
    <row r="238" spans="46:49" x14ac:dyDescent="0.2">
      <c r="AT238">
        <v>227</v>
      </c>
      <c r="AU238">
        <v>43801986.335840032</v>
      </c>
      <c r="AV238">
        <v>12851489.751879992</v>
      </c>
      <c r="AW238">
        <v>76415947.783555776</v>
      </c>
    </row>
    <row r="239" spans="46:49" x14ac:dyDescent="0.2">
      <c r="AT239">
        <v>228</v>
      </c>
      <c r="AU239">
        <v>43801986.335840032</v>
      </c>
      <c r="AV239">
        <v>12851489.751879992</v>
      </c>
      <c r="AW239">
        <v>77759268.785534054</v>
      </c>
    </row>
    <row r="240" spans="46:49" x14ac:dyDescent="0.2">
      <c r="AT240">
        <v>229</v>
      </c>
      <c r="AU240">
        <v>43801986.335840032</v>
      </c>
      <c r="AV240">
        <v>12851489.751879992</v>
      </c>
      <c r="AW240">
        <v>38822590.010640368</v>
      </c>
    </row>
    <row r="241" spans="46:49" x14ac:dyDescent="0.2">
      <c r="AT241">
        <v>230</v>
      </c>
      <c r="AU241">
        <v>43801986.335840032</v>
      </c>
      <c r="AV241">
        <v>12851489.751879992</v>
      </c>
      <c r="AW241">
        <v>75899014.407642707</v>
      </c>
    </row>
    <row r="242" spans="46:49" x14ac:dyDescent="0.2">
      <c r="AT242">
        <v>231</v>
      </c>
      <c r="AU242">
        <v>43801986.335840032</v>
      </c>
      <c r="AV242">
        <v>12851489.751879992</v>
      </c>
      <c r="AW242">
        <v>30416143.309795346</v>
      </c>
    </row>
    <row r="243" spans="46:49" x14ac:dyDescent="0.2">
      <c r="AT243">
        <v>232</v>
      </c>
      <c r="AU243">
        <v>43801986.335840032</v>
      </c>
      <c r="AV243">
        <v>12851489.751879992</v>
      </c>
      <c r="AW243">
        <v>45392636.65607895</v>
      </c>
    </row>
    <row r="244" spans="46:49" x14ac:dyDescent="0.2">
      <c r="AT244">
        <v>233</v>
      </c>
      <c r="AU244">
        <v>43801986.335840032</v>
      </c>
      <c r="AV244">
        <v>12851489.751879992</v>
      </c>
      <c r="AW244">
        <v>57690222.566795945</v>
      </c>
    </row>
    <row r="245" spans="46:49" x14ac:dyDescent="0.2">
      <c r="AT245">
        <v>234</v>
      </c>
      <c r="AU245">
        <v>43801986.335840032</v>
      </c>
      <c r="AV245">
        <v>12851489.751879992</v>
      </c>
      <c r="AW245">
        <v>71272393.133987695</v>
      </c>
    </row>
    <row r="246" spans="46:49" x14ac:dyDescent="0.2">
      <c r="AT246">
        <v>235</v>
      </c>
      <c r="AU246">
        <v>43801986.335840032</v>
      </c>
      <c r="AV246">
        <v>12851489.751879992</v>
      </c>
      <c r="AW246">
        <v>43428780.557102874</v>
      </c>
    </row>
    <row r="247" spans="46:49" x14ac:dyDescent="0.2">
      <c r="AT247">
        <v>236</v>
      </c>
      <c r="AU247">
        <v>43801986.335840032</v>
      </c>
      <c r="AV247">
        <v>12851489.751879992</v>
      </c>
      <c r="AW247">
        <v>54029717.365769073</v>
      </c>
    </row>
    <row r="248" spans="46:49" x14ac:dyDescent="0.2">
      <c r="AT248">
        <v>237</v>
      </c>
      <c r="AU248">
        <v>43801986.335840032</v>
      </c>
      <c r="AV248">
        <v>12851489.751879992</v>
      </c>
      <c r="AW248">
        <v>82288518.962379575</v>
      </c>
    </row>
    <row r="249" spans="46:49" x14ac:dyDescent="0.2">
      <c r="AT249">
        <v>238</v>
      </c>
      <c r="AU249">
        <v>43801986.335840032</v>
      </c>
      <c r="AV249">
        <v>12851489.751879992</v>
      </c>
      <c r="AW249">
        <v>72252721.298949808</v>
      </c>
    </row>
    <row r="250" spans="46:49" x14ac:dyDescent="0.2">
      <c r="AT250">
        <v>239</v>
      </c>
      <c r="AU250">
        <v>43801986.335840032</v>
      </c>
      <c r="AV250">
        <v>12851489.751879992</v>
      </c>
      <c r="AW250">
        <v>77268944.978252351</v>
      </c>
    </row>
    <row r="251" spans="46:49" x14ac:dyDescent="0.2">
      <c r="AT251">
        <v>240</v>
      </c>
      <c r="AU251">
        <v>43801986.335840032</v>
      </c>
      <c r="AV251">
        <v>12851489.751879992</v>
      </c>
      <c r="AW251">
        <v>76062278.889121816</v>
      </c>
    </row>
    <row r="252" spans="46:49" x14ac:dyDescent="0.2">
      <c r="AT252">
        <v>241</v>
      </c>
      <c r="AU252">
        <v>43801986.335840032</v>
      </c>
      <c r="AV252">
        <v>12851489.751879992</v>
      </c>
      <c r="AW252">
        <v>45534503.620744511</v>
      </c>
    </row>
    <row r="253" spans="46:49" x14ac:dyDescent="0.2">
      <c r="AT253">
        <v>242</v>
      </c>
      <c r="AU253">
        <v>43801986.335840032</v>
      </c>
      <c r="AV253">
        <v>12851489.751879992</v>
      </c>
      <c r="AW253">
        <v>76741791.504759997</v>
      </c>
    </row>
    <row r="254" spans="46:49" x14ac:dyDescent="0.2">
      <c r="AT254">
        <v>243</v>
      </c>
      <c r="AU254">
        <v>43801986.335840032</v>
      </c>
      <c r="AV254">
        <v>12851489.751879992</v>
      </c>
      <c r="AW254">
        <v>56772057.379489243</v>
      </c>
    </row>
    <row r="255" spans="46:49" x14ac:dyDescent="0.2">
      <c r="AT255">
        <v>244</v>
      </c>
      <c r="AU255">
        <v>43801986.335840032</v>
      </c>
      <c r="AV255">
        <v>12851489.751879992</v>
      </c>
      <c r="AW255">
        <v>62191950.709619775</v>
      </c>
    </row>
    <row r="256" spans="46:49" x14ac:dyDescent="0.2">
      <c r="AT256">
        <v>245</v>
      </c>
      <c r="AU256">
        <v>43801986.335840032</v>
      </c>
      <c r="AV256">
        <v>12851489.751879992</v>
      </c>
      <c r="AW256">
        <v>55977613.101773694</v>
      </c>
    </row>
    <row r="257" spans="46:49" x14ac:dyDescent="0.2">
      <c r="AT257">
        <v>246</v>
      </c>
      <c r="AU257">
        <v>43801986.335840032</v>
      </c>
      <c r="AV257">
        <v>12851489.751879992</v>
      </c>
      <c r="AW257">
        <v>60039577.413672537</v>
      </c>
    </row>
    <row r="258" spans="46:49" x14ac:dyDescent="0.2">
      <c r="AT258">
        <v>247</v>
      </c>
      <c r="AU258">
        <v>43801986.335840032</v>
      </c>
      <c r="AV258">
        <v>12851489.751879992</v>
      </c>
      <c r="AW258">
        <v>43722495.149872184</v>
      </c>
    </row>
    <row r="259" spans="46:49" x14ac:dyDescent="0.2">
      <c r="AT259">
        <v>248</v>
      </c>
      <c r="AU259">
        <v>43801986.335840032</v>
      </c>
      <c r="AV259">
        <v>12851489.751879992</v>
      </c>
      <c r="AW259">
        <v>66838051.420301229</v>
      </c>
    </row>
    <row r="260" spans="46:49" x14ac:dyDescent="0.2">
      <c r="AT260">
        <v>249</v>
      </c>
      <c r="AU260">
        <v>43801986.335840032</v>
      </c>
      <c r="AV260">
        <v>12851489.751879992</v>
      </c>
      <c r="AW260">
        <v>90871353.110279739</v>
      </c>
    </row>
    <row r="261" spans="46:49" x14ac:dyDescent="0.2">
      <c r="AT261">
        <v>250</v>
      </c>
      <c r="AU261">
        <v>43801986.335840032</v>
      </c>
      <c r="AV261">
        <v>12851489.751879992</v>
      </c>
      <c r="AW261">
        <v>60035823.275486499</v>
      </c>
    </row>
    <row r="262" spans="46:49" x14ac:dyDescent="0.2">
      <c r="AT262">
        <v>251</v>
      </c>
      <c r="AU262">
        <v>43801986.335840032</v>
      </c>
      <c r="AV262">
        <v>12851489.751879992</v>
      </c>
      <c r="AW262">
        <v>43976890.914318502</v>
      </c>
    </row>
    <row r="263" spans="46:49" x14ac:dyDescent="0.2">
      <c r="AT263">
        <v>252</v>
      </c>
      <c r="AU263">
        <v>43801986.335840032</v>
      </c>
      <c r="AV263">
        <v>12851489.751879992</v>
      </c>
      <c r="AW263">
        <v>70833194.433299035</v>
      </c>
    </row>
    <row r="264" spans="46:49" x14ac:dyDescent="0.2">
      <c r="AT264">
        <v>253</v>
      </c>
      <c r="AU264">
        <v>43801986.335840032</v>
      </c>
      <c r="AV264">
        <v>12851489.751879992</v>
      </c>
      <c r="AW264">
        <v>62441337.586168364</v>
      </c>
    </row>
    <row r="265" spans="46:49" x14ac:dyDescent="0.2">
      <c r="AT265">
        <v>254</v>
      </c>
      <c r="AU265">
        <v>43801986.335840032</v>
      </c>
      <c r="AV265">
        <v>12851489.751879992</v>
      </c>
      <c r="AW265">
        <v>77439536.972329631</v>
      </c>
    </row>
    <row r="266" spans="46:49" x14ac:dyDescent="0.2">
      <c r="AT266">
        <v>255</v>
      </c>
      <c r="AU266">
        <v>43801986.335840032</v>
      </c>
      <c r="AV266">
        <v>12851489.751879992</v>
      </c>
      <c r="AW266">
        <v>78696532.137516439</v>
      </c>
    </row>
    <row r="267" spans="46:49" x14ac:dyDescent="0.2">
      <c r="AT267">
        <v>256</v>
      </c>
      <c r="AU267">
        <v>43801986.335840032</v>
      </c>
      <c r="AV267">
        <v>12851489.751879992</v>
      </c>
      <c r="AW267">
        <v>58218194.014118657</v>
      </c>
    </row>
    <row r="268" spans="46:49" x14ac:dyDescent="0.2">
      <c r="AT268">
        <v>257</v>
      </c>
      <c r="AU268">
        <v>43801986.335840032</v>
      </c>
      <c r="AV268">
        <v>12851489.751879992</v>
      </c>
      <c r="AW268">
        <v>43733146.624396533</v>
      </c>
    </row>
    <row r="269" spans="46:49" x14ac:dyDescent="0.2">
      <c r="AT269">
        <v>258</v>
      </c>
      <c r="AU269">
        <v>43801986.335840032</v>
      </c>
      <c r="AV269">
        <v>12851489.751879992</v>
      </c>
      <c r="AW269">
        <v>67635893.336580813</v>
      </c>
    </row>
    <row r="270" spans="46:49" x14ac:dyDescent="0.2">
      <c r="AT270">
        <v>259</v>
      </c>
      <c r="AU270">
        <v>43801986.335840032</v>
      </c>
      <c r="AV270">
        <v>12851489.751879992</v>
      </c>
      <c r="AW270">
        <v>54253682.338953584</v>
      </c>
    </row>
    <row r="271" spans="46:49" x14ac:dyDescent="0.2">
      <c r="AT271">
        <v>260</v>
      </c>
      <c r="AU271">
        <v>43801986.335840032</v>
      </c>
      <c r="AV271">
        <v>12851489.751879992</v>
      </c>
      <c r="AW271">
        <v>90871353.110279739</v>
      </c>
    </row>
    <row r="272" spans="46:49" x14ac:dyDescent="0.2">
      <c r="AT272">
        <v>261</v>
      </c>
      <c r="AU272">
        <v>43801986.335840032</v>
      </c>
      <c r="AV272">
        <v>12851489.751879992</v>
      </c>
      <c r="AW272">
        <v>67100856.402665272</v>
      </c>
    </row>
    <row r="273" spans="46:49" x14ac:dyDescent="0.2">
      <c r="AT273">
        <v>262</v>
      </c>
      <c r="AU273">
        <v>43801986.335840032</v>
      </c>
      <c r="AV273">
        <v>12851489.751879992</v>
      </c>
      <c r="AW273">
        <v>31675463.653417621</v>
      </c>
    </row>
    <row r="274" spans="46:49" x14ac:dyDescent="0.2">
      <c r="AT274">
        <v>263</v>
      </c>
      <c r="AU274">
        <v>43801986.335840032</v>
      </c>
      <c r="AV274">
        <v>12851489.751879992</v>
      </c>
      <c r="AW274">
        <v>71767759.193926185</v>
      </c>
    </row>
    <row r="275" spans="46:49" x14ac:dyDescent="0.2">
      <c r="AT275">
        <v>264</v>
      </c>
      <c r="AU275">
        <v>43801986.335840032</v>
      </c>
      <c r="AV275">
        <v>12851489.751879992</v>
      </c>
      <c r="AW275">
        <v>84949913.468987405</v>
      </c>
    </row>
    <row r="276" spans="46:49" x14ac:dyDescent="0.2">
      <c r="AT276">
        <v>265</v>
      </c>
      <c r="AU276">
        <v>43801986.335840032</v>
      </c>
      <c r="AV276">
        <v>12851489.751879992</v>
      </c>
      <c r="AW276">
        <v>84867238.594263881</v>
      </c>
    </row>
    <row r="277" spans="46:49" x14ac:dyDescent="0.2">
      <c r="AT277">
        <v>266</v>
      </c>
      <c r="AU277">
        <v>43801986.335840032</v>
      </c>
      <c r="AV277">
        <v>12851489.751879992</v>
      </c>
      <c r="AW277">
        <v>68556376.459864423</v>
      </c>
    </row>
    <row r="278" spans="46:49" x14ac:dyDescent="0.2">
      <c r="AT278">
        <v>267</v>
      </c>
      <c r="AU278">
        <v>43801986.335840032</v>
      </c>
      <c r="AV278">
        <v>12851489.751879992</v>
      </c>
      <c r="AW278">
        <v>67488573.706866473</v>
      </c>
    </row>
    <row r="279" spans="46:49" x14ac:dyDescent="0.2">
      <c r="AT279">
        <v>268</v>
      </c>
      <c r="AU279">
        <v>43801986.335840032</v>
      </c>
      <c r="AV279">
        <v>12851489.751879992</v>
      </c>
      <c r="AW279">
        <v>75951632.901959628</v>
      </c>
    </row>
    <row r="280" spans="46:49" x14ac:dyDescent="0.2">
      <c r="AT280">
        <v>269</v>
      </c>
      <c r="AU280">
        <v>43801986.335840032</v>
      </c>
      <c r="AV280">
        <v>12851489.751879992</v>
      </c>
      <c r="AW280">
        <v>43815275.52352716</v>
      </c>
    </row>
    <row r="281" spans="46:49" x14ac:dyDescent="0.2">
      <c r="AT281">
        <v>270</v>
      </c>
      <c r="AU281">
        <v>43801986.335840032</v>
      </c>
      <c r="AV281">
        <v>12851489.751879992</v>
      </c>
      <c r="AW281">
        <v>65838897.553658202</v>
      </c>
    </row>
    <row r="282" spans="46:49" x14ac:dyDescent="0.2">
      <c r="AT282">
        <v>271</v>
      </c>
      <c r="AU282">
        <v>43801986.335840032</v>
      </c>
      <c r="AV282">
        <v>12851489.751879992</v>
      </c>
      <c r="AW282">
        <v>75199793.250321925</v>
      </c>
    </row>
    <row r="283" spans="46:49" x14ac:dyDescent="0.2">
      <c r="AT283">
        <v>272</v>
      </c>
      <c r="AU283">
        <v>43801986.335840032</v>
      </c>
      <c r="AV283">
        <v>12851489.751879992</v>
      </c>
      <c r="AW283">
        <v>70200317.115212381</v>
      </c>
    </row>
    <row r="284" spans="46:49" x14ac:dyDescent="0.2">
      <c r="AT284">
        <v>273</v>
      </c>
      <c r="AU284">
        <v>43801986.335840032</v>
      </c>
      <c r="AV284">
        <v>12851489.751879992</v>
      </c>
      <c r="AW284">
        <v>72685786.962200195</v>
      </c>
    </row>
    <row r="285" spans="46:49" x14ac:dyDescent="0.2">
      <c r="AT285">
        <v>274</v>
      </c>
      <c r="AU285">
        <v>43801986.335840032</v>
      </c>
      <c r="AV285">
        <v>12851489.751879992</v>
      </c>
      <c r="AW285">
        <v>50448789.570640862</v>
      </c>
    </row>
    <row r="286" spans="46:49" x14ac:dyDescent="0.2">
      <c r="AT286">
        <v>275</v>
      </c>
      <c r="AU286">
        <v>43801986.335840032</v>
      </c>
      <c r="AV286">
        <v>12851489.751879992</v>
      </c>
      <c r="AW286">
        <v>69717231.163220212</v>
      </c>
    </row>
    <row r="287" spans="46:49" x14ac:dyDescent="0.2">
      <c r="AT287">
        <v>276</v>
      </c>
      <c r="AU287">
        <v>43801986.335840032</v>
      </c>
      <c r="AV287">
        <v>12851489.751879992</v>
      </c>
      <c r="AW287">
        <v>82466507.947903365</v>
      </c>
    </row>
    <row r="288" spans="46:49" x14ac:dyDescent="0.2">
      <c r="AT288">
        <v>277</v>
      </c>
      <c r="AU288">
        <v>43801986.335840032</v>
      </c>
      <c r="AV288">
        <v>12851489.751879992</v>
      </c>
      <c r="AW288">
        <v>71511994.315059632</v>
      </c>
    </row>
    <row r="289" spans="46:49" x14ac:dyDescent="0.2">
      <c r="AT289">
        <v>278</v>
      </c>
      <c r="AU289">
        <v>43801986.335840032</v>
      </c>
      <c r="AV289">
        <v>12851489.751879992</v>
      </c>
      <c r="AW289">
        <v>53784851.860966057</v>
      </c>
    </row>
    <row r="290" spans="46:49" x14ac:dyDescent="0.2">
      <c r="AT290">
        <v>279</v>
      </c>
      <c r="AU290">
        <v>43801986.335840032</v>
      </c>
      <c r="AV290">
        <v>12851489.751879992</v>
      </c>
      <c r="AW290">
        <v>62757276.993863538</v>
      </c>
    </row>
    <row r="291" spans="46:49" x14ac:dyDescent="0.2">
      <c r="AT291">
        <v>280</v>
      </c>
      <c r="AU291">
        <v>43801986.335840032</v>
      </c>
      <c r="AV291">
        <v>12851489.751879992</v>
      </c>
      <c r="AW291">
        <v>70133515.766286969</v>
      </c>
    </row>
    <row r="292" spans="46:49" x14ac:dyDescent="0.2">
      <c r="AT292">
        <v>281</v>
      </c>
      <c r="AU292">
        <v>43801986.335840032</v>
      </c>
      <c r="AV292">
        <v>12851489.751879992</v>
      </c>
      <c r="AW292">
        <v>84617971.778808773</v>
      </c>
    </row>
    <row r="293" spans="46:49" x14ac:dyDescent="0.2">
      <c r="AT293">
        <v>282</v>
      </c>
      <c r="AU293">
        <v>43801986.335840032</v>
      </c>
      <c r="AV293">
        <v>12851489.751879992</v>
      </c>
      <c r="AW293">
        <v>78779828.625246108</v>
      </c>
    </row>
    <row r="294" spans="46:49" x14ac:dyDescent="0.2">
      <c r="AT294">
        <v>283</v>
      </c>
      <c r="AU294">
        <v>43801986.335840032</v>
      </c>
      <c r="AV294">
        <v>12851489.751879992</v>
      </c>
      <c r="AW294">
        <v>67639160.758661389</v>
      </c>
    </row>
    <row r="295" spans="46:49" x14ac:dyDescent="0.2">
      <c r="AT295">
        <v>284</v>
      </c>
      <c r="AU295">
        <v>43801986.335840032</v>
      </c>
      <c r="AV295">
        <v>12851489.751879992</v>
      </c>
      <c r="AW295">
        <v>56082367.085904747</v>
      </c>
    </row>
    <row r="296" spans="46:49" x14ac:dyDescent="0.2">
      <c r="AT296">
        <v>285</v>
      </c>
      <c r="AU296">
        <v>43801986.335840032</v>
      </c>
      <c r="AV296">
        <v>12851489.751879992</v>
      </c>
      <c r="AW296">
        <v>61828800.319248259</v>
      </c>
    </row>
    <row r="297" spans="46:49" x14ac:dyDescent="0.2">
      <c r="AT297">
        <v>286</v>
      </c>
      <c r="AU297">
        <v>43801986.335840032</v>
      </c>
      <c r="AV297">
        <v>12851489.751879992</v>
      </c>
      <c r="AW297">
        <v>47747043.849409886</v>
      </c>
    </row>
    <row r="298" spans="46:49" x14ac:dyDescent="0.2">
      <c r="AT298">
        <v>287</v>
      </c>
      <c r="AU298">
        <v>43801986.335840032</v>
      </c>
      <c r="AV298">
        <v>12851489.751879992</v>
      </c>
      <c r="AW298">
        <v>78187351.405045718</v>
      </c>
    </row>
    <row r="299" spans="46:49" x14ac:dyDescent="0.2">
      <c r="AT299">
        <v>288</v>
      </c>
      <c r="AU299">
        <v>43801986.335840032</v>
      </c>
      <c r="AV299">
        <v>12851489.751879992</v>
      </c>
      <c r="AW299">
        <v>57752809.50552021</v>
      </c>
    </row>
    <row r="300" spans="46:49" x14ac:dyDescent="0.2">
      <c r="AT300">
        <v>289</v>
      </c>
      <c r="AU300">
        <v>43801986.335840032</v>
      </c>
      <c r="AV300">
        <v>12851489.751879992</v>
      </c>
      <c r="AW300">
        <v>90871353.110279739</v>
      </c>
    </row>
    <row r="301" spans="46:49" x14ac:dyDescent="0.2">
      <c r="AT301">
        <v>290</v>
      </c>
      <c r="AU301">
        <v>43801986.335840032</v>
      </c>
      <c r="AV301">
        <v>12851489.751879992</v>
      </c>
      <c r="AW301">
        <v>32499594.994827513</v>
      </c>
    </row>
    <row r="302" spans="46:49" x14ac:dyDescent="0.2">
      <c r="AT302">
        <v>291</v>
      </c>
      <c r="AU302">
        <v>43801986.335840032</v>
      </c>
      <c r="AV302">
        <v>12851489.751879992</v>
      </c>
      <c r="AW302">
        <v>83429716.961807787</v>
      </c>
    </row>
    <row r="303" spans="46:49" x14ac:dyDescent="0.2">
      <c r="AT303">
        <v>292</v>
      </c>
      <c r="AU303">
        <v>43801986.335840032</v>
      </c>
      <c r="AV303">
        <v>12851489.751879992</v>
      </c>
      <c r="AW303">
        <v>90871353.110279739</v>
      </c>
    </row>
    <row r="304" spans="46:49" x14ac:dyDescent="0.2">
      <c r="AT304">
        <v>293</v>
      </c>
      <c r="AU304">
        <v>43801986.335840032</v>
      </c>
      <c r="AV304">
        <v>12851489.751879992</v>
      </c>
      <c r="AW304">
        <v>69316788.939853042</v>
      </c>
    </row>
    <row r="305" spans="46:49" x14ac:dyDescent="0.2">
      <c r="AT305">
        <v>294</v>
      </c>
      <c r="AU305">
        <v>43801986.335840032</v>
      </c>
      <c r="AV305">
        <v>12851489.751879992</v>
      </c>
      <c r="AW305">
        <v>70898370.803736091</v>
      </c>
    </row>
    <row r="306" spans="46:49" x14ac:dyDescent="0.2">
      <c r="AT306">
        <v>295</v>
      </c>
      <c r="AU306">
        <v>43801986.335840032</v>
      </c>
      <c r="AV306">
        <v>12851489.751879992</v>
      </c>
      <c r="AW306">
        <v>42702181.282016709</v>
      </c>
    </row>
    <row r="307" spans="46:49" x14ac:dyDescent="0.2">
      <c r="AT307">
        <v>296</v>
      </c>
      <c r="AU307">
        <v>43801986.335840032</v>
      </c>
      <c r="AV307">
        <v>12851489.751879992</v>
      </c>
      <c r="AW307">
        <v>69899948.037963867</v>
      </c>
    </row>
    <row r="308" spans="46:49" x14ac:dyDescent="0.2">
      <c r="AT308">
        <v>297</v>
      </c>
      <c r="AU308">
        <v>43801986.335840032</v>
      </c>
      <c r="AV308">
        <v>12851489.751879992</v>
      </c>
      <c r="AW308">
        <v>67948754.15751344</v>
      </c>
    </row>
    <row r="309" spans="46:49" x14ac:dyDescent="0.2">
      <c r="AT309">
        <v>298</v>
      </c>
      <c r="AU309">
        <v>43801986.335840032</v>
      </c>
      <c r="AV309">
        <v>12851489.751879992</v>
      </c>
      <c r="AW309">
        <v>75867919.41118829</v>
      </c>
    </row>
    <row r="310" spans="46:49" x14ac:dyDescent="0.2">
      <c r="AT310">
        <v>299</v>
      </c>
      <c r="AU310">
        <v>43801986.335840032</v>
      </c>
      <c r="AV310">
        <v>12851489.751879992</v>
      </c>
      <c r="AW310">
        <v>53867262.378953472</v>
      </c>
    </row>
    <row r="311" spans="46:49" x14ac:dyDescent="0.2">
      <c r="AT311">
        <v>300</v>
      </c>
      <c r="AU311">
        <v>43801986.335840032</v>
      </c>
      <c r="AV311">
        <v>12851489.751879992</v>
      </c>
      <c r="AW311">
        <v>75111131.516131163</v>
      </c>
    </row>
    <row r="312" spans="46:49" x14ac:dyDescent="0.2">
      <c r="AT312">
        <v>301</v>
      </c>
      <c r="AU312">
        <v>43801986.335840032</v>
      </c>
      <c r="AV312">
        <v>12851489.751879992</v>
      </c>
      <c r="AW312">
        <v>28441915.240028638</v>
      </c>
    </row>
    <row r="313" spans="46:49" x14ac:dyDescent="0.2">
      <c r="AT313">
        <v>302</v>
      </c>
      <c r="AU313">
        <v>43801986.335840032</v>
      </c>
      <c r="AV313">
        <v>12851489.751879992</v>
      </c>
      <c r="AW313">
        <v>63958208.115583017</v>
      </c>
    </row>
    <row r="314" spans="46:49" x14ac:dyDescent="0.2">
      <c r="AT314">
        <v>303</v>
      </c>
      <c r="AU314">
        <v>43801986.335840032</v>
      </c>
      <c r="AV314">
        <v>12851489.751879992</v>
      </c>
      <c r="AW314">
        <v>90871353.110279739</v>
      </c>
    </row>
    <row r="315" spans="46:49" x14ac:dyDescent="0.2">
      <c r="AT315">
        <v>304</v>
      </c>
      <c r="AU315">
        <v>43801986.335840032</v>
      </c>
      <c r="AV315">
        <v>12851489.751879992</v>
      </c>
      <c r="AW315">
        <v>58037601.181271642</v>
      </c>
    </row>
    <row r="316" spans="46:49" x14ac:dyDescent="0.2">
      <c r="AT316">
        <v>305</v>
      </c>
      <c r="AU316">
        <v>43801986.335840032</v>
      </c>
      <c r="AV316">
        <v>12851489.751879992</v>
      </c>
      <c r="AW316">
        <v>56223652.96341227</v>
      </c>
    </row>
    <row r="317" spans="46:49" x14ac:dyDescent="0.2">
      <c r="AT317">
        <v>306</v>
      </c>
      <c r="AU317">
        <v>43801986.335840032</v>
      </c>
      <c r="AV317">
        <v>12851489.751879992</v>
      </c>
      <c r="AW317">
        <v>90871353.110279739</v>
      </c>
    </row>
    <row r="318" spans="46:49" x14ac:dyDescent="0.2">
      <c r="AT318">
        <v>307</v>
      </c>
      <c r="AU318">
        <v>43801986.335840032</v>
      </c>
      <c r="AV318">
        <v>12851489.751879992</v>
      </c>
      <c r="AW318">
        <v>69775825.416625947</v>
      </c>
    </row>
    <row r="319" spans="46:49" x14ac:dyDescent="0.2">
      <c r="AT319">
        <v>308</v>
      </c>
      <c r="AU319">
        <v>43801986.335840032</v>
      </c>
      <c r="AV319">
        <v>12851489.751879992</v>
      </c>
      <c r="AW319">
        <v>71505405.462721571</v>
      </c>
    </row>
    <row r="320" spans="46:49" x14ac:dyDescent="0.2">
      <c r="AT320">
        <v>309</v>
      </c>
      <c r="AU320">
        <v>43801986.335840032</v>
      </c>
      <c r="AV320">
        <v>12851489.751879992</v>
      </c>
      <c r="AW320">
        <v>84282698.203155637</v>
      </c>
    </row>
    <row r="321" spans="46:49" x14ac:dyDescent="0.2">
      <c r="AT321">
        <v>310</v>
      </c>
      <c r="AU321">
        <v>43801986.335840032</v>
      </c>
      <c r="AV321">
        <v>12851489.751879992</v>
      </c>
      <c r="AW321">
        <v>74318152.006237388</v>
      </c>
    </row>
    <row r="322" spans="46:49" x14ac:dyDescent="0.2">
      <c r="AT322">
        <v>311</v>
      </c>
      <c r="AU322">
        <v>43801986.335840032</v>
      </c>
      <c r="AV322">
        <v>12851489.751879992</v>
      </c>
      <c r="AW322">
        <v>55835402.527157411</v>
      </c>
    </row>
    <row r="323" spans="46:49" x14ac:dyDescent="0.2">
      <c r="AT323">
        <v>312</v>
      </c>
      <c r="AU323">
        <v>43801986.335840032</v>
      </c>
      <c r="AV323">
        <v>12851489.751879992</v>
      </c>
      <c r="AW323">
        <v>67743892.695145816</v>
      </c>
    </row>
    <row r="324" spans="46:49" x14ac:dyDescent="0.2">
      <c r="AT324">
        <v>313</v>
      </c>
      <c r="AU324">
        <v>43801986.335840032</v>
      </c>
      <c r="AV324">
        <v>12851489.751879992</v>
      </c>
      <c r="AW324">
        <v>84282698.203155637</v>
      </c>
    </row>
    <row r="325" spans="46:49" x14ac:dyDescent="0.2">
      <c r="AT325">
        <v>314</v>
      </c>
      <c r="AU325">
        <v>43801986.335840032</v>
      </c>
      <c r="AV325">
        <v>12851489.751879992</v>
      </c>
      <c r="AW325">
        <v>59220353.078781635</v>
      </c>
    </row>
    <row r="326" spans="46:49" x14ac:dyDescent="0.2">
      <c r="AT326">
        <v>315</v>
      </c>
      <c r="AU326">
        <v>43801986.335840032</v>
      </c>
      <c r="AV326">
        <v>12851489.751879992</v>
      </c>
      <c r="AW326">
        <v>71014322.1197595</v>
      </c>
    </row>
    <row r="327" spans="46:49" x14ac:dyDescent="0.2">
      <c r="AT327">
        <v>316</v>
      </c>
      <c r="AU327">
        <v>43801986.335840032</v>
      </c>
      <c r="AV327">
        <v>12851489.751879992</v>
      </c>
      <c r="AW327">
        <v>78447470.971933603</v>
      </c>
    </row>
    <row r="328" spans="46:49" x14ac:dyDescent="0.2">
      <c r="AT328">
        <v>317</v>
      </c>
      <c r="AU328">
        <v>43801986.335840032</v>
      </c>
      <c r="AV328">
        <v>12851489.751879992</v>
      </c>
      <c r="AW328">
        <v>47640649.884147592</v>
      </c>
    </row>
    <row r="329" spans="46:49" x14ac:dyDescent="0.2">
      <c r="AT329">
        <v>318</v>
      </c>
      <c r="AU329">
        <v>43801986.335840032</v>
      </c>
      <c r="AV329">
        <v>12851489.751879992</v>
      </c>
      <c r="AW329">
        <v>56166807.310667843</v>
      </c>
    </row>
    <row r="330" spans="46:49" x14ac:dyDescent="0.2">
      <c r="AT330">
        <v>319</v>
      </c>
      <c r="AU330">
        <v>43801986.335840032</v>
      </c>
      <c r="AV330">
        <v>12851489.751879992</v>
      </c>
      <c r="AW330">
        <v>58307337.003484026</v>
      </c>
    </row>
    <row r="331" spans="46:49" x14ac:dyDescent="0.2">
      <c r="AT331">
        <v>320</v>
      </c>
      <c r="AU331">
        <v>43801986.335840032</v>
      </c>
      <c r="AV331">
        <v>12851489.751879992</v>
      </c>
      <c r="AW331">
        <v>61474454.847847492</v>
      </c>
    </row>
    <row r="332" spans="46:49" x14ac:dyDescent="0.2">
      <c r="AT332">
        <v>321</v>
      </c>
      <c r="AU332">
        <v>43801986.335840032</v>
      </c>
      <c r="AV332">
        <v>12851489.751879992</v>
      </c>
      <c r="AW332">
        <v>76841062.054683685</v>
      </c>
    </row>
    <row r="333" spans="46:49" x14ac:dyDescent="0.2">
      <c r="AT333">
        <v>322</v>
      </c>
      <c r="AU333">
        <v>43801986.335840032</v>
      </c>
      <c r="AV333">
        <v>12851489.751879992</v>
      </c>
      <c r="AW333">
        <v>82109638.919496998</v>
      </c>
    </row>
    <row r="334" spans="46:49" x14ac:dyDescent="0.2">
      <c r="AT334">
        <v>323</v>
      </c>
      <c r="AU334">
        <v>43801986.335840032</v>
      </c>
      <c r="AV334">
        <v>9584619.018689543</v>
      </c>
      <c r="AW334">
        <v>29168225.88872128</v>
      </c>
    </row>
    <row r="335" spans="46:49" x14ac:dyDescent="0.2">
      <c r="AT335">
        <v>324</v>
      </c>
      <c r="AU335">
        <v>43801986.335840032</v>
      </c>
      <c r="AV335">
        <v>12851489.751879992</v>
      </c>
      <c r="AW335">
        <v>83169641.758117378</v>
      </c>
    </row>
    <row r="336" spans="46:49" x14ac:dyDescent="0.2">
      <c r="AT336">
        <v>325</v>
      </c>
      <c r="AU336">
        <v>43801986.335840032</v>
      </c>
      <c r="AV336">
        <v>12851489.751879992</v>
      </c>
      <c r="AW336">
        <v>69148329.358996004</v>
      </c>
    </row>
    <row r="337" spans="46:49" x14ac:dyDescent="0.2">
      <c r="AT337">
        <v>326</v>
      </c>
      <c r="AU337">
        <v>43801986.335840032</v>
      </c>
      <c r="AV337">
        <v>12851489.751879992</v>
      </c>
      <c r="AW337">
        <v>36849324.779841058</v>
      </c>
    </row>
    <row r="338" spans="46:49" x14ac:dyDescent="0.2">
      <c r="AT338">
        <v>327</v>
      </c>
      <c r="AU338">
        <v>43801986.335840032</v>
      </c>
      <c r="AV338">
        <v>12851489.751879992</v>
      </c>
      <c r="AW338">
        <v>76244066.718998358</v>
      </c>
    </row>
    <row r="339" spans="46:49" x14ac:dyDescent="0.2">
      <c r="AT339">
        <v>328</v>
      </c>
      <c r="AU339">
        <v>43801986.335840032</v>
      </c>
      <c r="AV339">
        <v>12851489.751879992</v>
      </c>
      <c r="AW339">
        <v>74503647.051118761</v>
      </c>
    </row>
    <row r="340" spans="46:49" x14ac:dyDescent="0.2">
      <c r="AT340">
        <v>329</v>
      </c>
      <c r="AU340">
        <v>43801986.335840032</v>
      </c>
      <c r="AV340">
        <v>12851489.751879992</v>
      </c>
      <c r="AW340">
        <v>73437476.410606802</v>
      </c>
    </row>
    <row r="341" spans="46:49" x14ac:dyDescent="0.2">
      <c r="AT341">
        <v>330</v>
      </c>
      <c r="AU341">
        <v>43801986.335840032</v>
      </c>
      <c r="AV341">
        <v>12851489.751879992</v>
      </c>
      <c r="AW341">
        <v>48512384.556607328</v>
      </c>
    </row>
    <row r="342" spans="46:49" x14ac:dyDescent="0.2">
      <c r="AT342">
        <v>331</v>
      </c>
      <c r="AU342">
        <v>43801986.335840032</v>
      </c>
      <c r="AV342">
        <v>12851489.751879992</v>
      </c>
      <c r="AW342">
        <v>62173545.10318929</v>
      </c>
    </row>
    <row r="343" spans="46:49" x14ac:dyDescent="0.2">
      <c r="AT343">
        <v>332</v>
      </c>
      <c r="AU343">
        <v>43801986.335840032</v>
      </c>
      <c r="AV343">
        <v>12851489.751879992</v>
      </c>
      <c r="AW343">
        <v>84534467.049859792</v>
      </c>
    </row>
    <row r="344" spans="46:49" x14ac:dyDescent="0.2">
      <c r="AT344">
        <v>333</v>
      </c>
      <c r="AU344">
        <v>43801986.335840032</v>
      </c>
      <c r="AV344">
        <v>12851489.751879992</v>
      </c>
      <c r="AW344">
        <v>78364382.206118494</v>
      </c>
    </row>
    <row r="345" spans="46:49" x14ac:dyDescent="0.2">
      <c r="AT345">
        <v>334</v>
      </c>
      <c r="AU345">
        <v>43801986.335840032</v>
      </c>
      <c r="AV345">
        <v>12851489.751879992</v>
      </c>
      <c r="AW345">
        <v>83429716.961807787</v>
      </c>
    </row>
    <row r="346" spans="46:49" x14ac:dyDescent="0.2">
      <c r="AT346">
        <v>335</v>
      </c>
      <c r="AU346">
        <v>43801986.335840032</v>
      </c>
      <c r="AV346">
        <v>12851489.751879992</v>
      </c>
      <c r="AW346">
        <v>71655405.391885459</v>
      </c>
    </row>
    <row r="347" spans="46:49" x14ac:dyDescent="0.2">
      <c r="AT347">
        <v>336</v>
      </c>
      <c r="AU347">
        <v>43801986.335840032</v>
      </c>
      <c r="AV347">
        <v>12851489.751879992</v>
      </c>
      <c r="AW347">
        <v>35759290.933002345</v>
      </c>
    </row>
    <row r="348" spans="46:49" x14ac:dyDescent="0.2">
      <c r="AT348">
        <v>337</v>
      </c>
      <c r="AU348">
        <v>43801986.335840032</v>
      </c>
      <c r="AV348">
        <v>12851489.751879992</v>
      </c>
      <c r="AW348">
        <v>68666964.570910245</v>
      </c>
    </row>
    <row r="349" spans="46:49" x14ac:dyDescent="0.2">
      <c r="AT349">
        <v>338</v>
      </c>
      <c r="AU349">
        <v>43801986.335840032</v>
      </c>
      <c r="AV349">
        <v>12851489.751879992</v>
      </c>
      <c r="AW349">
        <v>64902087.21027185</v>
      </c>
    </row>
    <row r="350" spans="46:49" x14ac:dyDescent="0.2">
      <c r="AT350">
        <v>339</v>
      </c>
      <c r="AU350">
        <v>43801986.335840032</v>
      </c>
      <c r="AV350">
        <v>12851489.751879992</v>
      </c>
      <c r="AW350">
        <v>39375980.948478803</v>
      </c>
    </row>
    <row r="351" spans="46:49" x14ac:dyDescent="0.2">
      <c r="AT351">
        <v>340</v>
      </c>
      <c r="AU351">
        <v>43801986.335840032</v>
      </c>
      <c r="AV351">
        <v>12851489.751879992</v>
      </c>
      <c r="AW351">
        <v>90871353.110279739</v>
      </c>
    </row>
    <row r="352" spans="46:49" x14ac:dyDescent="0.2">
      <c r="AT352">
        <v>341</v>
      </c>
      <c r="AU352">
        <v>43801986.335840032</v>
      </c>
      <c r="AV352">
        <v>12851489.751879992</v>
      </c>
      <c r="AW352">
        <v>55670008.731101155</v>
      </c>
    </row>
    <row r="353" spans="46:49" x14ac:dyDescent="0.2">
      <c r="AT353">
        <v>342</v>
      </c>
      <c r="AU353">
        <v>43801986.335840032</v>
      </c>
      <c r="AV353">
        <v>12851489.751879992</v>
      </c>
      <c r="AW353">
        <v>59589759.499436378</v>
      </c>
    </row>
    <row r="354" spans="46:49" x14ac:dyDescent="0.2">
      <c r="AT354">
        <v>343</v>
      </c>
      <c r="AU354">
        <v>43801986.335840032</v>
      </c>
      <c r="AV354">
        <v>12851489.751879992</v>
      </c>
      <c r="AW354">
        <v>82199190.601389527</v>
      </c>
    </row>
    <row r="355" spans="46:49" x14ac:dyDescent="0.2">
      <c r="AT355">
        <v>344</v>
      </c>
      <c r="AU355">
        <v>43801986.335840032</v>
      </c>
      <c r="AV355">
        <v>12851489.751879992</v>
      </c>
      <c r="AW355">
        <v>83687851.313805774</v>
      </c>
    </row>
    <row r="356" spans="46:49" x14ac:dyDescent="0.2">
      <c r="AT356">
        <v>345</v>
      </c>
      <c r="AU356">
        <v>43801986.335840032</v>
      </c>
      <c r="AV356">
        <v>12851489.751879992</v>
      </c>
      <c r="AW356">
        <v>60908247.585194394</v>
      </c>
    </row>
    <row r="357" spans="46:49" x14ac:dyDescent="0.2">
      <c r="AT357">
        <v>346</v>
      </c>
      <c r="AU357">
        <v>43801986.335840032</v>
      </c>
      <c r="AV357">
        <v>12851489.751879992</v>
      </c>
      <c r="AW357">
        <v>73526134.807497144</v>
      </c>
    </row>
    <row r="358" spans="46:49" x14ac:dyDescent="0.2">
      <c r="AT358">
        <v>347</v>
      </c>
      <c r="AU358">
        <v>43801986.335840032</v>
      </c>
      <c r="AV358">
        <v>12851489.751879992</v>
      </c>
      <c r="AW358">
        <v>59492487.332193911</v>
      </c>
    </row>
    <row r="359" spans="46:49" x14ac:dyDescent="0.2">
      <c r="AT359">
        <v>348</v>
      </c>
      <c r="AU359">
        <v>43801986.335840032</v>
      </c>
      <c r="AV359">
        <v>12851489.751879992</v>
      </c>
      <c r="AW359">
        <v>42920051.047025651</v>
      </c>
    </row>
    <row r="360" spans="46:49" x14ac:dyDescent="0.2">
      <c r="AT360">
        <v>349</v>
      </c>
      <c r="AU360">
        <v>43801986.335840032</v>
      </c>
      <c r="AV360">
        <v>12851489.751879992</v>
      </c>
      <c r="AW360">
        <v>69201785.24174732</v>
      </c>
    </row>
    <row r="361" spans="46:49" x14ac:dyDescent="0.2">
      <c r="AT361">
        <v>350</v>
      </c>
      <c r="AU361">
        <v>43801986.335840032</v>
      </c>
      <c r="AV361">
        <v>12851489.751879992</v>
      </c>
      <c r="AW361">
        <v>68781315.529819116</v>
      </c>
    </row>
    <row r="362" spans="46:49" x14ac:dyDescent="0.2">
      <c r="AT362">
        <v>351</v>
      </c>
      <c r="AU362">
        <v>43801986.335840032</v>
      </c>
      <c r="AV362">
        <v>12851489.751879992</v>
      </c>
      <c r="AW362">
        <v>46350342.693413198</v>
      </c>
    </row>
    <row r="363" spans="46:49" x14ac:dyDescent="0.2">
      <c r="AT363">
        <v>352</v>
      </c>
      <c r="AU363">
        <v>43801986.335840032</v>
      </c>
      <c r="AV363">
        <v>12851489.751879992</v>
      </c>
      <c r="AW363">
        <v>66962890.3604654</v>
      </c>
    </row>
    <row r="364" spans="46:49" x14ac:dyDescent="0.2">
      <c r="AT364">
        <v>353</v>
      </c>
      <c r="AU364">
        <v>43801986.335840032</v>
      </c>
      <c r="AV364">
        <v>12851489.751879992</v>
      </c>
      <c r="AW364">
        <v>76418519.487220317</v>
      </c>
    </row>
    <row r="365" spans="46:49" x14ac:dyDescent="0.2">
      <c r="AT365">
        <v>354</v>
      </c>
      <c r="AU365">
        <v>43801986.335840032</v>
      </c>
      <c r="AV365">
        <v>12851489.751879992</v>
      </c>
      <c r="AW365">
        <v>69742103.36628072</v>
      </c>
    </row>
    <row r="366" spans="46:49" x14ac:dyDescent="0.2">
      <c r="AT366">
        <v>355</v>
      </c>
      <c r="AU366">
        <v>43801986.335840032</v>
      </c>
      <c r="AV366">
        <v>12851489.751879992</v>
      </c>
      <c r="AW366">
        <v>53544382.615341306</v>
      </c>
    </row>
    <row r="367" spans="46:49" x14ac:dyDescent="0.2">
      <c r="AT367">
        <v>356</v>
      </c>
      <c r="AU367">
        <v>43801986.335840032</v>
      </c>
      <c r="AV367">
        <v>12851489.751879992</v>
      </c>
      <c r="AW367">
        <v>61095760.370414451</v>
      </c>
    </row>
    <row r="368" spans="46:49" x14ac:dyDescent="0.2">
      <c r="AT368">
        <v>357</v>
      </c>
      <c r="AU368">
        <v>43801986.335840032</v>
      </c>
      <c r="AV368">
        <v>12851489.751879992</v>
      </c>
      <c r="AW368">
        <v>60553047.59132944</v>
      </c>
    </row>
    <row r="369" spans="46:49" x14ac:dyDescent="0.2">
      <c r="AT369">
        <v>358</v>
      </c>
      <c r="AU369">
        <v>43801986.335840032</v>
      </c>
      <c r="AV369">
        <v>12851489.751879992</v>
      </c>
      <c r="AW369">
        <v>90871353.110279739</v>
      </c>
    </row>
    <row r="370" spans="46:49" x14ac:dyDescent="0.2">
      <c r="AT370">
        <v>359</v>
      </c>
      <c r="AU370">
        <v>43801986.335840032</v>
      </c>
      <c r="AV370">
        <v>12851489.751879992</v>
      </c>
      <c r="AW370">
        <v>63596220.024172798</v>
      </c>
    </row>
    <row r="371" spans="46:49" x14ac:dyDescent="0.2">
      <c r="AT371">
        <v>360</v>
      </c>
      <c r="AU371">
        <v>43801986.335840032</v>
      </c>
      <c r="AV371">
        <v>12851489.751879992</v>
      </c>
      <c r="AW371">
        <v>32537848.446204673</v>
      </c>
    </row>
    <row r="372" spans="46:49" x14ac:dyDescent="0.2">
      <c r="AT372">
        <v>361</v>
      </c>
      <c r="AU372">
        <v>43801986.335840032</v>
      </c>
      <c r="AV372">
        <v>12851489.751879992</v>
      </c>
      <c r="AW372">
        <v>69133805.138461947</v>
      </c>
    </row>
    <row r="373" spans="46:49" x14ac:dyDescent="0.2">
      <c r="AT373">
        <v>362</v>
      </c>
      <c r="AU373">
        <v>43801986.335840032</v>
      </c>
      <c r="AV373">
        <v>12851489.751879992</v>
      </c>
      <c r="AW373">
        <v>54081979.087478951</v>
      </c>
    </row>
    <row r="374" spans="46:49" x14ac:dyDescent="0.2">
      <c r="AT374">
        <v>363</v>
      </c>
      <c r="AU374">
        <v>43801986.335840032</v>
      </c>
      <c r="AV374">
        <v>12851489.751879992</v>
      </c>
      <c r="AW374">
        <v>64333542.305120468</v>
      </c>
    </row>
    <row r="375" spans="46:49" x14ac:dyDescent="0.2">
      <c r="AT375">
        <v>364</v>
      </c>
      <c r="AU375">
        <v>43801986.335840032</v>
      </c>
      <c r="AV375">
        <v>12851489.751879992</v>
      </c>
      <c r="AW375">
        <v>75197176.121317923</v>
      </c>
    </row>
    <row r="376" spans="46:49" x14ac:dyDescent="0.2">
      <c r="AT376">
        <v>365</v>
      </c>
      <c r="AU376">
        <v>43801986.335840032</v>
      </c>
      <c r="AV376">
        <v>12851489.751879992</v>
      </c>
      <c r="AW376">
        <v>49967933.329594553</v>
      </c>
    </row>
    <row r="377" spans="46:49" x14ac:dyDescent="0.2">
      <c r="AT377">
        <v>366</v>
      </c>
      <c r="AU377">
        <v>43801986.335840032</v>
      </c>
      <c r="AV377">
        <v>12851489.751879992</v>
      </c>
      <c r="AW377">
        <v>69347598.135232672</v>
      </c>
    </row>
    <row r="378" spans="46:49" x14ac:dyDescent="0.2">
      <c r="AT378">
        <v>367</v>
      </c>
      <c r="AU378">
        <v>43801986.335840032</v>
      </c>
      <c r="AV378">
        <v>12851489.751879992</v>
      </c>
      <c r="AW378">
        <v>55296183.284201041</v>
      </c>
    </row>
    <row r="379" spans="46:49" x14ac:dyDescent="0.2">
      <c r="AT379">
        <v>368</v>
      </c>
      <c r="AU379">
        <v>43801986.335840032</v>
      </c>
      <c r="AV379">
        <v>12851489.751879992</v>
      </c>
      <c r="AW379">
        <v>83429716.961807787</v>
      </c>
    </row>
    <row r="380" spans="46:49" x14ac:dyDescent="0.2">
      <c r="AT380">
        <v>369</v>
      </c>
      <c r="AU380">
        <v>43801986.335840032</v>
      </c>
      <c r="AV380">
        <v>12851489.751879992</v>
      </c>
      <c r="AW380">
        <v>58740549.456090003</v>
      </c>
    </row>
    <row r="381" spans="46:49" x14ac:dyDescent="0.2">
      <c r="AT381">
        <v>370</v>
      </c>
      <c r="AU381">
        <v>43801986.335840032</v>
      </c>
      <c r="AV381">
        <v>12851489.751879992</v>
      </c>
      <c r="AW381">
        <v>85032382.171953529</v>
      </c>
    </row>
    <row r="382" spans="46:49" x14ac:dyDescent="0.2">
      <c r="AT382">
        <v>371</v>
      </c>
      <c r="AU382">
        <v>43801986.335840032</v>
      </c>
      <c r="AV382">
        <v>12851489.751879992</v>
      </c>
      <c r="AW382">
        <v>62959257.331330016</v>
      </c>
    </row>
    <row r="383" spans="46:49" x14ac:dyDescent="0.2">
      <c r="AT383">
        <v>372</v>
      </c>
      <c r="AU383">
        <v>43801986.335840032</v>
      </c>
      <c r="AV383">
        <v>12851489.751879992</v>
      </c>
      <c r="AW383">
        <v>29313151.27868139</v>
      </c>
    </row>
    <row r="384" spans="46:49" x14ac:dyDescent="0.2">
      <c r="AT384">
        <v>373</v>
      </c>
      <c r="AU384">
        <v>43801986.335840032</v>
      </c>
      <c r="AV384">
        <v>12851489.751879992</v>
      </c>
      <c r="AW384">
        <v>77609700.38314344</v>
      </c>
    </row>
    <row r="385" spans="46:49" x14ac:dyDescent="0.2">
      <c r="AT385">
        <v>374</v>
      </c>
      <c r="AU385">
        <v>43801986.335840032</v>
      </c>
      <c r="AV385">
        <v>12851489.751879992</v>
      </c>
      <c r="AW385">
        <v>68628169.243283033</v>
      </c>
    </row>
    <row r="386" spans="46:49" x14ac:dyDescent="0.2">
      <c r="AT386">
        <v>375</v>
      </c>
      <c r="AU386">
        <v>43801986.335840032</v>
      </c>
      <c r="AV386">
        <v>12851489.751879992</v>
      </c>
      <c r="AW386">
        <v>76999556.914376065</v>
      </c>
    </row>
    <row r="387" spans="46:49" x14ac:dyDescent="0.2">
      <c r="AT387">
        <v>376</v>
      </c>
      <c r="AU387">
        <v>43801986.335840032</v>
      </c>
      <c r="AV387">
        <v>12851489.751879992</v>
      </c>
      <c r="AW387">
        <v>29922185.481383581</v>
      </c>
    </row>
    <row r="388" spans="46:49" x14ac:dyDescent="0.2">
      <c r="AT388">
        <v>377</v>
      </c>
      <c r="AU388">
        <v>43801986.335840032</v>
      </c>
      <c r="AV388">
        <v>12851489.751879992</v>
      </c>
      <c r="AW388">
        <v>33085028.686874058</v>
      </c>
    </row>
    <row r="389" spans="46:49" x14ac:dyDescent="0.2">
      <c r="AT389">
        <v>378</v>
      </c>
      <c r="AU389">
        <v>43801986.335840032</v>
      </c>
      <c r="AV389">
        <v>12851489.751879992</v>
      </c>
      <c r="AW389">
        <v>63973770.759792432</v>
      </c>
    </row>
    <row r="390" spans="46:49" x14ac:dyDescent="0.2">
      <c r="AT390">
        <v>379</v>
      </c>
      <c r="AU390">
        <v>43801986.335840032</v>
      </c>
      <c r="AV390">
        <v>9584619.018689543</v>
      </c>
      <c r="AW390">
        <v>25896533.161486585</v>
      </c>
    </row>
    <row r="391" spans="46:49" x14ac:dyDescent="0.2">
      <c r="AT391">
        <v>380</v>
      </c>
      <c r="AU391">
        <v>43801986.335840032</v>
      </c>
      <c r="AV391">
        <v>12851489.751879992</v>
      </c>
      <c r="AW391">
        <v>83082516.204116672</v>
      </c>
    </row>
    <row r="392" spans="46:49" x14ac:dyDescent="0.2">
      <c r="AT392">
        <v>381</v>
      </c>
      <c r="AU392">
        <v>43801986.335840032</v>
      </c>
      <c r="AV392">
        <v>12851489.751879992</v>
      </c>
      <c r="AW392">
        <v>70534745.276792482</v>
      </c>
    </row>
    <row r="393" spans="46:49" x14ac:dyDescent="0.2">
      <c r="AT393">
        <v>382</v>
      </c>
      <c r="AU393">
        <v>43801986.335840032</v>
      </c>
      <c r="AV393">
        <v>12851489.751879992</v>
      </c>
      <c r="AW393">
        <v>53289538.47123231</v>
      </c>
    </row>
    <row r="394" spans="46:49" x14ac:dyDescent="0.2">
      <c r="AT394">
        <v>383</v>
      </c>
      <c r="AU394">
        <v>43801986.335840032</v>
      </c>
      <c r="AV394">
        <v>12851489.751879992</v>
      </c>
      <c r="AW394">
        <v>84282698.203155637</v>
      </c>
    </row>
    <row r="395" spans="46:49" x14ac:dyDescent="0.2">
      <c r="AT395">
        <v>384</v>
      </c>
      <c r="AU395">
        <v>43801986.335840032</v>
      </c>
      <c r="AV395">
        <v>12851489.751879992</v>
      </c>
      <c r="AW395">
        <v>75024871.799431428</v>
      </c>
    </row>
    <row r="396" spans="46:49" x14ac:dyDescent="0.2">
      <c r="AT396">
        <v>385</v>
      </c>
      <c r="AU396">
        <v>43801986.335840032</v>
      </c>
      <c r="AV396">
        <v>12851489.751879992</v>
      </c>
      <c r="AW396">
        <v>62848667.412880555</v>
      </c>
    </row>
    <row r="397" spans="46:49" x14ac:dyDescent="0.2">
      <c r="AT397">
        <v>386</v>
      </c>
      <c r="AU397">
        <v>43801986.335840032</v>
      </c>
      <c r="AV397">
        <v>12851489.751879992</v>
      </c>
      <c r="AW397">
        <v>32234569.024038963</v>
      </c>
    </row>
    <row r="398" spans="46:49" x14ac:dyDescent="0.2">
      <c r="AT398">
        <v>387</v>
      </c>
      <c r="AU398">
        <v>43801986.335840032</v>
      </c>
      <c r="AV398">
        <v>12851489.751879992</v>
      </c>
      <c r="AW398">
        <v>84366830.78459017</v>
      </c>
    </row>
    <row r="399" spans="46:49" x14ac:dyDescent="0.2">
      <c r="AT399">
        <v>388</v>
      </c>
      <c r="AU399">
        <v>43801986.335840032</v>
      </c>
      <c r="AV399">
        <v>12851489.751879992</v>
      </c>
      <c r="AW399">
        <v>90871353.110279739</v>
      </c>
    </row>
    <row r="400" spans="46:49" x14ac:dyDescent="0.2">
      <c r="AT400">
        <v>389</v>
      </c>
      <c r="AU400">
        <v>43801986.335840032</v>
      </c>
      <c r="AV400">
        <v>12851489.751879992</v>
      </c>
      <c r="AW400">
        <v>90871353.110279739</v>
      </c>
    </row>
    <row r="401" spans="46:49" x14ac:dyDescent="0.2">
      <c r="AT401">
        <v>390</v>
      </c>
      <c r="AU401">
        <v>43801986.335840032</v>
      </c>
      <c r="AV401">
        <v>12851489.751879992</v>
      </c>
      <c r="AW401">
        <v>68354859.376539618</v>
      </c>
    </row>
    <row r="402" spans="46:49" x14ac:dyDescent="0.2">
      <c r="AT402">
        <v>391</v>
      </c>
      <c r="AU402">
        <v>43801986.335840032</v>
      </c>
      <c r="AV402">
        <v>12851489.751879992</v>
      </c>
      <c r="AW402">
        <v>84701268.266538426</v>
      </c>
    </row>
    <row r="403" spans="46:49" x14ac:dyDescent="0.2">
      <c r="AT403">
        <v>392</v>
      </c>
      <c r="AU403">
        <v>43801986.335840032</v>
      </c>
      <c r="AV403">
        <v>12851489.751879992</v>
      </c>
      <c r="AW403">
        <v>75620072.969194591</v>
      </c>
    </row>
    <row r="404" spans="46:49" x14ac:dyDescent="0.2">
      <c r="AT404">
        <v>393</v>
      </c>
      <c r="AU404">
        <v>43801986.335840032</v>
      </c>
      <c r="AV404">
        <v>12851489.751879992</v>
      </c>
      <c r="AW404">
        <v>69769484.888403848</v>
      </c>
    </row>
    <row r="405" spans="46:49" x14ac:dyDescent="0.2">
      <c r="AT405">
        <v>394</v>
      </c>
      <c r="AU405">
        <v>43801986.335840032</v>
      </c>
      <c r="AV405">
        <v>12851489.751879992</v>
      </c>
      <c r="AW405">
        <v>69700664.759128988</v>
      </c>
    </row>
    <row r="406" spans="46:49" x14ac:dyDescent="0.2">
      <c r="AT406">
        <v>395</v>
      </c>
      <c r="AU406">
        <v>43801986.335840032</v>
      </c>
      <c r="AV406">
        <v>12851489.751879992</v>
      </c>
      <c r="AW406">
        <v>69038337.633369952</v>
      </c>
    </row>
    <row r="407" spans="46:49" x14ac:dyDescent="0.2">
      <c r="AT407">
        <v>396</v>
      </c>
      <c r="AU407">
        <v>43801986.335840032</v>
      </c>
      <c r="AV407">
        <v>12851489.751879992</v>
      </c>
      <c r="AW407">
        <v>74762821.490507245</v>
      </c>
    </row>
    <row r="408" spans="46:49" x14ac:dyDescent="0.2">
      <c r="AT408">
        <v>397</v>
      </c>
      <c r="AU408">
        <v>43801986.335840032</v>
      </c>
      <c r="AV408">
        <v>12851489.751879992</v>
      </c>
      <c r="AW408">
        <v>55151803.395850435</v>
      </c>
    </row>
    <row r="409" spans="46:49" x14ac:dyDescent="0.2">
      <c r="AT409">
        <v>398</v>
      </c>
      <c r="AU409">
        <v>43801986.335840032</v>
      </c>
      <c r="AV409">
        <v>12851489.751879992</v>
      </c>
      <c r="AW409">
        <v>83602021.283694297</v>
      </c>
    </row>
    <row r="410" spans="46:49" x14ac:dyDescent="0.2">
      <c r="AT410">
        <v>399</v>
      </c>
      <c r="AU410">
        <v>43801986.335840032</v>
      </c>
      <c r="AV410">
        <v>12851489.751879992</v>
      </c>
      <c r="AW410">
        <v>60835471.498521462</v>
      </c>
    </row>
    <row r="411" spans="46:49" x14ac:dyDescent="0.2">
      <c r="AT411">
        <v>400</v>
      </c>
      <c r="AU411">
        <v>43801986.335840032</v>
      </c>
      <c r="AV411">
        <v>12851489.751879992</v>
      </c>
      <c r="AW411">
        <v>61600262.870857924</v>
      </c>
    </row>
    <row r="412" spans="46:49" x14ac:dyDescent="0.2">
      <c r="AT412">
        <v>401</v>
      </c>
      <c r="AU412">
        <v>43801986.335840032</v>
      </c>
      <c r="AV412">
        <v>12851489.751879992</v>
      </c>
      <c r="AW412">
        <v>60481176.83736895</v>
      </c>
    </row>
    <row r="413" spans="46:49" x14ac:dyDescent="0.2">
      <c r="AT413">
        <v>402</v>
      </c>
      <c r="AU413">
        <v>43801986.335840032</v>
      </c>
      <c r="AV413">
        <v>12851489.751879992</v>
      </c>
      <c r="AW413">
        <v>84949913.468987405</v>
      </c>
    </row>
    <row r="414" spans="46:49" x14ac:dyDescent="0.2">
      <c r="AT414">
        <v>403</v>
      </c>
      <c r="AU414">
        <v>43801986.335840032</v>
      </c>
      <c r="AV414">
        <v>12851489.751879992</v>
      </c>
      <c r="AW414">
        <v>60505337.350234851</v>
      </c>
    </row>
    <row r="415" spans="46:49" x14ac:dyDescent="0.2">
      <c r="AT415">
        <v>404</v>
      </c>
      <c r="AU415">
        <v>43801986.335840032</v>
      </c>
      <c r="AV415">
        <v>12851489.751879992</v>
      </c>
      <c r="AW415">
        <v>54872488.018819064</v>
      </c>
    </row>
    <row r="416" spans="46:49" x14ac:dyDescent="0.2">
      <c r="AT416">
        <v>405</v>
      </c>
      <c r="AU416">
        <v>43801986.335840032</v>
      </c>
      <c r="AV416">
        <v>12851489.751879992</v>
      </c>
      <c r="AW416">
        <v>76709800.054929897</v>
      </c>
    </row>
    <row r="417" spans="46:49" x14ac:dyDescent="0.2">
      <c r="AT417">
        <v>406</v>
      </c>
      <c r="AU417">
        <v>43801986.335840032</v>
      </c>
      <c r="AV417">
        <v>12851489.751879992</v>
      </c>
      <c r="AW417">
        <v>76574573.285039663</v>
      </c>
    </row>
    <row r="418" spans="46:49" x14ac:dyDescent="0.2">
      <c r="AT418">
        <v>407</v>
      </c>
      <c r="AU418">
        <v>43801986.335840032</v>
      </c>
      <c r="AV418">
        <v>12851489.751879992</v>
      </c>
      <c r="AW418">
        <v>68160927.853842273</v>
      </c>
    </row>
    <row r="419" spans="46:49" x14ac:dyDescent="0.2">
      <c r="AT419">
        <v>408</v>
      </c>
      <c r="AU419">
        <v>43801986.335840032</v>
      </c>
      <c r="AV419">
        <v>12851489.751879992</v>
      </c>
      <c r="AW419">
        <v>38436609.30269926</v>
      </c>
    </row>
    <row r="420" spans="46:49" x14ac:dyDescent="0.2">
      <c r="AT420">
        <v>409</v>
      </c>
      <c r="AU420">
        <v>43801986.335840032</v>
      </c>
      <c r="AV420">
        <v>12851489.751879992</v>
      </c>
      <c r="AW420">
        <v>59696207.969907209</v>
      </c>
    </row>
    <row r="421" spans="46:49" x14ac:dyDescent="0.2">
      <c r="AT421">
        <v>410</v>
      </c>
      <c r="AU421">
        <v>43801986.335840032</v>
      </c>
      <c r="AV421">
        <v>12851489.751879992</v>
      </c>
      <c r="AW421">
        <v>42539375.605115637</v>
      </c>
    </row>
    <row r="422" spans="46:49" x14ac:dyDescent="0.2">
      <c r="AT422">
        <v>411</v>
      </c>
      <c r="AU422">
        <v>43801986.335840032</v>
      </c>
      <c r="AV422">
        <v>12851489.751879992</v>
      </c>
      <c r="AW422">
        <v>63510250.718830541</v>
      </c>
    </row>
    <row r="423" spans="46:49" x14ac:dyDescent="0.2">
      <c r="AT423">
        <v>412</v>
      </c>
      <c r="AU423">
        <v>43801986.335840032</v>
      </c>
      <c r="AV423">
        <v>12851489.751879992</v>
      </c>
      <c r="AW423">
        <v>76829134.872645706</v>
      </c>
    </row>
    <row r="424" spans="46:49" x14ac:dyDescent="0.2">
      <c r="AT424">
        <v>413</v>
      </c>
      <c r="AU424">
        <v>43801986.335840032</v>
      </c>
      <c r="AV424">
        <v>12851489.751879992</v>
      </c>
      <c r="AW424">
        <v>59046639.059088394</v>
      </c>
    </row>
    <row r="425" spans="46:49" x14ac:dyDescent="0.2">
      <c r="AT425">
        <v>414</v>
      </c>
      <c r="AU425">
        <v>43801986.335840032</v>
      </c>
      <c r="AV425">
        <v>12851489.751879992</v>
      </c>
      <c r="AW425">
        <v>51306511.618297011</v>
      </c>
    </row>
    <row r="426" spans="46:49" x14ac:dyDescent="0.2">
      <c r="AT426">
        <v>415</v>
      </c>
      <c r="AU426">
        <v>43801986.335840032</v>
      </c>
      <c r="AV426">
        <v>12851489.751879992</v>
      </c>
      <c r="AW426">
        <v>57829035.774139777</v>
      </c>
    </row>
    <row r="427" spans="46:49" x14ac:dyDescent="0.2">
      <c r="AT427">
        <v>416</v>
      </c>
      <c r="AU427">
        <v>43801986.335840032</v>
      </c>
      <c r="AV427">
        <v>12851489.751879992</v>
      </c>
      <c r="AW427">
        <v>61942251.859733254</v>
      </c>
    </row>
    <row r="428" spans="46:49" x14ac:dyDescent="0.2">
      <c r="AT428">
        <v>417</v>
      </c>
      <c r="AU428">
        <v>43801986.335840032</v>
      </c>
      <c r="AV428">
        <v>12851489.751879992</v>
      </c>
      <c r="AW428">
        <v>67751695.595784813</v>
      </c>
    </row>
    <row r="429" spans="46:49" x14ac:dyDescent="0.2">
      <c r="AT429">
        <v>418</v>
      </c>
      <c r="AU429">
        <v>43801986.335840032</v>
      </c>
      <c r="AV429">
        <v>12851489.751879992</v>
      </c>
      <c r="AW429">
        <v>68504431.603813738</v>
      </c>
    </row>
    <row r="430" spans="46:49" x14ac:dyDescent="0.2">
      <c r="AT430">
        <v>419</v>
      </c>
      <c r="AU430">
        <v>43801986.335840032</v>
      </c>
      <c r="AV430">
        <v>12851489.751879992</v>
      </c>
      <c r="AW430">
        <v>67553593.962832034</v>
      </c>
    </row>
    <row r="431" spans="46:49" x14ac:dyDescent="0.2">
      <c r="AT431">
        <v>420</v>
      </c>
      <c r="AU431">
        <v>43801986.335840032</v>
      </c>
      <c r="AV431">
        <v>9584619.018689543</v>
      </c>
      <c r="AW431">
        <v>27166907.17005942</v>
      </c>
    </row>
    <row r="432" spans="46:49" x14ac:dyDescent="0.2">
      <c r="AT432">
        <v>421</v>
      </c>
      <c r="AU432">
        <v>43801986.335840032</v>
      </c>
      <c r="AV432">
        <v>12851489.751879992</v>
      </c>
      <c r="AW432">
        <v>40250151.661994576</v>
      </c>
    </row>
    <row r="433" spans="46:49" x14ac:dyDescent="0.2">
      <c r="AT433">
        <v>422</v>
      </c>
      <c r="AU433">
        <v>43801986.335840032</v>
      </c>
      <c r="AV433">
        <v>12851489.751879992</v>
      </c>
      <c r="AW433">
        <v>85196703.117907494</v>
      </c>
    </row>
    <row r="434" spans="46:49" x14ac:dyDescent="0.2">
      <c r="AT434">
        <v>423</v>
      </c>
      <c r="AU434">
        <v>43801986.335840032</v>
      </c>
      <c r="AV434">
        <v>12851489.751879992</v>
      </c>
      <c r="AW434">
        <v>84198355.290267527</v>
      </c>
    </row>
    <row r="435" spans="46:49" x14ac:dyDescent="0.2">
      <c r="AT435">
        <v>424</v>
      </c>
      <c r="AU435">
        <v>43801986.335840032</v>
      </c>
      <c r="AV435">
        <v>12851489.751879992</v>
      </c>
      <c r="AW435">
        <v>67762379.21812734</v>
      </c>
    </row>
    <row r="436" spans="46:49" x14ac:dyDescent="0.2">
      <c r="AT436">
        <v>425</v>
      </c>
      <c r="AU436">
        <v>43801986.335840032</v>
      </c>
      <c r="AV436">
        <v>12851489.751879992</v>
      </c>
      <c r="AW436">
        <v>64410635.666408285</v>
      </c>
    </row>
    <row r="437" spans="46:49" x14ac:dyDescent="0.2">
      <c r="AT437">
        <v>426</v>
      </c>
      <c r="AU437">
        <v>43801986.335840032</v>
      </c>
      <c r="AV437">
        <v>12851489.751879992</v>
      </c>
      <c r="AW437">
        <v>54696718.688287795</v>
      </c>
    </row>
    <row r="438" spans="46:49" x14ac:dyDescent="0.2">
      <c r="AT438">
        <v>427</v>
      </c>
      <c r="AU438">
        <v>43801986.335840032</v>
      </c>
      <c r="AV438">
        <v>12851489.751879992</v>
      </c>
      <c r="AW438">
        <v>90871353.110279739</v>
      </c>
    </row>
    <row r="439" spans="46:49" x14ac:dyDescent="0.2">
      <c r="AT439">
        <v>428</v>
      </c>
      <c r="AU439">
        <v>43801986.335840032</v>
      </c>
      <c r="AV439">
        <v>12851489.751879992</v>
      </c>
      <c r="AW439">
        <v>90871353.110279739</v>
      </c>
    </row>
    <row r="440" spans="46:49" x14ac:dyDescent="0.2">
      <c r="AT440">
        <v>429</v>
      </c>
      <c r="AU440">
        <v>43801986.335840032</v>
      </c>
      <c r="AV440">
        <v>12851489.751879992</v>
      </c>
      <c r="AW440">
        <v>83687851.313805774</v>
      </c>
    </row>
    <row r="441" spans="46:49" x14ac:dyDescent="0.2">
      <c r="AT441">
        <v>430</v>
      </c>
      <c r="AU441">
        <v>43801986.335840032</v>
      </c>
      <c r="AV441">
        <v>12851489.751879992</v>
      </c>
      <c r="AW441">
        <v>63978035.118689373</v>
      </c>
    </row>
    <row r="442" spans="46:49" x14ac:dyDescent="0.2">
      <c r="AT442">
        <v>431</v>
      </c>
      <c r="AU442">
        <v>43801986.335840032</v>
      </c>
      <c r="AV442">
        <v>12851489.751879992</v>
      </c>
      <c r="AW442">
        <v>43508596.66715008</v>
      </c>
    </row>
    <row r="443" spans="46:49" x14ac:dyDescent="0.2">
      <c r="AT443">
        <v>432</v>
      </c>
      <c r="AU443">
        <v>43801986.335840032</v>
      </c>
      <c r="AV443">
        <v>12851489.751879992</v>
      </c>
      <c r="AW443">
        <v>58708851.590202376</v>
      </c>
    </row>
    <row r="444" spans="46:49" x14ac:dyDescent="0.2">
      <c r="AT444">
        <v>433</v>
      </c>
      <c r="AU444">
        <v>43801986.335840032</v>
      </c>
      <c r="AV444">
        <v>12851489.751879992</v>
      </c>
      <c r="AW444">
        <v>90871353.110279739</v>
      </c>
    </row>
    <row r="445" spans="46:49" x14ac:dyDescent="0.2">
      <c r="AT445">
        <v>434</v>
      </c>
      <c r="AU445">
        <v>43801986.335840032</v>
      </c>
      <c r="AV445">
        <v>12851489.751879992</v>
      </c>
      <c r="AW445">
        <v>57832998.274938576</v>
      </c>
    </row>
    <row r="446" spans="46:49" x14ac:dyDescent="0.2">
      <c r="AT446">
        <v>435</v>
      </c>
      <c r="AU446">
        <v>43801986.335840032</v>
      </c>
      <c r="AV446">
        <v>12851489.751879992</v>
      </c>
      <c r="AW446">
        <v>82466507.947903365</v>
      </c>
    </row>
    <row r="447" spans="46:49" x14ac:dyDescent="0.2">
      <c r="AT447">
        <v>436</v>
      </c>
      <c r="AU447">
        <v>43801986.335840032</v>
      </c>
      <c r="AV447">
        <v>12851489.751879992</v>
      </c>
      <c r="AW447">
        <v>76620916.666403651</v>
      </c>
    </row>
    <row r="448" spans="46:49" x14ac:dyDescent="0.2">
      <c r="AT448">
        <v>437</v>
      </c>
      <c r="AU448">
        <v>43801986.335840032</v>
      </c>
      <c r="AV448">
        <v>12851489.751879992</v>
      </c>
      <c r="AW448">
        <v>32897172.211852338</v>
      </c>
    </row>
    <row r="449" spans="46:49" x14ac:dyDescent="0.2">
      <c r="AT449">
        <v>438</v>
      </c>
      <c r="AU449">
        <v>43801986.335840032</v>
      </c>
      <c r="AV449">
        <v>12851489.751879992</v>
      </c>
      <c r="AW449">
        <v>82995172.836230963</v>
      </c>
    </row>
    <row r="450" spans="46:49" x14ac:dyDescent="0.2">
      <c r="AT450">
        <v>439</v>
      </c>
      <c r="AU450">
        <v>43801986.335840032</v>
      </c>
      <c r="AV450">
        <v>12851489.751879992</v>
      </c>
      <c r="AW450">
        <v>53360585.486198142</v>
      </c>
    </row>
    <row r="451" spans="46:49" x14ac:dyDescent="0.2">
      <c r="AT451">
        <v>440</v>
      </c>
      <c r="AU451">
        <v>43801986.335840032</v>
      </c>
      <c r="AV451">
        <v>12851489.751879992</v>
      </c>
      <c r="AW451">
        <v>60682882.472951859</v>
      </c>
    </row>
    <row r="452" spans="46:49" x14ac:dyDescent="0.2">
      <c r="AT452">
        <v>441</v>
      </c>
      <c r="AU452">
        <v>43801986.335840032</v>
      </c>
      <c r="AV452">
        <v>12851489.751879992</v>
      </c>
      <c r="AW452">
        <v>90871353.110279739</v>
      </c>
    </row>
    <row r="453" spans="46:49" x14ac:dyDescent="0.2">
      <c r="AT453">
        <v>442</v>
      </c>
      <c r="AU453">
        <v>43801986.335840032</v>
      </c>
      <c r="AV453">
        <v>12851489.751879992</v>
      </c>
      <c r="AW453">
        <v>48797801.896110199</v>
      </c>
    </row>
    <row r="454" spans="46:49" x14ac:dyDescent="0.2">
      <c r="AT454">
        <v>443</v>
      </c>
      <c r="AU454">
        <v>43801986.335840032</v>
      </c>
      <c r="AV454">
        <v>12851489.751879992</v>
      </c>
      <c r="AW454">
        <v>60749615.686879829</v>
      </c>
    </row>
    <row r="455" spans="46:49" x14ac:dyDescent="0.2">
      <c r="AT455">
        <v>444</v>
      </c>
      <c r="AU455">
        <v>43801986.335840032</v>
      </c>
      <c r="AV455">
        <v>12851489.751879992</v>
      </c>
      <c r="AW455">
        <v>84450753.559088439</v>
      </c>
    </row>
    <row r="456" spans="46:49" x14ac:dyDescent="0.2">
      <c r="AT456">
        <v>445</v>
      </c>
      <c r="AU456">
        <v>43801986.335840032</v>
      </c>
      <c r="AV456">
        <v>12851489.751879992</v>
      </c>
      <c r="AW456">
        <v>71715886.173996389</v>
      </c>
    </row>
    <row r="457" spans="46:49" x14ac:dyDescent="0.2">
      <c r="AT457">
        <v>446</v>
      </c>
      <c r="AU457">
        <v>43801986.335840032</v>
      </c>
      <c r="AV457">
        <v>12851489.751879992</v>
      </c>
      <c r="AW457">
        <v>83773467.30394192</v>
      </c>
    </row>
    <row r="458" spans="46:49" x14ac:dyDescent="0.2">
      <c r="AT458">
        <v>447</v>
      </c>
      <c r="AU458">
        <v>43801986.335840032</v>
      </c>
      <c r="AV458">
        <v>12851489.751879992</v>
      </c>
      <c r="AW458">
        <v>78028270.446526229</v>
      </c>
    </row>
    <row r="459" spans="46:49" x14ac:dyDescent="0.2">
      <c r="AT459">
        <v>448</v>
      </c>
      <c r="AU459">
        <v>43801986.335840032</v>
      </c>
      <c r="AV459">
        <v>12851489.751879992</v>
      </c>
      <c r="AW459">
        <v>79522053.12553525</v>
      </c>
    </row>
    <row r="460" spans="46:49" x14ac:dyDescent="0.2">
      <c r="AT460">
        <v>449</v>
      </c>
      <c r="AU460">
        <v>43801986.335840032</v>
      </c>
      <c r="AV460">
        <v>12851489.751879992</v>
      </c>
      <c r="AW460">
        <v>78521004.795157611</v>
      </c>
    </row>
    <row r="461" spans="46:49" x14ac:dyDescent="0.2">
      <c r="AT461">
        <v>450</v>
      </c>
      <c r="AU461">
        <v>43801986.335840032</v>
      </c>
      <c r="AV461">
        <v>12851489.751879992</v>
      </c>
      <c r="AW461">
        <v>59278196.852739036</v>
      </c>
    </row>
    <row r="462" spans="46:49" x14ac:dyDescent="0.2">
      <c r="AT462">
        <v>451</v>
      </c>
      <c r="AU462">
        <v>43801986.335840032</v>
      </c>
      <c r="AV462">
        <v>12851489.751879992</v>
      </c>
      <c r="AW462">
        <v>58226734.877137497</v>
      </c>
    </row>
    <row r="463" spans="46:49" x14ac:dyDescent="0.2">
      <c r="AT463">
        <v>452</v>
      </c>
      <c r="AU463">
        <v>43801986.335840032</v>
      </c>
      <c r="AV463">
        <v>12851489.751879992</v>
      </c>
      <c r="AW463">
        <v>71053682.862840816</v>
      </c>
    </row>
    <row r="464" spans="46:49" x14ac:dyDescent="0.2">
      <c r="AT464">
        <v>453</v>
      </c>
      <c r="AU464">
        <v>43801986.335840032</v>
      </c>
      <c r="AV464">
        <v>12851489.751879992</v>
      </c>
      <c r="AW464">
        <v>79357732.179581285</v>
      </c>
    </row>
    <row r="465" spans="46:49" x14ac:dyDescent="0.2">
      <c r="AT465">
        <v>454</v>
      </c>
      <c r="AU465">
        <v>43801986.335840032</v>
      </c>
      <c r="AV465">
        <v>12851489.751879992</v>
      </c>
      <c r="AW465">
        <v>75804536.584846079</v>
      </c>
    </row>
    <row r="466" spans="46:49" x14ac:dyDescent="0.2">
      <c r="AT466">
        <v>455</v>
      </c>
      <c r="AU466">
        <v>43801986.335840032</v>
      </c>
      <c r="AV466">
        <v>12851489.751879992</v>
      </c>
      <c r="AW466">
        <v>55144668.19987306</v>
      </c>
    </row>
    <row r="467" spans="46:49" x14ac:dyDescent="0.2">
      <c r="AT467">
        <v>456</v>
      </c>
      <c r="AU467">
        <v>43801986.335840032</v>
      </c>
      <c r="AV467">
        <v>12851489.751879992</v>
      </c>
      <c r="AW467">
        <v>58828100.305178866</v>
      </c>
    </row>
    <row r="468" spans="46:49" x14ac:dyDescent="0.2">
      <c r="AT468">
        <v>457</v>
      </c>
      <c r="AU468">
        <v>43801986.335840032</v>
      </c>
      <c r="AV468">
        <v>12851489.751879992</v>
      </c>
      <c r="AW468">
        <v>60947572.894714653</v>
      </c>
    </row>
    <row r="469" spans="46:49" x14ac:dyDescent="0.2">
      <c r="AT469">
        <v>458</v>
      </c>
      <c r="AU469">
        <v>43801986.335840032</v>
      </c>
      <c r="AV469">
        <v>12851489.751879992</v>
      </c>
      <c r="AW469">
        <v>63460624.086396918</v>
      </c>
    </row>
    <row r="470" spans="46:49" x14ac:dyDescent="0.2">
      <c r="AT470">
        <v>459</v>
      </c>
      <c r="AU470">
        <v>43801986.335840032</v>
      </c>
      <c r="AV470">
        <v>12851489.751879992</v>
      </c>
      <c r="AW470">
        <v>77523459.7468279</v>
      </c>
    </row>
    <row r="471" spans="46:49" x14ac:dyDescent="0.2">
      <c r="AT471">
        <v>460</v>
      </c>
      <c r="AU471">
        <v>43801986.335840032</v>
      </c>
      <c r="AV471">
        <v>12851489.751879992</v>
      </c>
      <c r="AW471">
        <v>84450753.559088439</v>
      </c>
    </row>
    <row r="472" spans="46:49" x14ac:dyDescent="0.2">
      <c r="AT472">
        <v>461</v>
      </c>
      <c r="AU472">
        <v>43801986.335840032</v>
      </c>
      <c r="AV472">
        <v>12851489.751879992</v>
      </c>
      <c r="AW472">
        <v>71351898.883706987</v>
      </c>
    </row>
    <row r="473" spans="46:49" x14ac:dyDescent="0.2">
      <c r="AT473">
        <v>462</v>
      </c>
      <c r="AU473">
        <v>43801986.335840032</v>
      </c>
      <c r="AV473">
        <v>12851489.751879992</v>
      </c>
      <c r="AW473">
        <v>35260484.331455566</v>
      </c>
    </row>
    <row r="474" spans="46:49" x14ac:dyDescent="0.2">
      <c r="AT474">
        <v>463</v>
      </c>
      <c r="AU474">
        <v>43801986.335840032</v>
      </c>
      <c r="AV474">
        <v>12851489.751879992</v>
      </c>
      <c r="AW474">
        <v>47076543.677749231</v>
      </c>
    </row>
    <row r="475" spans="46:49" x14ac:dyDescent="0.2">
      <c r="AT475">
        <v>464</v>
      </c>
      <c r="AU475">
        <v>43801986.335840032</v>
      </c>
      <c r="AV475">
        <v>12851489.751879992</v>
      </c>
      <c r="AW475">
        <v>85360205.529911354</v>
      </c>
    </row>
    <row r="476" spans="46:49" x14ac:dyDescent="0.2">
      <c r="AT476">
        <v>465</v>
      </c>
      <c r="AU476">
        <v>43801986.335840032</v>
      </c>
      <c r="AV476">
        <v>12851489.751879992</v>
      </c>
      <c r="AW476">
        <v>74584387.532519639</v>
      </c>
    </row>
    <row r="477" spans="46:49" x14ac:dyDescent="0.2">
      <c r="AT477">
        <v>466</v>
      </c>
      <c r="AU477">
        <v>43801986.335840032</v>
      </c>
      <c r="AV477">
        <v>12851489.751879992</v>
      </c>
      <c r="AW477">
        <v>77750444.870876715</v>
      </c>
    </row>
    <row r="478" spans="46:49" x14ac:dyDescent="0.2">
      <c r="AT478">
        <v>467</v>
      </c>
      <c r="AU478">
        <v>43801986.335840032</v>
      </c>
      <c r="AV478">
        <v>12851489.751879992</v>
      </c>
      <c r="AW478">
        <v>36948723.315708958</v>
      </c>
    </row>
    <row r="479" spans="46:49" x14ac:dyDescent="0.2">
      <c r="AT479">
        <v>468</v>
      </c>
      <c r="AU479">
        <v>43801986.335840032</v>
      </c>
      <c r="AV479">
        <v>12851489.751879992</v>
      </c>
      <c r="AW479">
        <v>42717691.322164997</v>
      </c>
    </row>
    <row r="480" spans="46:49" x14ac:dyDescent="0.2">
      <c r="AT480">
        <v>469</v>
      </c>
      <c r="AU480">
        <v>43801986.335840032</v>
      </c>
      <c r="AV480">
        <v>12851489.751879992</v>
      </c>
      <c r="AW480">
        <v>68190348.076593339</v>
      </c>
    </row>
    <row r="481" spans="46:49" x14ac:dyDescent="0.2">
      <c r="AT481">
        <v>470</v>
      </c>
      <c r="AU481">
        <v>43801986.335840032</v>
      </c>
      <c r="AV481">
        <v>12851489.751879992</v>
      </c>
      <c r="AW481">
        <v>90871353.110279739</v>
      </c>
    </row>
    <row r="482" spans="46:49" x14ac:dyDescent="0.2">
      <c r="AT482">
        <v>471</v>
      </c>
      <c r="AU482">
        <v>43801986.335840032</v>
      </c>
      <c r="AV482">
        <v>12851489.751879992</v>
      </c>
      <c r="AW482">
        <v>77745402.46104148</v>
      </c>
    </row>
    <row r="483" spans="46:49" x14ac:dyDescent="0.2">
      <c r="AT483">
        <v>472</v>
      </c>
      <c r="AU483">
        <v>43801986.335840032</v>
      </c>
      <c r="AV483">
        <v>12851489.751879992</v>
      </c>
      <c r="AW483">
        <v>84366830.78459017</v>
      </c>
    </row>
    <row r="484" spans="46:49" x14ac:dyDescent="0.2">
      <c r="AT484">
        <v>473</v>
      </c>
      <c r="AU484">
        <v>43801986.335840032</v>
      </c>
      <c r="AV484">
        <v>12851489.751879992</v>
      </c>
      <c r="AW484">
        <v>70868364.289608806</v>
      </c>
    </row>
    <row r="485" spans="46:49" x14ac:dyDescent="0.2">
      <c r="AT485">
        <v>474</v>
      </c>
      <c r="AU485">
        <v>43801986.335840032</v>
      </c>
      <c r="AV485">
        <v>12851489.751879992</v>
      </c>
      <c r="AW485">
        <v>64341934.831097111</v>
      </c>
    </row>
    <row r="486" spans="46:49" x14ac:dyDescent="0.2">
      <c r="AT486">
        <v>475</v>
      </c>
      <c r="AU486">
        <v>43801986.335840032</v>
      </c>
      <c r="AV486">
        <v>12851489.751879992</v>
      </c>
      <c r="AW486">
        <v>46742394.650715366</v>
      </c>
    </row>
    <row r="487" spans="46:49" x14ac:dyDescent="0.2">
      <c r="AT487">
        <v>476</v>
      </c>
      <c r="AU487">
        <v>43801986.335840032</v>
      </c>
      <c r="AV487">
        <v>12851489.751879992</v>
      </c>
      <c r="AW487">
        <v>53716179.852839723</v>
      </c>
    </row>
    <row r="488" spans="46:49" x14ac:dyDescent="0.2">
      <c r="AT488">
        <v>477</v>
      </c>
      <c r="AU488">
        <v>43801986.335840032</v>
      </c>
      <c r="AV488">
        <v>12851489.751879992</v>
      </c>
      <c r="AW488">
        <v>51309199.990138441</v>
      </c>
    </row>
    <row r="489" spans="46:49" x14ac:dyDescent="0.2">
      <c r="AT489">
        <v>478</v>
      </c>
      <c r="AU489">
        <v>43801986.335840032</v>
      </c>
      <c r="AV489">
        <v>12851489.751879992</v>
      </c>
      <c r="AW489">
        <v>68826794.292956114</v>
      </c>
    </row>
    <row r="490" spans="46:49" x14ac:dyDescent="0.2">
      <c r="AT490">
        <v>479</v>
      </c>
      <c r="AU490">
        <v>43801986.335840032</v>
      </c>
      <c r="AV490">
        <v>12851489.751879992</v>
      </c>
      <c r="AW490">
        <v>61202298.782694191</v>
      </c>
    </row>
    <row r="491" spans="46:49" x14ac:dyDescent="0.2">
      <c r="AT491">
        <v>480</v>
      </c>
      <c r="AU491">
        <v>43801986.335840032</v>
      </c>
      <c r="AV491">
        <v>12851489.751879992</v>
      </c>
      <c r="AW491">
        <v>90871353.110279739</v>
      </c>
    </row>
    <row r="492" spans="46:49" x14ac:dyDescent="0.2">
      <c r="AT492">
        <v>481</v>
      </c>
      <c r="AU492">
        <v>43801986.335840032</v>
      </c>
      <c r="AV492">
        <v>12851489.751879992</v>
      </c>
      <c r="AW492">
        <v>76927321.771383435</v>
      </c>
    </row>
    <row r="493" spans="46:49" x14ac:dyDescent="0.2">
      <c r="AT493">
        <v>482</v>
      </c>
      <c r="AU493">
        <v>43801986.335840032</v>
      </c>
      <c r="AV493">
        <v>12851489.751879992</v>
      </c>
      <c r="AW493">
        <v>57361788.063547984</v>
      </c>
    </row>
    <row r="494" spans="46:49" x14ac:dyDescent="0.2">
      <c r="AT494">
        <v>483</v>
      </c>
      <c r="AU494">
        <v>43801986.335840032</v>
      </c>
      <c r="AV494">
        <v>12851489.751879992</v>
      </c>
      <c r="AW494">
        <v>90871353.110279739</v>
      </c>
    </row>
    <row r="495" spans="46:49" x14ac:dyDescent="0.2">
      <c r="AT495">
        <v>484</v>
      </c>
      <c r="AU495">
        <v>43801986.335840032</v>
      </c>
      <c r="AV495">
        <v>12851489.751879992</v>
      </c>
      <c r="AW495">
        <v>77161076.562824339</v>
      </c>
    </row>
    <row r="496" spans="46:49" x14ac:dyDescent="0.2">
      <c r="AT496">
        <v>485</v>
      </c>
      <c r="AU496">
        <v>43801986.335840032</v>
      </c>
      <c r="AV496">
        <v>12851489.751879992</v>
      </c>
      <c r="AW496">
        <v>64331187.01876016</v>
      </c>
    </row>
    <row r="497" spans="46:49" x14ac:dyDescent="0.2">
      <c r="AT497">
        <v>486</v>
      </c>
      <c r="AU497">
        <v>43801986.335840032</v>
      </c>
      <c r="AV497">
        <v>12851489.751879992</v>
      </c>
      <c r="AW497">
        <v>83773467.30394192</v>
      </c>
    </row>
    <row r="498" spans="46:49" x14ac:dyDescent="0.2">
      <c r="AT498">
        <v>487</v>
      </c>
      <c r="AU498">
        <v>43801986.335840032</v>
      </c>
      <c r="AV498">
        <v>12851489.751879992</v>
      </c>
      <c r="AW498">
        <v>84701268.266538426</v>
      </c>
    </row>
    <row r="499" spans="46:49" x14ac:dyDescent="0.2">
      <c r="AT499">
        <v>488</v>
      </c>
      <c r="AU499">
        <v>43801986.335840032</v>
      </c>
      <c r="AV499">
        <v>12851489.751879992</v>
      </c>
      <c r="AW499">
        <v>63286154.018848062</v>
      </c>
    </row>
    <row r="500" spans="46:49" x14ac:dyDescent="0.2">
      <c r="AT500">
        <v>489</v>
      </c>
      <c r="AU500">
        <v>43801986.335840032</v>
      </c>
      <c r="AV500">
        <v>12851489.751879992</v>
      </c>
      <c r="AW500">
        <v>83687851.313805774</v>
      </c>
    </row>
    <row r="501" spans="46:49" x14ac:dyDescent="0.2">
      <c r="AT501">
        <v>490</v>
      </c>
      <c r="AU501">
        <v>43801986.335840032</v>
      </c>
      <c r="AV501">
        <v>12851489.751879992</v>
      </c>
      <c r="AW501">
        <v>72269066.683983654</v>
      </c>
    </row>
    <row r="502" spans="46:49" x14ac:dyDescent="0.2">
      <c r="AT502">
        <v>491</v>
      </c>
      <c r="AU502">
        <v>43801986.335840032</v>
      </c>
      <c r="AV502">
        <v>12851489.751879992</v>
      </c>
      <c r="AW502">
        <v>76146832.659292147</v>
      </c>
    </row>
    <row r="503" spans="46:49" x14ac:dyDescent="0.2">
      <c r="AT503">
        <v>492</v>
      </c>
      <c r="AU503">
        <v>43801986.335840032</v>
      </c>
      <c r="AV503">
        <v>12851489.751879992</v>
      </c>
      <c r="AW503">
        <v>69590157.645414054</v>
      </c>
    </row>
    <row r="504" spans="46:49" x14ac:dyDescent="0.2">
      <c r="AT504">
        <v>493</v>
      </c>
      <c r="AU504">
        <v>43801986.335840032</v>
      </c>
      <c r="AV504">
        <v>12851489.751879992</v>
      </c>
      <c r="AW504">
        <v>84450753.559088439</v>
      </c>
    </row>
    <row r="505" spans="46:49" x14ac:dyDescent="0.2">
      <c r="AT505">
        <v>494</v>
      </c>
      <c r="AU505">
        <v>43801986.335840032</v>
      </c>
      <c r="AV505">
        <v>12851489.751879992</v>
      </c>
      <c r="AW505">
        <v>42696253.486850113</v>
      </c>
    </row>
    <row r="506" spans="46:49" x14ac:dyDescent="0.2">
      <c r="AT506">
        <v>495</v>
      </c>
      <c r="AU506">
        <v>43801986.335840032</v>
      </c>
      <c r="AV506">
        <v>12851489.751879992</v>
      </c>
      <c r="AW506">
        <v>61983507.605862975</v>
      </c>
    </row>
    <row r="507" spans="46:49" x14ac:dyDescent="0.2">
      <c r="AT507">
        <v>496</v>
      </c>
      <c r="AU507">
        <v>43801986.335840032</v>
      </c>
      <c r="AV507">
        <v>12851489.751879992</v>
      </c>
      <c r="AW507">
        <v>68970886.936763883</v>
      </c>
    </row>
    <row r="508" spans="46:49" x14ac:dyDescent="0.2">
      <c r="AT508">
        <v>497</v>
      </c>
      <c r="AU508">
        <v>43801986.335840032</v>
      </c>
      <c r="AV508">
        <v>12851489.751879992</v>
      </c>
      <c r="AW508">
        <v>66877274.370329261</v>
      </c>
    </row>
    <row r="509" spans="46:49" x14ac:dyDescent="0.2">
      <c r="AT509">
        <v>498</v>
      </c>
      <c r="AU509">
        <v>43801986.335840032</v>
      </c>
      <c r="AV509">
        <v>12851489.751879992</v>
      </c>
      <c r="AW509">
        <v>75984630.397778854</v>
      </c>
    </row>
    <row r="510" spans="46:49" x14ac:dyDescent="0.2">
      <c r="AT510">
        <v>499</v>
      </c>
      <c r="AU510">
        <v>43801986.335840032</v>
      </c>
      <c r="AV510">
        <v>12851489.751879992</v>
      </c>
      <c r="AW510">
        <v>84701268.266538426</v>
      </c>
    </row>
    <row r="511" spans="46:49" x14ac:dyDescent="0.2">
      <c r="AT511">
        <v>500</v>
      </c>
      <c r="AU511">
        <v>43801986.335840032</v>
      </c>
      <c r="AV511">
        <v>12851489.751879992</v>
      </c>
      <c r="AW511">
        <v>85114645.217306256</v>
      </c>
    </row>
    <row r="512" spans="46:49" x14ac:dyDescent="0.2">
      <c r="AT512">
        <v>501</v>
      </c>
      <c r="AU512">
        <v>43801986.335840032</v>
      </c>
      <c r="AV512">
        <v>12851489.751879992</v>
      </c>
      <c r="AW512">
        <v>35345935.65155977</v>
      </c>
    </row>
    <row r="513" spans="46:49" x14ac:dyDescent="0.2">
      <c r="AT513">
        <v>502</v>
      </c>
      <c r="AU513">
        <v>43801986.335840032</v>
      </c>
      <c r="AV513">
        <v>12851489.751879992</v>
      </c>
      <c r="AW513">
        <v>45591219.998994753</v>
      </c>
    </row>
    <row r="514" spans="46:49" x14ac:dyDescent="0.2">
      <c r="AT514">
        <v>503</v>
      </c>
      <c r="AU514">
        <v>43801986.335840032</v>
      </c>
      <c r="AV514">
        <v>12851489.751879992</v>
      </c>
      <c r="AW514">
        <v>77609279.194407642</v>
      </c>
    </row>
    <row r="515" spans="46:49" x14ac:dyDescent="0.2">
      <c r="AT515">
        <v>504</v>
      </c>
      <c r="AU515">
        <v>43801986.335840032</v>
      </c>
      <c r="AV515">
        <v>12851489.751879992</v>
      </c>
      <c r="AW515">
        <v>84534467.049859792</v>
      </c>
    </row>
    <row r="516" spans="46:49" x14ac:dyDescent="0.2">
      <c r="AT516">
        <v>505</v>
      </c>
      <c r="AU516">
        <v>43801986.335840032</v>
      </c>
      <c r="AV516">
        <v>12851489.751879992</v>
      </c>
      <c r="AW516">
        <v>62967145.87440604</v>
      </c>
    </row>
    <row r="517" spans="46:49" x14ac:dyDescent="0.2">
      <c r="AT517">
        <v>506</v>
      </c>
      <c r="AU517">
        <v>43801986.335840032</v>
      </c>
      <c r="AV517">
        <v>12851489.751879992</v>
      </c>
      <c r="AW517">
        <v>45538748.489059836</v>
      </c>
    </row>
    <row r="518" spans="46:49" x14ac:dyDescent="0.2">
      <c r="AT518">
        <v>507</v>
      </c>
      <c r="AU518">
        <v>43801986.335840032</v>
      </c>
      <c r="AV518">
        <v>12851489.751879992</v>
      </c>
      <c r="AW518">
        <v>57762185.594738498</v>
      </c>
    </row>
    <row r="519" spans="46:49" x14ac:dyDescent="0.2">
      <c r="AT519">
        <v>508</v>
      </c>
      <c r="AU519">
        <v>43801986.335840032</v>
      </c>
      <c r="AV519">
        <v>12851489.751879992</v>
      </c>
      <c r="AW519">
        <v>54662781.107202783</v>
      </c>
    </row>
    <row r="520" spans="46:49" x14ac:dyDescent="0.2">
      <c r="AT520">
        <v>509</v>
      </c>
      <c r="AU520">
        <v>43801986.335840032</v>
      </c>
      <c r="AV520">
        <v>12851489.751879992</v>
      </c>
      <c r="AW520">
        <v>70477905.396939859</v>
      </c>
    </row>
    <row r="521" spans="46:49" x14ac:dyDescent="0.2">
      <c r="AT521">
        <v>510</v>
      </c>
      <c r="AU521">
        <v>43801986.335840032</v>
      </c>
      <c r="AV521">
        <v>12851489.751879992</v>
      </c>
      <c r="AW521">
        <v>78280668.715347141</v>
      </c>
    </row>
    <row r="522" spans="46:49" x14ac:dyDescent="0.2">
      <c r="AT522">
        <v>511</v>
      </c>
      <c r="AU522">
        <v>43801986.335840032</v>
      </c>
      <c r="AV522">
        <v>12851489.751879992</v>
      </c>
      <c r="AW522">
        <v>78276915.648975208</v>
      </c>
    </row>
    <row r="523" spans="46:49" x14ac:dyDescent="0.2">
      <c r="AT523">
        <v>512</v>
      </c>
      <c r="AU523">
        <v>43801986.335840032</v>
      </c>
      <c r="AV523">
        <v>12851489.751879992</v>
      </c>
      <c r="AW523">
        <v>78776103.566716194</v>
      </c>
    </row>
    <row r="524" spans="46:49" x14ac:dyDescent="0.2">
      <c r="AT524">
        <v>513</v>
      </c>
      <c r="AU524">
        <v>43801986.335840032</v>
      </c>
      <c r="AV524">
        <v>12851489.751879992</v>
      </c>
      <c r="AW524">
        <v>54097075.888986006</v>
      </c>
    </row>
    <row r="525" spans="46:49" x14ac:dyDescent="0.2">
      <c r="AT525">
        <v>514</v>
      </c>
      <c r="AU525">
        <v>43801986.335840032</v>
      </c>
      <c r="AV525">
        <v>12851489.751879992</v>
      </c>
      <c r="AW525">
        <v>57332456.076258153</v>
      </c>
    </row>
    <row r="526" spans="46:49" x14ac:dyDescent="0.2">
      <c r="AT526">
        <v>515</v>
      </c>
      <c r="AU526">
        <v>43801986.335840032</v>
      </c>
      <c r="AV526">
        <v>12851489.751879992</v>
      </c>
      <c r="AW526">
        <v>68548520.307848021</v>
      </c>
    </row>
    <row r="527" spans="46:49" x14ac:dyDescent="0.2">
      <c r="AT527">
        <v>516</v>
      </c>
      <c r="AU527">
        <v>43801986.335840032</v>
      </c>
      <c r="AV527">
        <v>12851489.751879992</v>
      </c>
      <c r="AW527">
        <v>78004829.098139152</v>
      </c>
    </row>
    <row r="528" spans="46:49" x14ac:dyDescent="0.2">
      <c r="AT528">
        <v>517</v>
      </c>
      <c r="AU528">
        <v>43801986.335840032</v>
      </c>
      <c r="AV528">
        <v>12851489.751879992</v>
      </c>
      <c r="AW528">
        <v>74143683.084350958</v>
      </c>
    </row>
    <row r="529" spans="46:49" x14ac:dyDescent="0.2">
      <c r="AT529">
        <v>518</v>
      </c>
      <c r="AU529">
        <v>43801986.335840032</v>
      </c>
      <c r="AV529">
        <v>12851489.751879992</v>
      </c>
      <c r="AW529">
        <v>58588768.831396654</v>
      </c>
    </row>
    <row r="530" spans="46:49" x14ac:dyDescent="0.2">
      <c r="AT530">
        <v>519</v>
      </c>
      <c r="AU530">
        <v>43801986.335840032</v>
      </c>
      <c r="AV530">
        <v>12851489.751879992</v>
      </c>
      <c r="AW530">
        <v>52729470.526910186</v>
      </c>
    </row>
    <row r="531" spans="46:49" x14ac:dyDescent="0.2">
      <c r="AT531">
        <v>520</v>
      </c>
      <c r="AU531">
        <v>43801986.335840032</v>
      </c>
      <c r="AV531">
        <v>12851489.751879992</v>
      </c>
      <c r="AW531">
        <v>76159739.799342334</v>
      </c>
    </row>
    <row r="532" spans="46:49" x14ac:dyDescent="0.2">
      <c r="AT532">
        <v>521</v>
      </c>
      <c r="AU532">
        <v>43801986.335840032</v>
      </c>
      <c r="AV532">
        <v>12851489.751879992</v>
      </c>
      <c r="AW532">
        <v>84113801.520097196</v>
      </c>
    </row>
    <row r="533" spans="46:49" x14ac:dyDescent="0.2">
      <c r="AT533">
        <v>522</v>
      </c>
      <c r="AU533">
        <v>43801986.335840032</v>
      </c>
      <c r="AV533">
        <v>12851489.751879992</v>
      </c>
      <c r="AW533">
        <v>85360205.529911354</v>
      </c>
    </row>
    <row r="534" spans="46:49" x14ac:dyDescent="0.2">
      <c r="AT534">
        <v>523</v>
      </c>
      <c r="AU534">
        <v>43801986.335840032</v>
      </c>
      <c r="AV534">
        <v>12851489.751879992</v>
      </c>
      <c r="AW534">
        <v>49978431.536305524</v>
      </c>
    </row>
    <row r="535" spans="46:49" x14ac:dyDescent="0.2">
      <c r="AT535">
        <v>524</v>
      </c>
      <c r="AU535">
        <v>43801986.335840032</v>
      </c>
      <c r="AV535">
        <v>12851489.751879992</v>
      </c>
      <c r="AW535">
        <v>48407311.993126027</v>
      </c>
    </row>
    <row r="536" spans="46:49" x14ac:dyDescent="0.2">
      <c r="AT536">
        <v>525</v>
      </c>
      <c r="AU536">
        <v>43801986.335840032</v>
      </c>
      <c r="AV536">
        <v>12851489.751879992</v>
      </c>
      <c r="AW536">
        <v>58306029.577068776</v>
      </c>
    </row>
    <row r="537" spans="46:49" x14ac:dyDescent="0.2">
      <c r="AT537">
        <v>526</v>
      </c>
      <c r="AU537">
        <v>43801986.335840032</v>
      </c>
      <c r="AV537">
        <v>12851489.751879992</v>
      </c>
      <c r="AW537">
        <v>69098705.997843504</v>
      </c>
    </row>
    <row r="538" spans="46:49" x14ac:dyDescent="0.2">
      <c r="AT538">
        <v>527</v>
      </c>
      <c r="AU538">
        <v>43801986.335840032</v>
      </c>
      <c r="AV538">
        <v>12851489.751879992</v>
      </c>
      <c r="AW538">
        <v>48246343.900141343</v>
      </c>
    </row>
    <row r="539" spans="46:49" x14ac:dyDescent="0.2">
      <c r="AT539">
        <v>528</v>
      </c>
      <c r="AU539">
        <v>43801986.335840032</v>
      </c>
      <c r="AV539">
        <v>12851489.751879992</v>
      </c>
      <c r="AW539">
        <v>62783685.58402878</v>
      </c>
    </row>
    <row r="540" spans="46:49" x14ac:dyDescent="0.2">
      <c r="AT540">
        <v>529</v>
      </c>
      <c r="AU540">
        <v>43801986.335840032</v>
      </c>
      <c r="AV540">
        <v>12851489.751879992</v>
      </c>
      <c r="AW540">
        <v>76980859.540978149</v>
      </c>
    </row>
    <row r="541" spans="46:49" x14ac:dyDescent="0.2">
      <c r="AT541">
        <v>530</v>
      </c>
      <c r="AU541">
        <v>43801986.335840032</v>
      </c>
      <c r="AV541">
        <v>12851489.751879992</v>
      </c>
      <c r="AW541">
        <v>42208559.036189906</v>
      </c>
    </row>
    <row r="542" spans="46:49" x14ac:dyDescent="0.2">
      <c r="AT542">
        <v>531</v>
      </c>
      <c r="AU542">
        <v>43801986.335840032</v>
      </c>
      <c r="AV542">
        <v>12851489.751879992</v>
      </c>
      <c r="AW542">
        <v>75778591.050198227</v>
      </c>
    </row>
    <row r="543" spans="46:49" x14ac:dyDescent="0.2">
      <c r="AT543">
        <v>532</v>
      </c>
      <c r="AU543">
        <v>43801986.335840032</v>
      </c>
      <c r="AV543">
        <v>12851489.751879992</v>
      </c>
      <c r="AW543">
        <v>64036764.658085749</v>
      </c>
    </row>
    <row r="544" spans="46:49" x14ac:dyDescent="0.2">
      <c r="AT544">
        <v>533</v>
      </c>
      <c r="AU544">
        <v>43801986.335840032</v>
      </c>
      <c r="AV544">
        <v>12851489.751879992</v>
      </c>
      <c r="AW544">
        <v>47044933.047252364</v>
      </c>
    </row>
    <row r="545" spans="46:49" x14ac:dyDescent="0.2">
      <c r="AT545">
        <v>534</v>
      </c>
      <c r="AU545">
        <v>43801986.335840032</v>
      </c>
      <c r="AV545">
        <v>12851489.751879992</v>
      </c>
      <c r="AW545">
        <v>45181841.343296587</v>
      </c>
    </row>
    <row r="546" spans="46:49" x14ac:dyDescent="0.2">
      <c r="AT546">
        <v>535</v>
      </c>
      <c r="AU546">
        <v>43801986.335840032</v>
      </c>
      <c r="AV546">
        <v>12851489.751879992</v>
      </c>
      <c r="AW546">
        <v>70131312.588511974</v>
      </c>
    </row>
    <row r="547" spans="46:49" x14ac:dyDescent="0.2">
      <c r="AT547">
        <v>536</v>
      </c>
      <c r="AU547">
        <v>43801986.335840032</v>
      </c>
      <c r="AV547">
        <v>9584619.018689543</v>
      </c>
      <c r="AW547">
        <v>29373710.078650169</v>
      </c>
    </row>
    <row r="548" spans="46:49" x14ac:dyDescent="0.2">
      <c r="AT548">
        <v>537</v>
      </c>
      <c r="AU548">
        <v>43801986.335840032</v>
      </c>
      <c r="AV548">
        <v>12851489.751879992</v>
      </c>
      <c r="AW548">
        <v>69386415.07298778</v>
      </c>
    </row>
    <row r="549" spans="46:49" x14ac:dyDescent="0.2">
      <c r="AT549">
        <v>538</v>
      </c>
      <c r="AU549">
        <v>43801986.335840032</v>
      </c>
      <c r="AV549">
        <v>12851489.751879992</v>
      </c>
      <c r="AW549">
        <v>42566439.334041037</v>
      </c>
    </row>
    <row r="550" spans="46:49" x14ac:dyDescent="0.2">
      <c r="AT550">
        <v>539</v>
      </c>
      <c r="AU550">
        <v>43801986.335840032</v>
      </c>
      <c r="AV550">
        <v>12851489.751879992</v>
      </c>
      <c r="AW550">
        <v>67872905.797720835</v>
      </c>
    </row>
    <row r="551" spans="46:49" x14ac:dyDescent="0.2">
      <c r="AT551">
        <v>540</v>
      </c>
      <c r="AU551">
        <v>43801986.335840032</v>
      </c>
      <c r="AV551">
        <v>12851489.751879992</v>
      </c>
      <c r="AW551">
        <v>57403101.205689907</v>
      </c>
    </row>
    <row r="552" spans="46:49" x14ac:dyDescent="0.2">
      <c r="AT552">
        <v>541</v>
      </c>
      <c r="AU552">
        <v>43801986.335840032</v>
      </c>
      <c r="AV552">
        <v>12851489.751879992</v>
      </c>
      <c r="AW552">
        <v>79106824.198440403</v>
      </c>
    </row>
    <row r="553" spans="46:49" x14ac:dyDescent="0.2">
      <c r="AT553">
        <v>542</v>
      </c>
      <c r="AU553">
        <v>43801986.335840032</v>
      </c>
      <c r="AV553">
        <v>12851489.751879992</v>
      </c>
      <c r="AW553">
        <v>57305971.420663103</v>
      </c>
    </row>
    <row r="554" spans="46:49" x14ac:dyDescent="0.2">
      <c r="AT554">
        <v>543</v>
      </c>
      <c r="AU554">
        <v>43801986.335840032</v>
      </c>
      <c r="AV554">
        <v>12851489.751879992</v>
      </c>
      <c r="AW554">
        <v>90871353.110279739</v>
      </c>
    </row>
    <row r="555" spans="46:49" x14ac:dyDescent="0.2">
      <c r="AT555">
        <v>544</v>
      </c>
      <c r="AU555">
        <v>43801986.335840032</v>
      </c>
      <c r="AV555">
        <v>12851489.751879992</v>
      </c>
      <c r="AW555">
        <v>63806727.982208833</v>
      </c>
    </row>
    <row r="556" spans="46:49" x14ac:dyDescent="0.2">
      <c r="AT556">
        <v>545</v>
      </c>
      <c r="AU556">
        <v>43801986.335840032</v>
      </c>
      <c r="AV556">
        <v>12851489.751879992</v>
      </c>
      <c r="AW556">
        <v>59182733.635590032</v>
      </c>
    </row>
    <row r="557" spans="46:49" x14ac:dyDescent="0.2">
      <c r="AT557">
        <v>546</v>
      </c>
      <c r="AU557">
        <v>43801986.335840032</v>
      </c>
      <c r="AV557">
        <v>12851489.751879992</v>
      </c>
      <c r="AW557">
        <v>52633425.494237602</v>
      </c>
    </row>
    <row r="558" spans="46:49" x14ac:dyDescent="0.2">
      <c r="AT558">
        <v>547</v>
      </c>
      <c r="AU558">
        <v>43801986.335840032</v>
      </c>
      <c r="AV558">
        <v>12851489.751879992</v>
      </c>
      <c r="AW558">
        <v>85114645.217306256</v>
      </c>
    </row>
    <row r="559" spans="46:49" x14ac:dyDescent="0.2">
      <c r="AT559">
        <v>548</v>
      </c>
      <c r="AU559">
        <v>43801986.335840032</v>
      </c>
      <c r="AV559">
        <v>12851489.751879992</v>
      </c>
      <c r="AW559">
        <v>58572965.792158708</v>
      </c>
    </row>
    <row r="560" spans="46:49" x14ac:dyDescent="0.2">
      <c r="AT560">
        <v>549</v>
      </c>
      <c r="AU560">
        <v>43801986.335840032</v>
      </c>
      <c r="AV560">
        <v>12851489.751879992</v>
      </c>
      <c r="AW560">
        <v>75708956.357720837</v>
      </c>
    </row>
    <row r="561" spans="46:49" x14ac:dyDescent="0.2">
      <c r="AT561">
        <v>550</v>
      </c>
      <c r="AU561">
        <v>43801986.335840032</v>
      </c>
      <c r="AV561">
        <v>12851489.751879992</v>
      </c>
      <c r="AW561">
        <v>76504135.477356464</v>
      </c>
    </row>
    <row r="562" spans="46:49" x14ac:dyDescent="0.2">
      <c r="AT562">
        <v>551</v>
      </c>
      <c r="AU562">
        <v>43801986.335840032</v>
      </c>
      <c r="AV562">
        <v>12851489.751879992</v>
      </c>
      <c r="AW562">
        <v>78771550.622787267</v>
      </c>
    </row>
    <row r="563" spans="46:49" x14ac:dyDescent="0.2">
      <c r="AT563">
        <v>552</v>
      </c>
      <c r="AU563">
        <v>43801986.335840032</v>
      </c>
      <c r="AV563">
        <v>12851489.751879992</v>
      </c>
      <c r="AW563">
        <v>56290366.246177122</v>
      </c>
    </row>
    <row r="564" spans="46:49" x14ac:dyDescent="0.2">
      <c r="AT564">
        <v>553</v>
      </c>
      <c r="AU564">
        <v>43801986.335840032</v>
      </c>
      <c r="AV564">
        <v>12851489.751879992</v>
      </c>
      <c r="AW564">
        <v>68888690.28722614</v>
      </c>
    </row>
    <row r="565" spans="46:49" x14ac:dyDescent="0.2">
      <c r="AT565">
        <v>554</v>
      </c>
      <c r="AU565">
        <v>43801986.335840032</v>
      </c>
      <c r="AV565">
        <v>12851489.751879992</v>
      </c>
      <c r="AW565">
        <v>82555169.682094142</v>
      </c>
    </row>
    <row r="566" spans="46:49" x14ac:dyDescent="0.2">
      <c r="AT566">
        <v>555</v>
      </c>
      <c r="AU566">
        <v>43801986.335840032</v>
      </c>
      <c r="AV566">
        <v>12851489.751879992</v>
      </c>
      <c r="AW566">
        <v>31276414.738790412</v>
      </c>
    </row>
    <row r="567" spans="46:49" x14ac:dyDescent="0.2">
      <c r="AT567">
        <v>556</v>
      </c>
      <c r="AU567">
        <v>43801986.335840032</v>
      </c>
      <c r="AV567">
        <v>12851489.751879992</v>
      </c>
      <c r="AW567">
        <v>77778175.877466083</v>
      </c>
    </row>
    <row r="568" spans="46:49" x14ac:dyDescent="0.2">
      <c r="AT568">
        <v>557</v>
      </c>
      <c r="AU568">
        <v>43801986.335840032</v>
      </c>
      <c r="AV568">
        <v>12851489.751879992</v>
      </c>
      <c r="AW568">
        <v>24890714.657014232</v>
      </c>
    </row>
    <row r="569" spans="46:49" x14ac:dyDescent="0.2">
      <c r="AT569">
        <v>558</v>
      </c>
      <c r="AU569">
        <v>43801986.335840032</v>
      </c>
      <c r="AV569">
        <v>12851489.751879992</v>
      </c>
      <c r="AW569">
        <v>90871353.110279739</v>
      </c>
    </row>
    <row r="570" spans="46:49" x14ac:dyDescent="0.2">
      <c r="AT570">
        <v>559</v>
      </c>
      <c r="AU570">
        <v>43801986.335840032</v>
      </c>
      <c r="AV570">
        <v>12851489.751879992</v>
      </c>
      <c r="AW570">
        <v>77693832.964577973</v>
      </c>
    </row>
    <row r="571" spans="46:49" x14ac:dyDescent="0.2">
      <c r="AT571">
        <v>560</v>
      </c>
      <c r="AU571">
        <v>43801986.335840032</v>
      </c>
      <c r="AV571">
        <v>4073471.4383211671</v>
      </c>
      <c r="AW571">
        <v>23582477.604165513</v>
      </c>
    </row>
    <row r="572" spans="46:49" x14ac:dyDescent="0.2">
      <c r="AT572">
        <v>561</v>
      </c>
      <c r="AU572">
        <v>43801986.335840032</v>
      </c>
      <c r="AV572">
        <v>12851489.751879992</v>
      </c>
      <c r="AW572">
        <v>75550498.652718902</v>
      </c>
    </row>
    <row r="573" spans="46:49" x14ac:dyDescent="0.2">
      <c r="AT573">
        <v>562</v>
      </c>
      <c r="AU573">
        <v>43801986.335840032</v>
      </c>
      <c r="AV573">
        <v>12851489.751879992</v>
      </c>
      <c r="AW573">
        <v>46409847.973362118</v>
      </c>
    </row>
    <row r="574" spans="46:49" x14ac:dyDescent="0.2">
      <c r="AT574">
        <v>563</v>
      </c>
      <c r="AU574">
        <v>43801986.335840032</v>
      </c>
      <c r="AV574">
        <v>12851489.751879992</v>
      </c>
      <c r="AW574">
        <v>82377624.559377134</v>
      </c>
    </row>
    <row r="575" spans="46:49" x14ac:dyDescent="0.2">
      <c r="AT575">
        <v>564</v>
      </c>
      <c r="AU575">
        <v>43801986.335840032</v>
      </c>
      <c r="AV575">
        <v>12851489.751879992</v>
      </c>
      <c r="AW575">
        <v>90871353.110279739</v>
      </c>
    </row>
    <row r="576" spans="46:49" x14ac:dyDescent="0.2">
      <c r="AT576">
        <v>565</v>
      </c>
      <c r="AU576">
        <v>43801986.335840032</v>
      </c>
      <c r="AV576">
        <v>12851489.751879992</v>
      </c>
      <c r="AW576">
        <v>42344345.310684949</v>
      </c>
    </row>
    <row r="577" spans="46:49" x14ac:dyDescent="0.2">
      <c r="AT577">
        <v>566</v>
      </c>
      <c r="AU577">
        <v>43801986.335840032</v>
      </c>
      <c r="AV577">
        <v>12851489.751879992</v>
      </c>
      <c r="AW577">
        <v>58997761.228465319</v>
      </c>
    </row>
    <row r="578" spans="46:49" x14ac:dyDescent="0.2">
      <c r="AT578">
        <v>567</v>
      </c>
      <c r="AU578">
        <v>43801986.335840032</v>
      </c>
      <c r="AV578">
        <v>12851489.751879992</v>
      </c>
      <c r="AW578">
        <v>83687851.313805774</v>
      </c>
    </row>
    <row r="579" spans="46:49" x14ac:dyDescent="0.2">
      <c r="AT579">
        <v>568</v>
      </c>
      <c r="AU579">
        <v>43801986.335840032</v>
      </c>
      <c r="AV579">
        <v>12851489.751879992</v>
      </c>
      <c r="AW579">
        <v>90871353.110279739</v>
      </c>
    </row>
    <row r="580" spans="46:49" x14ac:dyDescent="0.2">
      <c r="AT580">
        <v>569</v>
      </c>
      <c r="AU580">
        <v>43801986.335840032</v>
      </c>
      <c r="AV580">
        <v>12851489.751879992</v>
      </c>
      <c r="AW580">
        <v>47800976.690513074</v>
      </c>
    </row>
    <row r="581" spans="46:49" x14ac:dyDescent="0.2">
      <c r="AT581">
        <v>570</v>
      </c>
      <c r="AU581">
        <v>43801986.335840032</v>
      </c>
      <c r="AV581">
        <v>12851489.751879992</v>
      </c>
      <c r="AW581">
        <v>68350741.142609149</v>
      </c>
    </row>
    <row r="582" spans="46:49" x14ac:dyDescent="0.2">
      <c r="AT582">
        <v>571</v>
      </c>
      <c r="AU582">
        <v>43801986.335840032</v>
      </c>
      <c r="AV582">
        <v>12851489.751879992</v>
      </c>
      <c r="AW582">
        <v>77436581.243521973</v>
      </c>
    </row>
    <row r="583" spans="46:49" x14ac:dyDescent="0.2">
      <c r="AT583">
        <v>572</v>
      </c>
      <c r="AU583">
        <v>43801986.335840032</v>
      </c>
      <c r="AV583">
        <v>12851489.751879992</v>
      </c>
      <c r="AW583">
        <v>54913048.666381195</v>
      </c>
    </row>
    <row r="584" spans="46:49" x14ac:dyDescent="0.2">
      <c r="AT584">
        <v>573</v>
      </c>
      <c r="AU584">
        <v>43801986.335840032</v>
      </c>
      <c r="AV584">
        <v>12851489.751879992</v>
      </c>
      <c r="AW584">
        <v>69759290.604374856</v>
      </c>
    </row>
    <row r="585" spans="46:49" x14ac:dyDescent="0.2">
      <c r="AT585">
        <v>574</v>
      </c>
      <c r="AU585">
        <v>43801986.335840032</v>
      </c>
      <c r="AV585">
        <v>12851489.751879992</v>
      </c>
      <c r="AW585">
        <v>53488849.251188576</v>
      </c>
    </row>
    <row r="586" spans="46:49" x14ac:dyDescent="0.2">
      <c r="AT586">
        <v>575</v>
      </c>
      <c r="AU586">
        <v>43801986.335840032</v>
      </c>
      <c r="AV586">
        <v>12851489.751879992</v>
      </c>
      <c r="AW586">
        <v>90871353.110279739</v>
      </c>
    </row>
    <row r="587" spans="46:49" x14ac:dyDescent="0.2">
      <c r="AT587">
        <v>576</v>
      </c>
      <c r="AU587">
        <v>43801986.335840032</v>
      </c>
      <c r="AV587">
        <v>12851489.751879992</v>
      </c>
      <c r="AW587">
        <v>45312735.852926567</v>
      </c>
    </row>
    <row r="588" spans="46:49" x14ac:dyDescent="0.2">
      <c r="AT588">
        <v>577</v>
      </c>
      <c r="AU588">
        <v>43801986.335840032</v>
      </c>
      <c r="AV588">
        <v>12851489.751879992</v>
      </c>
      <c r="AW588">
        <v>48572924.751782432</v>
      </c>
    </row>
    <row r="589" spans="46:49" x14ac:dyDescent="0.2">
      <c r="AT589">
        <v>578</v>
      </c>
      <c r="AU589">
        <v>43801986.335840032</v>
      </c>
      <c r="AV589">
        <v>12851489.751879992</v>
      </c>
      <c r="AW589">
        <v>84784357.03235355</v>
      </c>
    </row>
    <row r="590" spans="46:49" x14ac:dyDescent="0.2">
      <c r="AT590">
        <v>579</v>
      </c>
      <c r="AU590">
        <v>43801986.335840032</v>
      </c>
      <c r="AV590">
        <v>12851489.751879992</v>
      </c>
      <c r="AW590">
        <v>75446202.217601284</v>
      </c>
    </row>
    <row r="591" spans="46:49" x14ac:dyDescent="0.2">
      <c r="AT591">
        <v>580</v>
      </c>
      <c r="AU591">
        <v>43801986.335840032</v>
      </c>
      <c r="AV591">
        <v>12851489.751879992</v>
      </c>
      <c r="AW591">
        <v>53911702.7676173</v>
      </c>
    </row>
    <row r="592" spans="46:49" x14ac:dyDescent="0.2">
      <c r="AT592">
        <v>581</v>
      </c>
      <c r="AU592">
        <v>43801986.335840032</v>
      </c>
      <c r="AV592">
        <v>12851489.751879992</v>
      </c>
      <c r="AW592">
        <v>69645633.076171741</v>
      </c>
    </row>
    <row r="593" spans="46:49" x14ac:dyDescent="0.2">
      <c r="AT593">
        <v>582</v>
      </c>
      <c r="AU593">
        <v>43801986.335840032</v>
      </c>
      <c r="AV593">
        <v>12851489.751879992</v>
      </c>
      <c r="AW593">
        <v>70912750.224657238</v>
      </c>
    </row>
    <row r="594" spans="46:49" x14ac:dyDescent="0.2">
      <c r="AT594">
        <v>583</v>
      </c>
      <c r="AU594">
        <v>43801986.335840032</v>
      </c>
      <c r="AV594">
        <v>12851489.751879992</v>
      </c>
      <c r="AW594">
        <v>70061090.728438944</v>
      </c>
    </row>
    <row r="595" spans="46:49" x14ac:dyDescent="0.2">
      <c r="AT595">
        <v>584</v>
      </c>
      <c r="AU595">
        <v>43801986.335840032</v>
      </c>
      <c r="AV595">
        <v>12851489.751879992</v>
      </c>
      <c r="AW595">
        <v>62523929.498047903</v>
      </c>
    </row>
    <row r="596" spans="46:49" x14ac:dyDescent="0.2">
      <c r="AT596">
        <v>585</v>
      </c>
      <c r="AU596">
        <v>43801986.335840032</v>
      </c>
      <c r="AV596">
        <v>12851489.751879992</v>
      </c>
      <c r="AW596">
        <v>60391159.579575509</v>
      </c>
    </row>
    <row r="597" spans="46:49" x14ac:dyDescent="0.2">
      <c r="AT597">
        <v>586</v>
      </c>
      <c r="AU597">
        <v>43801986.335840032</v>
      </c>
      <c r="AV597">
        <v>12851489.751879992</v>
      </c>
      <c r="AW597">
        <v>48660886.103368014</v>
      </c>
    </row>
    <row r="598" spans="46:49" x14ac:dyDescent="0.2">
      <c r="AT598">
        <v>587</v>
      </c>
      <c r="AU598">
        <v>43801986.335840032</v>
      </c>
      <c r="AV598">
        <v>12851489.751879992</v>
      </c>
      <c r="AW598">
        <v>90871353.110279739</v>
      </c>
    </row>
    <row r="599" spans="46:49" x14ac:dyDescent="0.2">
      <c r="AT599">
        <v>588</v>
      </c>
      <c r="AU599">
        <v>43801986.335840032</v>
      </c>
      <c r="AV599">
        <v>12851489.751879992</v>
      </c>
      <c r="AW599">
        <v>61043022.711489484</v>
      </c>
    </row>
    <row r="600" spans="46:49" x14ac:dyDescent="0.2">
      <c r="AT600">
        <v>589</v>
      </c>
      <c r="AU600">
        <v>43801986.335840032</v>
      </c>
      <c r="AV600">
        <v>12851489.751879992</v>
      </c>
      <c r="AW600">
        <v>82643610.314703375</v>
      </c>
    </row>
    <row r="601" spans="46:49" x14ac:dyDescent="0.2">
      <c r="AT601">
        <v>590</v>
      </c>
      <c r="AU601">
        <v>43801986.335840032</v>
      </c>
      <c r="AV601">
        <v>12851489.751879992</v>
      </c>
      <c r="AW601">
        <v>61121341.06700553</v>
      </c>
    </row>
    <row r="602" spans="46:49" x14ac:dyDescent="0.2">
      <c r="AT602">
        <v>591</v>
      </c>
      <c r="AU602">
        <v>43801986.335840032</v>
      </c>
      <c r="AV602">
        <v>12851489.751879992</v>
      </c>
      <c r="AW602">
        <v>77412933.865143895</v>
      </c>
    </row>
    <row r="603" spans="46:49" x14ac:dyDescent="0.2">
      <c r="AT603">
        <v>592</v>
      </c>
      <c r="AU603">
        <v>43801986.335840032</v>
      </c>
      <c r="AV603">
        <v>12851489.751879992</v>
      </c>
      <c r="AW603">
        <v>40165776.183458507</v>
      </c>
    </row>
    <row r="604" spans="46:49" x14ac:dyDescent="0.2">
      <c r="AT604">
        <v>593</v>
      </c>
      <c r="AU604">
        <v>43801986.335840032</v>
      </c>
      <c r="AV604">
        <v>12851489.751879992</v>
      </c>
      <c r="AW604">
        <v>74754262.487724781</v>
      </c>
    </row>
    <row r="605" spans="46:49" x14ac:dyDescent="0.2">
      <c r="AT605">
        <v>594</v>
      </c>
      <c r="AU605">
        <v>43801986.335840032</v>
      </c>
      <c r="AV605">
        <v>12851489.751879992</v>
      </c>
      <c r="AW605">
        <v>38371972.355230086</v>
      </c>
    </row>
    <row r="606" spans="46:49" x14ac:dyDescent="0.2">
      <c r="AT606">
        <v>595</v>
      </c>
      <c r="AU606">
        <v>43801986.335840032</v>
      </c>
      <c r="AV606">
        <v>12851489.751879992</v>
      </c>
      <c r="AW606">
        <v>54593447.41629155</v>
      </c>
    </row>
    <row r="607" spans="46:49" x14ac:dyDescent="0.2">
      <c r="AT607">
        <v>596</v>
      </c>
      <c r="AU607">
        <v>43801986.335840032</v>
      </c>
      <c r="AV607">
        <v>9584619.018689543</v>
      </c>
      <c r="AW607">
        <v>22069758.678001665</v>
      </c>
    </row>
    <row r="608" spans="46:49" x14ac:dyDescent="0.2">
      <c r="AT608">
        <v>597</v>
      </c>
      <c r="AU608">
        <v>43801986.335840032</v>
      </c>
      <c r="AV608">
        <v>12851489.751879992</v>
      </c>
      <c r="AW608">
        <v>76606393.876449943</v>
      </c>
    </row>
    <row r="609" spans="46:49" x14ac:dyDescent="0.2">
      <c r="AT609">
        <v>598</v>
      </c>
      <c r="AU609">
        <v>43801986.335840032</v>
      </c>
      <c r="AV609">
        <v>12851489.751879992</v>
      </c>
      <c r="AW609">
        <v>47000772.510569505</v>
      </c>
    </row>
    <row r="610" spans="46:49" x14ac:dyDescent="0.2">
      <c r="AT610">
        <v>599</v>
      </c>
      <c r="AU610">
        <v>43801986.335840032</v>
      </c>
      <c r="AV610">
        <v>12851489.751879992</v>
      </c>
      <c r="AW610">
        <v>71815069.486804828</v>
      </c>
    </row>
    <row r="611" spans="46:49" x14ac:dyDescent="0.2">
      <c r="AT611">
        <v>600</v>
      </c>
      <c r="AU611">
        <v>43801986.335840032</v>
      </c>
      <c r="AV611">
        <v>12851489.751879992</v>
      </c>
      <c r="AW611">
        <v>84113801.520097196</v>
      </c>
    </row>
    <row r="612" spans="46:49" x14ac:dyDescent="0.2">
      <c r="AT612">
        <v>601</v>
      </c>
      <c r="AU612">
        <v>43801986.335840032</v>
      </c>
      <c r="AV612">
        <v>12851489.751879992</v>
      </c>
      <c r="AW612">
        <v>76473525.470962077</v>
      </c>
    </row>
    <row r="613" spans="46:49" x14ac:dyDescent="0.2">
      <c r="AT613">
        <v>602</v>
      </c>
      <c r="AU613">
        <v>43801986.335840032</v>
      </c>
      <c r="AV613">
        <v>12851489.751879992</v>
      </c>
      <c r="AW613">
        <v>69454106.359383762</v>
      </c>
    </row>
    <row r="614" spans="46:49" x14ac:dyDescent="0.2">
      <c r="AT614">
        <v>603</v>
      </c>
      <c r="AU614">
        <v>43801986.335840032</v>
      </c>
      <c r="AV614">
        <v>12851489.751879992</v>
      </c>
      <c r="AW614">
        <v>84701268.266538426</v>
      </c>
    </row>
    <row r="615" spans="46:49" x14ac:dyDescent="0.2">
      <c r="AT615">
        <v>604</v>
      </c>
      <c r="AU615">
        <v>43801986.335840032</v>
      </c>
      <c r="AV615">
        <v>12851489.751879992</v>
      </c>
      <c r="AW615">
        <v>62263696.623797566</v>
      </c>
    </row>
    <row r="616" spans="46:49" x14ac:dyDescent="0.2">
      <c r="AT616">
        <v>605</v>
      </c>
      <c r="AU616">
        <v>43801986.335840032</v>
      </c>
      <c r="AV616">
        <v>12851489.751879992</v>
      </c>
      <c r="AW616">
        <v>63086006.019556016</v>
      </c>
    </row>
    <row r="617" spans="46:49" x14ac:dyDescent="0.2">
      <c r="AT617">
        <v>606</v>
      </c>
      <c r="AU617">
        <v>43801986.335840032</v>
      </c>
      <c r="AV617">
        <v>12851489.751879992</v>
      </c>
      <c r="AW617">
        <v>73430522.744551837</v>
      </c>
    </row>
    <row r="618" spans="46:49" x14ac:dyDescent="0.2">
      <c r="AT618">
        <v>607</v>
      </c>
      <c r="AU618">
        <v>43801986.335840032</v>
      </c>
      <c r="AV618">
        <v>12851489.751879992</v>
      </c>
      <c r="AW618">
        <v>90871353.110279739</v>
      </c>
    </row>
    <row r="619" spans="46:49" x14ac:dyDescent="0.2">
      <c r="AT619">
        <v>608</v>
      </c>
      <c r="AU619">
        <v>43801986.335840032</v>
      </c>
      <c r="AV619">
        <v>12851489.751879992</v>
      </c>
      <c r="AW619">
        <v>66528009.843582124</v>
      </c>
    </row>
    <row r="620" spans="46:49" x14ac:dyDescent="0.2">
      <c r="AT620">
        <v>609</v>
      </c>
      <c r="AU620">
        <v>43801986.335840032</v>
      </c>
      <c r="AV620">
        <v>12851489.751879992</v>
      </c>
      <c r="AW620">
        <v>76242347.945856839</v>
      </c>
    </row>
    <row r="621" spans="46:49" x14ac:dyDescent="0.2">
      <c r="AT621">
        <v>610</v>
      </c>
      <c r="AU621">
        <v>43801986.335840032</v>
      </c>
      <c r="AV621">
        <v>12851489.751879992</v>
      </c>
      <c r="AW621">
        <v>61904954.368944257</v>
      </c>
    </row>
    <row r="622" spans="46:49" x14ac:dyDescent="0.2">
      <c r="AT622">
        <v>611</v>
      </c>
      <c r="AU622">
        <v>43801986.335840032</v>
      </c>
      <c r="AV622">
        <v>12851489.751879992</v>
      </c>
      <c r="AW622">
        <v>68884803.707481652</v>
      </c>
    </row>
    <row r="623" spans="46:49" x14ac:dyDescent="0.2">
      <c r="AT623">
        <v>612</v>
      </c>
      <c r="AU623">
        <v>43801986.335840032</v>
      </c>
      <c r="AV623">
        <v>12851489.751879992</v>
      </c>
      <c r="AW623">
        <v>70665164.539030254</v>
      </c>
    </row>
    <row r="624" spans="46:49" x14ac:dyDescent="0.2">
      <c r="AT624">
        <v>613</v>
      </c>
      <c r="AU624">
        <v>43801986.335840032</v>
      </c>
      <c r="AV624">
        <v>12851489.751879992</v>
      </c>
      <c r="AW624">
        <v>77089860.264345348</v>
      </c>
    </row>
    <row r="625" spans="46:49" x14ac:dyDescent="0.2">
      <c r="AT625">
        <v>614</v>
      </c>
      <c r="AU625">
        <v>43801986.335840032</v>
      </c>
      <c r="AV625">
        <v>12851489.751879992</v>
      </c>
      <c r="AW625">
        <v>44666796.835656017</v>
      </c>
    </row>
    <row r="626" spans="46:49" x14ac:dyDescent="0.2">
      <c r="AT626">
        <v>615</v>
      </c>
      <c r="AU626">
        <v>43801986.335840032</v>
      </c>
      <c r="AV626">
        <v>12851489.751879992</v>
      </c>
      <c r="AW626">
        <v>54233237.194338843</v>
      </c>
    </row>
    <row r="627" spans="46:49" x14ac:dyDescent="0.2">
      <c r="AT627">
        <v>616</v>
      </c>
      <c r="AU627">
        <v>43801986.335840032</v>
      </c>
      <c r="AV627">
        <v>12851489.751879992</v>
      </c>
      <c r="AW627">
        <v>90871353.110279739</v>
      </c>
    </row>
    <row r="628" spans="46:49" x14ac:dyDescent="0.2">
      <c r="AT628">
        <v>617</v>
      </c>
      <c r="AU628">
        <v>43801986.335840032</v>
      </c>
      <c r="AV628">
        <v>12851489.751879992</v>
      </c>
      <c r="AW628">
        <v>85360205.529911354</v>
      </c>
    </row>
    <row r="629" spans="46:49" x14ac:dyDescent="0.2">
      <c r="AT629">
        <v>618</v>
      </c>
      <c r="AU629">
        <v>43801986.335840032</v>
      </c>
      <c r="AV629">
        <v>12851489.751879992</v>
      </c>
      <c r="AW629">
        <v>84784357.03235355</v>
      </c>
    </row>
    <row r="630" spans="46:49" x14ac:dyDescent="0.2">
      <c r="AT630">
        <v>619</v>
      </c>
      <c r="AU630">
        <v>43801986.335840032</v>
      </c>
      <c r="AV630">
        <v>12851489.751879992</v>
      </c>
      <c r="AW630">
        <v>85278556.385340139</v>
      </c>
    </row>
    <row r="631" spans="46:49" x14ac:dyDescent="0.2">
      <c r="AT631">
        <v>620</v>
      </c>
      <c r="AU631">
        <v>43801986.335840032</v>
      </c>
      <c r="AV631">
        <v>12851489.751879992</v>
      </c>
      <c r="AW631">
        <v>85278556.385340139</v>
      </c>
    </row>
    <row r="632" spans="46:49" x14ac:dyDescent="0.2">
      <c r="AT632">
        <v>621</v>
      </c>
      <c r="AU632">
        <v>43801986.335840032</v>
      </c>
      <c r="AV632">
        <v>12851489.751879992</v>
      </c>
      <c r="AW632">
        <v>58826857.254153699</v>
      </c>
    </row>
    <row r="633" spans="46:49" x14ac:dyDescent="0.2">
      <c r="AT633">
        <v>622</v>
      </c>
      <c r="AU633">
        <v>43801986.335840032</v>
      </c>
      <c r="AV633">
        <v>12851489.751879992</v>
      </c>
      <c r="AW633">
        <v>69004339.415673107</v>
      </c>
    </row>
    <row r="634" spans="46:49" x14ac:dyDescent="0.2">
      <c r="AT634">
        <v>623</v>
      </c>
      <c r="AU634">
        <v>43801986.335840032</v>
      </c>
      <c r="AV634">
        <v>12851489.751879992</v>
      </c>
      <c r="AW634">
        <v>71340791.065031245</v>
      </c>
    </row>
    <row r="635" spans="46:49" x14ac:dyDescent="0.2">
      <c r="AT635">
        <v>624</v>
      </c>
      <c r="AU635">
        <v>43801986.335840032</v>
      </c>
      <c r="AV635">
        <v>12851489.751879992</v>
      </c>
      <c r="AW635">
        <v>75030119.044944257</v>
      </c>
    </row>
    <row r="636" spans="46:49" x14ac:dyDescent="0.2">
      <c r="AT636">
        <v>625</v>
      </c>
      <c r="AU636">
        <v>43801986.335840032</v>
      </c>
      <c r="AV636">
        <v>12851489.751879992</v>
      </c>
      <c r="AW636">
        <v>35024490.798569255</v>
      </c>
    </row>
    <row r="637" spans="46:49" x14ac:dyDescent="0.2">
      <c r="AT637">
        <v>626</v>
      </c>
      <c r="AU637">
        <v>43801986.335840032</v>
      </c>
      <c r="AV637">
        <v>12851489.751879992</v>
      </c>
      <c r="AW637">
        <v>82643610.314703375</v>
      </c>
    </row>
    <row r="638" spans="46:49" x14ac:dyDescent="0.2">
      <c r="AT638">
        <v>627</v>
      </c>
      <c r="AU638">
        <v>43801986.335840032</v>
      </c>
      <c r="AV638">
        <v>12851489.751879992</v>
      </c>
      <c r="AW638">
        <v>46940027.498847961</v>
      </c>
    </row>
    <row r="639" spans="46:49" x14ac:dyDescent="0.2">
      <c r="AT639">
        <v>628</v>
      </c>
      <c r="AU639">
        <v>43801986.335840032</v>
      </c>
      <c r="AV639">
        <v>12851489.751879992</v>
      </c>
      <c r="AW639">
        <v>83082516.204116672</v>
      </c>
    </row>
    <row r="640" spans="46:49" x14ac:dyDescent="0.2">
      <c r="AT640">
        <v>629</v>
      </c>
      <c r="AU640">
        <v>43801986.335840032</v>
      </c>
      <c r="AV640">
        <v>12851489.751879992</v>
      </c>
      <c r="AW640">
        <v>49677818.646735869</v>
      </c>
    </row>
    <row r="641" spans="46:49" x14ac:dyDescent="0.2">
      <c r="AT641">
        <v>630</v>
      </c>
      <c r="AU641">
        <v>43801986.335840032</v>
      </c>
      <c r="AV641">
        <v>12851489.751879992</v>
      </c>
      <c r="AW641">
        <v>71935050.390771195</v>
      </c>
    </row>
    <row r="642" spans="46:49" x14ac:dyDescent="0.2">
      <c r="AT642">
        <v>631</v>
      </c>
      <c r="AU642">
        <v>43801986.335840032</v>
      </c>
      <c r="AV642">
        <v>12851489.751879992</v>
      </c>
      <c r="AW642">
        <v>90871353.110279739</v>
      </c>
    </row>
    <row r="643" spans="46:49" x14ac:dyDescent="0.2">
      <c r="AT643">
        <v>632</v>
      </c>
      <c r="AU643">
        <v>43801986.335840032</v>
      </c>
      <c r="AV643">
        <v>12851489.751879992</v>
      </c>
      <c r="AW643">
        <v>57910845.686348423</v>
      </c>
    </row>
    <row r="644" spans="46:49" x14ac:dyDescent="0.2">
      <c r="AT644">
        <v>633</v>
      </c>
      <c r="AU644">
        <v>43801986.335840032</v>
      </c>
      <c r="AV644">
        <v>12851489.751879992</v>
      </c>
      <c r="AW644">
        <v>90871353.110279739</v>
      </c>
    </row>
    <row r="645" spans="46:49" x14ac:dyDescent="0.2">
      <c r="AT645">
        <v>634</v>
      </c>
      <c r="AU645">
        <v>43801986.335840032</v>
      </c>
      <c r="AV645">
        <v>12851489.751879992</v>
      </c>
      <c r="AW645">
        <v>85360205.529911354</v>
      </c>
    </row>
    <row r="646" spans="46:49" x14ac:dyDescent="0.2">
      <c r="AT646">
        <v>635</v>
      </c>
      <c r="AU646">
        <v>43801986.335840032</v>
      </c>
      <c r="AV646">
        <v>12851489.751879992</v>
      </c>
      <c r="AW646">
        <v>76927321.771383435</v>
      </c>
    </row>
    <row r="647" spans="46:49" x14ac:dyDescent="0.2">
      <c r="AT647">
        <v>636</v>
      </c>
      <c r="AU647">
        <v>43801986.335840032</v>
      </c>
      <c r="AV647">
        <v>12851489.751879992</v>
      </c>
      <c r="AW647">
        <v>67406201.795192435</v>
      </c>
    </row>
    <row r="648" spans="46:49" x14ac:dyDescent="0.2">
      <c r="AT648">
        <v>637</v>
      </c>
      <c r="AU648">
        <v>43801986.335840032</v>
      </c>
      <c r="AV648">
        <v>12851489.751879992</v>
      </c>
      <c r="AW648">
        <v>38016798.363140367</v>
      </c>
    </row>
    <row r="649" spans="46:49" x14ac:dyDescent="0.2">
      <c r="AT649">
        <v>638</v>
      </c>
      <c r="AU649">
        <v>43801986.335840032</v>
      </c>
      <c r="AV649">
        <v>12851489.751879992</v>
      </c>
      <c r="AW649">
        <v>54295870.978652596</v>
      </c>
    </row>
    <row r="650" spans="46:49" x14ac:dyDescent="0.2">
      <c r="AT650">
        <v>639</v>
      </c>
      <c r="AU650">
        <v>43801986.335840032</v>
      </c>
      <c r="AV650">
        <v>12851489.751879992</v>
      </c>
      <c r="AW650">
        <v>83773467.30394192</v>
      </c>
    </row>
    <row r="651" spans="46:49" x14ac:dyDescent="0.2">
      <c r="AT651">
        <v>640</v>
      </c>
      <c r="AU651">
        <v>43801986.335840032</v>
      </c>
      <c r="AV651">
        <v>12851489.751879992</v>
      </c>
      <c r="AW651">
        <v>85196703.117907494</v>
      </c>
    </row>
    <row r="652" spans="46:49" x14ac:dyDescent="0.2">
      <c r="AT652">
        <v>641</v>
      </c>
      <c r="AU652">
        <v>43801986.335840032</v>
      </c>
      <c r="AV652">
        <v>12851489.751879992</v>
      </c>
      <c r="AW652">
        <v>73705462.050486922</v>
      </c>
    </row>
    <row r="653" spans="46:49" x14ac:dyDescent="0.2">
      <c r="AT653">
        <v>642</v>
      </c>
      <c r="AU653">
        <v>43801986.335840032</v>
      </c>
      <c r="AV653">
        <v>12851489.751879992</v>
      </c>
      <c r="AW653">
        <v>39523717.17351643</v>
      </c>
    </row>
    <row r="654" spans="46:49" x14ac:dyDescent="0.2">
      <c r="AT654">
        <v>643</v>
      </c>
      <c r="AU654">
        <v>43801986.335840032</v>
      </c>
      <c r="AV654">
        <v>12851489.751879992</v>
      </c>
      <c r="AW654">
        <v>38604868.261776783</v>
      </c>
    </row>
    <row r="655" spans="46:49" x14ac:dyDescent="0.2">
      <c r="AT655">
        <v>644</v>
      </c>
      <c r="AU655">
        <v>43801986.335840032</v>
      </c>
      <c r="AV655">
        <v>12851489.751879992</v>
      </c>
      <c r="AW655">
        <v>35251332.727575481</v>
      </c>
    </row>
    <row r="656" spans="46:49" x14ac:dyDescent="0.2">
      <c r="AT656">
        <v>645</v>
      </c>
      <c r="AU656">
        <v>43801986.335840032</v>
      </c>
      <c r="AV656">
        <v>12851489.751879992</v>
      </c>
      <c r="AW656">
        <v>70152090.172477439</v>
      </c>
    </row>
    <row r="657" spans="46:49" x14ac:dyDescent="0.2">
      <c r="AT657">
        <v>646</v>
      </c>
      <c r="AU657">
        <v>43801986.335840032</v>
      </c>
      <c r="AV657">
        <v>12851489.751879992</v>
      </c>
      <c r="AW657">
        <v>66540345.601176068</v>
      </c>
    </row>
    <row r="658" spans="46:49" x14ac:dyDescent="0.2">
      <c r="AT658">
        <v>647</v>
      </c>
      <c r="AU658">
        <v>43801986.335840032</v>
      </c>
      <c r="AV658">
        <v>12851489.751879992</v>
      </c>
      <c r="AW658">
        <v>90871353.110279739</v>
      </c>
    </row>
    <row r="659" spans="46:49" x14ac:dyDescent="0.2">
      <c r="AT659">
        <v>648</v>
      </c>
      <c r="AU659">
        <v>43801986.335840032</v>
      </c>
      <c r="AV659">
        <v>12851489.751879992</v>
      </c>
      <c r="AW659">
        <v>84450753.559088439</v>
      </c>
    </row>
    <row r="660" spans="46:49" x14ac:dyDescent="0.2">
      <c r="AT660">
        <v>649</v>
      </c>
      <c r="AU660">
        <v>43801986.335840032</v>
      </c>
      <c r="AV660">
        <v>12851489.751879992</v>
      </c>
      <c r="AW660">
        <v>90871353.110279739</v>
      </c>
    </row>
    <row r="661" spans="46:49" x14ac:dyDescent="0.2">
      <c r="AT661">
        <v>650</v>
      </c>
      <c r="AU661">
        <v>43801986.335840032</v>
      </c>
      <c r="AV661">
        <v>12851489.751879992</v>
      </c>
      <c r="AW661">
        <v>70931233.353944391</v>
      </c>
    </row>
    <row r="662" spans="46:49" x14ac:dyDescent="0.2">
      <c r="AT662">
        <v>651</v>
      </c>
      <c r="AU662">
        <v>43801986.335840032</v>
      </c>
      <c r="AV662">
        <v>12851489.751879992</v>
      </c>
      <c r="AW662">
        <v>82466507.947903365</v>
      </c>
    </row>
    <row r="663" spans="46:49" x14ac:dyDescent="0.2">
      <c r="AT663">
        <v>652</v>
      </c>
      <c r="AU663">
        <v>43801986.335840032</v>
      </c>
      <c r="AV663">
        <v>12851489.751879992</v>
      </c>
      <c r="AW663">
        <v>68286802.378474474</v>
      </c>
    </row>
    <row r="664" spans="46:49" x14ac:dyDescent="0.2">
      <c r="AT664">
        <v>653</v>
      </c>
      <c r="AU664">
        <v>43801986.335840032</v>
      </c>
      <c r="AV664">
        <v>12851489.751879992</v>
      </c>
      <c r="AW664">
        <v>63776368.99829492</v>
      </c>
    </row>
    <row r="665" spans="46:49" x14ac:dyDescent="0.2">
      <c r="AT665">
        <v>654</v>
      </c>
      <c r="AU665">
        <v>43801986.335840032</v>
      </c>
      <c r="AV665">
        <v>12851489.751879992</v>
      </c>
      <c r="AW665">
        <v>90871353.110279739</v>
      </c>
    </row>
    <row r="666" spans="46:49" x14ac:dyDescent="0.2">
      <c r="AT666">
        <v>655</v>
      </c>
      <c r="AU666">
        <v>43801986.335840032</v>
      </c>
      <c r="AV666">
        <v>12851489.751879992</v>
      </c>
      <c r="AW666">
        <v>78197372.227617472</v>
      </c>
    </row>
    <row r="667" spans="46:49" x14ac:dyDescent="0.2">
      <c r="AT667">
        <v>656</v>
      </c>
      <c r="AU667">
        <v>43801986.335840032</v>
      </c>
      <c r="AV667">
        <v>12851489.751879992</v>
      </c>
      <c r="AW667">
        <v>90871353.110279739</v>
      </c>
    </row>
    <row r="668" spans="46:49" x14ac:dyDescent="0.2">
      <c r="AT668">
        <v>657</v>
      </c>
      <c r="AU668">
        <v>43801986.335840032</v>
      </c>
      <c r="AV668">
        <v>12851489.751879992</v>
      </c>
      <c r="AW668">
        <v>37181855.52053526</v>
      </c>
    </row>
    <row r="669" spans="46:49" x14ac:dyDescent="0.2">
      <c r="AT669">
        <v>658</v>
      </c>
      <c r="AU669">
        <v>43801986.335840032</v>
      </c>
      <c r="AV669">
        <v>12851489.751879992</v>
      </c>
      <c r="AW669">
        <v>77183328.988116205</v>
      </c>
    </row>
    <row r="670" spans="46:49" x14ac:dyDescent="0.2">
      <c r="AT670">
        <v>659</v>
      </c>
      <c r="AU670">
        <v>43801986.335840032</v>
      </c>
      <c r="AV670">
        <v>12851489.751879992</v>
      </c>
      <c r="AW670">
        <v>31811105.828723233</v>
      </c>
    </row>
    <row r="671" spans="46:49" x14ac:dyDescent="0.2">
      <c r="AT671">
        <v>660</v>
      </c>
      <c r="AU671">
        <v>43801986.335840032</v>
      </c>
      <c r="AV671">
        <v>12851489.751879992</v>
      </c>
      <c r="AW671">
        <v>53482121.901803613</v>
      </c>
    </row>
    <row r="672" spans="46:49" x14ac:dyDescent="0.2">
      <c r="AT672">
        <v>661</v>
      </c>
      <c r="AU672">
        <v>43801986.335840032</v>
      </c>
      <c r="AV672">
        <v>12851489.751879992</v>
      </c>
      <c r="AW672">
        <v>38864287.894215979</v>
      </c>
    </row>
    <row r="673" spans="46:49" x14ac:dyDescent="0.2">
      <c r="AT673">
        <v>662</v>
      </c>
      <c r="AU673">
        <v>43801986.335840032</v>
      </c>
      <c r="AV673">
        <v>12851489.751879992</v>
      </c>
      <c r="AW673">
        <v>59593281.107348755</v>
      </c>
    </row>
    <row r="674" spans="46:49" x14ac:dyDescent="0.2">
      <c r="AT674">
        <v>663</v>
      </c>
      <c r="AU674">
        <v>43801986.335840032</v>
      </c>
      <c r="AV674">
        <v>12851489.751879992</v>
      </c>
      <c r="AW674">
        <v>82377624.559377134</v>
      </c>
    </row>
    <row r="675" spans="46:49" x14ac:dyDescent="0.2">
      <c r="AT675">
        <v>664</v>
      </c>
      <c r="AU675">
        <v>43801986.335840032</v>
      </c>
      <c r="AV675">
        <v>12851489.751879992</v>
      </c>
      <c r="AW675">
        <v>35697766.143616632</v>
      </c>
    </row>
    <row r="676" spans="46:49" x14ac:dyDescent="0.2">
      <c r="AT676">
        <v>665</v>
      </c>
      <c r="AU676">
        <v>43801986.335840032</v>
      </c>
      <c r="AV676">
        <v>12851489.751879992</v>
      </c>
      <c r="AW676">
        <v>90871353.110279739</v>
      </c>
    </row>
    <row r="677" spans="46:49" x14ac:dyDescent="0.2">
      <c r="AT677">
        <v>666</v>
      </c>
      <c r="AU677">
        <v>43801986.335840032</v>
      </c>
      <c r="AV677">
        <v>12851489.751879992</v>
      </c>
      <c r="AW677">
        <v>53814175.937237442</v>
      </c>
    </row>
    <row r="678" spans="46:49" x14ac:dyDescent="0.2">
      <c r="AT678">
        <v>667</v>
      </c>
      <c r="AU678">
        <v>43801986.335840032</v>
      </c>
      <c r="AV678">
        <v>12851489.751879992</v>
      </c>
      <c r="AW678">
        <v>38089978.102528773</v>
      </c>
    </row>
    <row r="679" spans="46:49" x14ac:dyDescent="0.2">
      <c r="AT679">
        <v>668</v>
      </c>
      <c r="AU679">
        <v>43801986.335840032</v>
      </c>
      <c r="AV679">
        <v>12851489.751879992</v>
      </c>
      <c r="AW679">
        <v>55461291.857327372</v>
      </c>
    </row>
    <row r="680" spans="46:49" x14ac:dyDescent="0.2">
      <c r="AT680">
        <v>669</v>
      </c>
      <c r="AU680">
        <v>43801986.335840032</v>
      </c>
      <c r="AV680">
        <v>12851489.751879992</v>
      </c>
      <c r="AW680">
        <v>70838198.558192015</v>
      </c>
    </row>
    <row r="681" spans="46:49" x14ac:dyDescent="0.2">
      <c r="AT681">
        <v>670</v>
      </c>
      <c r="AU681">
        <v>43801986.335840032</v>
      </c>
      <c r="AV681">
        <v>12851489.751879992</v>
      </c>
      <c r="AW681">
        <v>63116397.296618566</v>
      </c>
    </row>
    <row r="682" spans="46:49" x14ac:dyDescent="0.2">
      <c r="AT682">
        <v>671</v>
      </c>
      <c r="AU682">
        <v>43801986.335840032</v>
      </c>
      <c r="AV682">
        <v>12851489.751879992</v>
      </c>
      <c r="AW682">
        <v>76566449.147833392</v>
      </c>
    </row>
    <row r="683" spans="46:49" x14ac:dyDescent="0.2">
      <c r="AT683">
        <v>672</v>
      </c>
      <c r="AU683">
        <v>43801986.335840032</v>
      </c>
      <c r="AV683">
        <v>12851489.751879992</v>
      </c>
      <c r="AW683">
        <v>51268515.017716065</v>
      </c>
    </row>
    <row r="684" spans="46:49" x14ac:dyDescent="0.2">
      <c r="AT684">
        <v>673</v>
      </c>
      <c r="AU684">
        <v>43801986.335840032</v>
      </c>
      <c r="AV684">
        <v>12851489.751879992</v>
      </c>
      <c r="AW684">
        <v>70216858.029277056</v>
      </c>
    </row>
    <row r="685" spans="46:49" x14ac:dyDescent="0.2">
      <c r="AT685">
        <v>674</v>
      </c>
      <c r="AU685">
        <v>43801986.335840032</v>
      </c>
      <c r="AV685">
        <v>12851489.751879992</v>
      </c>
      <c r="AW685">
        <v>38741630.014586315</v>
      </c>
    </row>
    <row r="686" spans="46:49" x14ac:dyDescent="0.2">
      <c r="AT686">
        <v>675</v>
      </c>
      <c r="AU686">
        <v>43801986.335840032</v>
      </c>
      <c r="AV686">
        <v>12851489.751879992</v>
      </c>
      <c r="AW686">
        <v>45508905.088929415</v>
      </c>
    </row>
    <row r="687" spans="46:49" x14ac:dyDescent="0.2">
      <c r="AT687">
        <v>676</v>
      </c>
      <c r="AU687">
        <v>43801986.335840032</v>
      </c>
      <c r="AV687">
        <v>12851489.751879992</v>
      </c>
      <c r="AW687">
        <v>58577262.504180476</v>
      </c>
    </row>
    <row r="688" spans="46:49" x14ac:dyDescent="0.2">
      <c r="AT688">
        <v>677</v>
      </c>
      <c r="AU688">
        <v>43801986.335840032</v>
      </c>
      <c r="AV688">
        <v>12851489.751879992</v>
      </c>
      <c r="AW688">
        <v>38795122.164602794</v>
      </c>
    </row>
    <row r="689" spans="46:49" x14ac:dyDescent="0.2">
      <c r="AT689">
        <v>678</v>
      </c>
      <c r="AU689">
        <v>43801986.335840032</v>
      </c>
      <c r="AV689">
        <v>12851489.751879992</v>
      </c>
      <c r="AW689">
        <v>63000217.060366988</v>
      </c>
    </row>
    <row r="690" spans="46:49" x14ac:dyDescent="0.2">
      <c r="AT690">
        <v>679</v>
      </c>
      <c r="AU690">
        <v>43801986.335840032</v>
      </c>
      <c r="AV690">
        <v>12851489.751879992</v>
      </c>
      <c r="AW690">
        <v>39595590.938711815</v>
      </c>
    </row>
    <row r="691" spans="46:49" x14ac:dyDescent="0.2">
      <c r="AT691">
        <v>680</v>
      </c>
      <c r="AU691">
        <v>43801986.335840032</v>
      </c>
      <c r="AV691">
        <v>12851489.751879992</v>
      </c>
      <c r="AW691">
        <v>52214787.834209606</v>
      </c>
    </row>
    <row r="692" spans="46:49" x14ac:dyDescent="0.2">
      <c r="AT692">
        <v>681</v>
      </c>
      <c r="AU692">
        <v>43801986.335840032</v>
      </c>
      <c r="AV692">
        <v>12851489.751879992</v>
      </c>
      <c r="AW692">
        <v>69292253.386124551</v>
      </c>
    </row>
    <row r="693" spans="46:49" x14ac:dyDescent="0.2">
      <c r="AT693">
        <v>682</v>
      </c>
      <c r="AU693">
        <v>43801986.335840032</v>
      </c>
      <c r="AV693">
        <v>12851489.751879992</v>
      </c>
      <c r="AW693">
        <v>59093911.407790616</v>
      </c>
    </row>
    <row r="694" spans="46:49" x14ac:dyDescent="0.2">
      <c r="AT694">
        <v>683</v>
      </c>
      <c r="AU694">
        <v>43801986.335840032</v>
      </c>
      <c r="AV694">
        <v>12851489.751879992</v>
      </c>
      <c r="AW694">
        <v>70221735.848690197</v>
      </c>
    </row>
    <row r="695" spans="46:49" x14ac:dyDescent="0.2">
      <c r="AT695">
        <v>684</v>
      </c>
      <c r="AU695">
        <v>43801986.335840032</v>
      </c>
      <c r="AV695">
        <v>12851489.751879992</v>
      </c>
      <c r="AW695">
        <v>77092830.901387841</v>
      </c>
    </row>
    <row r="696" spans="46:49" x14ac:dyDescent="0.2">
      <c r="AT696">
        <v>685</v>
      </c>
      <c r="AU696">
        <v>43801986.335840032</v>
      </c>
      <c r="AV696">
        <v>12851489.751879992</v>
      </c>
      <c r="AW696">
        <v>75977513.734526068</v>
      </c>
    </row>
    <row r="697" spans="46:49" x14ac:dyDescent="0.2">
      <c r="AT697">
        <v>686</v>
      </c>
      <c r="AU697">
        <v>43801986.335840032</v>
      </c>
      <c r="AV697">
        <v>12851489.751879992</v>
      </c>
      <c r="AW697">
        <v>82199190.601389527</v>
      </c>
    </row>
    <row r="698" spans="46:49" x14ac:dyDescent="0.2">
      <c r="AT698">
        <v>687</v>
      </c>
      <c r="AU698">
        <v>43801986.335840032</v>
      </c>
      <c r="AV698">
        <v>12851489.751879992</v>
      </c>
      <c r="AW698">
        <v>84534467.049859792</v>
      </c>
    </row>
    <row r="699" spans="46:49" x14ac:dyDescent="0.2">
      <c r="AT699">
        <v>688</v>
      </c>
      <c r="AU699">
        <v>43801986.335840032</v>
      </c>
      <c r="AV699">
        <v>12851489.751879992</v>
      </c>
      <c r="AW699">
        <v>29208526.134698931</v>
      </c>
    </row>
    <row r="700" spans="46:49" x14ac:dyDescent="0.2">
      <c r="AT700">
        <v>689</v>
      </c>
      <c r="AU700">
        <v>43801986.335840032</v>
      </c>
      <c r="AV700">
        <v>12851489.751879992</v>
      </c>
      <c r="AW700">
        <v>90871353.110279739</v>
      </c>
    </row>
    <row r="701" spans="46:49" x14ac:dyDescent="0.2">
      <c r="AT701">
        <v>690</v>
      </c>
      <c r="AU701">
        <v>43801986.335840032</v>
      </c>
      <c r="AV701">
        <v>12851489.751879992</v>
      </c>
      <c r="AW701">
        <v>83256550.04140985</v>
      </c>
    </row>
    <row r="702" spans="46:49" x14ac:dyDescent="0.2">
      <c r="AT702">
        <v>691</v>
      </c>
      <c r="AU702">
        <v>43801986.335840032</v>
      </c>
      <c r="AV702">
        <v>12851489.751879992</v>
      </c>
      <c r="AW702">
        <v>83602021.283694297</v>
      </c>
    </row>
    <row r="703" spans="46:49" x14ac:dyDescent="0.2">
      <c r="AT703">
        <v>692</v>
      </c>
      <c r="AU703">
        <v>43801986.335840032</v>
      </c>
      <c r="AV703">
        <v>12851489.751879992</v>
      </c>
      <c r="AW703">
        <v>58917910.694766194</v>
      </c>
    </row>
    <row r="704" spans="46:49" x14ac:dyDescent="0.2">
      <c r="AT704">
        <v>693</v>
      </c>
      <c r="AU704">
        <v>43801986.335840032</v>
      </c>
      <c r="AV704">
        <v>12851489.751879992</v>
      </c>
      <c r="AW704">
        <v>49912469.457828186</v>
      </c>
    </row>
    <row r="705" spans="46:49" x14ac:dyDescent="0.2">
      <c r="AT705">
        <v>694</v>
      </c>
      <c r="AU705">
        <v>43801986.335840032</v>
      </c>
      <c r="AV705">
        <v>12851489.751879992</v>
      </c>
      <c r="AW705">
        <v>62465470.891943023</v>
      </c>
    </row>
    <row r="706" spans="46:49" x14ac:dyDescent="0.2">
      <c r="AT706">
        <v>695</v>
      </c>
      <c r="AU706">
        <v>43801986.335840032</v>
      </c>
      <c r="AV706">
        <v>12851489.751879992</v>
      </c>
      <c r="AW706">
        <v>77440803.700084999</v>
      </c>
    </row>
    <row r="707" spans="46:49" x14ac:dyDescent="0.2">
      <c r="AT707">
        <v>696</v>
      </c>
      <c r="AU707">
        <v>43801986.335840032</v>
      </c>
      <c r="AV707">
        <v>12851489.751879992</v>
      </c>
      <c r="AW707">
        <v>78013201.321433529</v>
      </c>
    </row>
    <row r="708" spans="46:49" x14ac:dyDescent="0.2">
      <c r="AT708">
        <v>697</v>
      </c>
      <c r="AU708">
        <v>43801986.335840032</v>
      </c>
      <c r="AV708">
        <v>12851489.751879992</v>
      </c>
      <c r="AW708">
        <v>76188199.278204679</v>
      </c>
    </row>
    <row r="709" spans="46:49" x14ac:dyDescent="0.2">
      <c r="AT709">
        <v>698</v>
      </c>
      <c r="AU709">
        <v>43801986.335840032</v>
      </c>
      <c r="AV709">
        <v>12851489.751879992</v>
      </c>
      <c r="AW709">
        <v>60386694.355969146</v>
      </c>
    </row>
    <row r="710" spans="46:49" x14ac:dyDescent="0.2">
      <c r="AT710">
        <v>699</v>
      </c>
      <c r="AU710">
        <v>43801986.335840032</v>
      </c>
      <c r="AV710">
        <v>12851489.751879992</v>
      </c>
      <c r="AW710">
        <v>90871353.110279739</v>
      </c>
    </row>
    <row r="711" spans="46:49" x14ac:dyDescent="0.2">
      <c r="AT711">
        <v>700</v>
      </c>
      <c r="AU711">
        <v>43801986.335840032</v>
      </c>
      <c r="AV711">
        <v>12851489.751879992</v>
      </c>
      <c r="AW711">
        <v>62677054.782827795</v>
      </c>
    </row>
    <row r="712" spans="46:49" x14ac:dyDescent="0.2">
      <c r="AT712">
        <v>701</v>
      </c>
      <c r="AU712">
        <v>43801986.335840032</v>
      </c>
      <c r="AV712">
        <v>12851489.751879992</v>
      </c>
      <c r="AW712">
        <v>44826681.498870045</v>
      </c>
    </row>
    <row r="713" spans="46:49" x14ac:dyDescent="0.2">
      <c r="AT713">
        <v>702</v>
      </c>
      <c r="AU713">
        <v>43801986.335840032</v>
      </c>
      <c r="AV713">
        <v>12851489.751879992</v>
      </c>
      <c r="AW713">
        <v>44828090.15339914</v>
      </c>
    </row>
    <row r="714" spans="46:49" x14ac:dyDescent="0.2">
      <c r="AT714">
        <v>703</v>
      </c>
      <c r="AU714">
        <v>43801986.335840032</v>
      </c>
      <c r="AV714">
        <v>12851489.751879992</v>
      </c>
      <c r="AW714">
        <v>63903304.213554814</v>
      </c>
    </row>
    <row r="715" spans="46:49" x14ac:dyDescent="0.2">
      <c r="AT715">
        <v>704</v>
      </c>
      <c r="AU715">
        <v>43801986.335840032</v>
      </c>
      <c r="AV715">
        <v>12851489.751879992</v>
      </c>
      <c r="AW715">
        <v>90871353.110279739</v>
      </c>
    </row>
    <row r="716" spans="46:49" x14ac:dyDescent="0.2">
      <c r="AT716">
        <v>705</v>
      </c>
      <c r="AU716">
        <v>43801986.335840032</v>
      </c>
      <c r="AV716">
        <v>12851489.751879992</v>
      </c>
      <c r="AW716">
        <v>60907242.281284913</v>
      </c>
    </row>
    <row r="717" spans="46:49" x14ac:dyDescent="0.2">
      <c r="AT717">
        <v>706</v>
      </c>
      <c r="AU717">
        <v>43801986.335840032</v>
      </c>
      <c r="AV717">
        <v>12851489.751879992</v>
      </c>
      <c r="AW717">
        <v>48740962.340098411</v>
      </c>
    </row>
    <row r="718" spans="46:49" x14ac:dyDescent="0.2">
      <c r="AT718">
        <v>707</v>
      </c>
      <c r="AU718">
        <v>43801986.335840032</v>
      </c>
      <c r="AV718">
        <v>12851489.751879992</v>
      </c>
      <c r="AW718">
        <v>67416627.767006874</v>
      </c>
    </row>
    <row r="719" spans="46:49" x14ac:dyDescent="0.2">
      <c r="AT719">
        <v>708</v>
      </c>
      <c r="AU719">
        <v>43801986.335840032</v>
      </c>
      <c r="AV719">
        <v>12851489.751879992</v>
      </c>
      <c r="AW719">
        <v>53687614.824729964</v>
      </c>
    </row>
    <row r="720" spans="46:49" x14ac:dyDescent="0.2">
      <c r="AT720">
        <v>709</v>
      </c>
      <c r="AU720">
        <v>43801986.335840032</v>
      </c>
      <c r="AV720">
        <v>12851489.751879992</v>
      </c>
      <c r="AW720">
        <v>90871353.110279739</v>
      </c>
    </row>
    <row r="721" spans="46:49" x14ac:dyDescent="0.2">
      <c r="AT721">
        <v>710</v>
      </c>
      <c r="AU721">
        <v>43801986.335840032</v>
      </c>
      <c r="AV721">
        <v>12851489.751879992</v>
      </c>
      <c r="AW721">
        <v>84701268.266538426</v>
      </c>
    </row>
    <row r="722" spans="46:49" x14ac:dyDescent="0.2">
      <c r="AT722">
        <v>711</v>
      </c>
      <c r="AU722">
        <v>43801986.335840032</v>
      </c>
      <c r="AV722">
        <v>12851489.751879992</v>
      </c>
      <c r="AW722">
        <v>55342535.050878271</v>
      </c>
    </row>
    <row r="723" spans="46:49" x14ac:dyDescent="0.2">
      <c r="AT723">
        <v>712</v>
      </c>
      <c r="AU723">
        <v>43801986.335840032</v>
      </c>
      <c r="AV723">
        <v>12851489.751879992</v>
      </c>
      <c r="AW723">
        <v>28672636.73615047</v>
      </c>
    </row>
    <row r="724" spans="46:49" x14ac:dyDescent="0.2">
      <c r="AT724">
        <v>713</v>
      </c>
      <c r="AU724">
        <v>43801986.335840032</v>
      </c>
      <c r="AV724">
        <v>12851489.751879992</v>
      </c>
      <c r="AW724">
        <v>33804372.585343286</v>
      </c>
    </row>
    <row r="725" spans="46:49" x14ac:dyDescent="0.2">
      <c r="AT725">
        <v>714</v>
      </c>
      <c r="AU725">
        <v>43801986.335840032</v>
      </c>
      <c r="AV725">
        <v>12851489.751879992</v>
      </c>
      <c r="AW725">
        <v>38991061.127805233</v>
      </c>
    </row>
    <row r="726" spans="46:49" x14ac:dyDescent="0.2">
      <c r="AT726">
        <v>715</v>
      </c>
      <c r="AU726">
        <v>43801986.335840032</v>
      </c>
      <c r="AV726">
        <v>12851489.751879992</v>
      </c>
      <c r="AW726">
        <v>51875712.389680065</v>
      </c>
    </row>
    <row r="727" spans="46:49" x14ac:dyDescent="0.2">
      <c r="AT727">
        <v>716</v>
      </c>
      <c r="AU727">
        <v>43801986.335840032</v>
      </c>
      <c r="AV727">
        <v>12851489.751879992</v>
      </c>
      <c r="AW727">
        <v>54766458.828240693</v>
      </c>
    </row>
    <row r="728" spans="46:49" x14ac:dyDescent="0.2">
      <c r="AT728">
        <v>717</v>
      </c>
      <c r="AU728">
        <v>43801986.335840032</v>
      </c>
      <c r="AV728">
        <v>12851489.751879992</v>
      </c>
      <c r="AW728">
        <v>76665119.432427809</v>
      </c>
    </row>
    <row r="729" spans="46:49" x14ac:dyDescent="0.2">
      <c r="AT729">
        <v>718</v>
      </c>
      <c r="AU729">
        <v>43801986.335840032</v>
      </c>
      <c r="AV729">
        <v>12851489.751879992</v>
      </c>
      <c r="AW729">
        <v>84198355.290267527</v>
      </c>
    </row>
    <row r="730" spans="46:49" x14ac:dyDescent="0.2">
      <c r="AT730">
        <v>719</v>
      </c>
      <c r="AU730">
        <v>43801986.335840032</v>
      </c>
      <c r="AV730">
        <v>12851489.751879992</v>
      </c>
      <c r="AW730">
        <v>69018133.611589059</v>
      </c>
    </row>
    <row r="731" spans="46:49" x14ac:dyDescent="0.2">
      <c r="AT731">
        <v>720</v>
      </c>
      <c r="AU731">
        <v>43801986.335840032</v>
      </c>
      <c r="AV731">
        <v>12851489.751879992</v>
      </c>
      <c r="AW731">
        <v>54250501.934349492</v>
      </c>
    </row>
    <row r="732" spans="46:49" x14ac:dyDescent="0.2">
      <c r="AT732">
        <v>721</v>
      </c>
      <c r="AU732">
        <v>43801986.335840032</v>
      </c>
      <c r="AV732">
        <v>12851489.751879992</v>
      </c>
      <c r="AW732">
        <v>59740036.570814237</v>
      </c>
    </row>
    <row r="733" spans="46:49" x14ac:dyDescent="0.2">
      <c r="AT733">
        <v>722</v>
      </c>
      <c r="AU733">
        <v>43801986.335840032</v>
      </c>
      <c r="AV733">
        <v>12851489.751879992</v>
      </c>
      <c r="AW733">
        <v>51269785.240613759</v>
      </c>
    </row>
    <row r="734" spans="46:49" x14ac:dyDescent="0.2">
      <c r="AT734">
        <v>723</v>
      </c>
      <c r="AU734">
        <v>43801986.335840032</v>
      </c>
      <c r="AV734">
        <v>12851489.751879992</v>
      </c>
      <c r="AW734">
        <v>77942040.287575245</v>
      </c>
    </row>
    <row r="735" spans="46:49" x14ac:dyDescent="0.2">
      <c r="AT735">
        <v>724</v>
      </c>
      <c r="AU735">
        <v>43801986.335840032</v>
      </c>
      <c r="AV735">
        <v>12851489.751879992</v>
      </c>
      <c r="AW735">
        <v>54208189.325334206</v>
      </c>
    </row>
    <row r="736" spans="46:49" x14ac:dyDescent="0.2">
      <c r="AT736">
        <v>725</v>
      </c>
      <c r="AU736">
        <v>43801986.335840032</v>
      </c>
      <c r="AV736">
        <v>12851489.751879992</v>
      </c>
      <c r="AW736">
        <v>90871353.110279739</v>
      </c>
    </row>
    <row r="737" spans="46:49" x14ac:dyDescent="0.2">
      <c r="AT737">
        <v>726</v>
      </c>
      <c r="AU737">
        <v>43801986.335840032</v>
      </c>
      <c r="AV737">
        <v>12851489.751879992</v>
      </c>
      <c r="AW737">
        <v>41210963.844962455</v>
      </c>
    </row>
    <row r="738" spans="46:49" x14ac:dyDescent="0.2">
      <c r="AT738">
        <v>727</v>
      </c>
      <c r="AU738">
        <v>43801986.335840032</v>
      </c>
      <c r="AV738">
        <v>12851489.751879992</v>
      </c>
      <c r="AW738">
        <v>44802336.124580488</v>
      </c>
    </row>
    <row r="739" spans="46:49" x14ac:dyDescent="0.2">
      <c r="AT739">
        <v>728</v>
      </c>
      <c r="AU739">
        <v>43801986.335840032</v>
      </c>
      <c r="AV739">
        <v>12851489.751879992</v>
      </c>
      <c r="AW739">
        <v>53711566.26119706</v>
      </c>
    </row>
    <row r="740" spans="46:49" x14ac:dyDescent="0.2">
      <c r="AT740">
        <v>729</v>
      </c>
      <c r="AU740">
        <v>43801986.335840032</v>
      </c>
      <c r="AV740">
        <v>12851489.751879992</v>
      </c>
      <c r="AW740">
        <v>46389790.737809971</v>
      </c>
    </row>
    <row r="741" spans="46:49" x14ac:dyDescent="0.2">
      <c r="AT741">
        <v>730</v>
      </c>
      <c r="AU741">
        <v>43801986.335840032</v>
      </c>
      <c r="AV741">
        <v>12851489.751879992</v>
      </c>
      <c r="AW741">
        <v>83773467.30394192</v>
      </c>
    </row>
    <row r="742" spans="46:49" x14ac:dyDescent="0.2">
      <c r="AT742">
        <v>731</v>
      </c>
      <c r="AU742">
        <v>43801986.335840032</v>
      </c>
      <c r="AV742">
        <v>12851489.751879992</v>
      </c>
      <c r="AW742">
        <v>54256295.580753475</v>
      </c>
    </row>
    <row r="743" spans="46:49" x14ac:dyDescent="0.2">
      <c r="AT743">
        <v>732</v>
      </c>
      <c r="AU743">
        <v>43801986.335840032</v>
      </c>
      <c r="AV743">
        <v>9584619.018689543</v>
      </c>
      <c r="AW743">
        <v>24181895.252402578</v>
      </c>
    </row>
    <row r="744" spans="46:49" x14ac:dyDescent="0.2">
      <c r="AT744">
        <v>733</v>
      </c>
      <c r="AU744">
        <v>43801986.335840032</v>
      </c>
      <c r="AV744">
        <v>12851489.751879992</v>
      </c>
      <c r="AW744">
        <v>53885418.618570477</v>
      </c>
    </row>
    <row r="745" spans="46:49" x14ac:dyDescent="0.2">
      <c r="AT745">
        <v>734</v>
      </c>
      <c r="AU745">
        <v>43801986.335840032</v>
      </c>
      <c r="AV745">
        <v>12851489.751879992</v>
      </c>
      <c r="AW745">
        <v>70685774.815442577</v>
      </c>
    </row>
    <row r="746" spans="46:49" x14ac:dyDescent="0.2">
      <c r="AT746">
        <v>735</v>
      </c>
      <c r="AU746">
        <v>43801986.335840032</v>
      </c>
      <c r="AV746">
        <v>12851489.751879992</v>
      </c>
      <c r="AW746">
        <v>38019553.111828364</v>
      </c>
    </row>
    <row r="747" spans="46:49" x14ac:dyDescent="0.2">
      <c r="AT747">
        <v>736</v>
      </c>
      <c r="AU747">
        <v>43801986.335840032</v>
      </c>
      <c r="AV747">
        <v>12851489.751879992</v>
      </c>
      <c r="AW747">
        <v>75708956.357720837</v>
      </c>
    </row>
    <row r="748" spans="46:49" x14ac:dyDescent="0.2">
      <c r="AT748">
        <v>737</v>
      </c>
      <c r="AU748">
        <v>43801986.335840032</v>
      </c>
      <c r="AV748">
        <v>12851489.751879992</v>
      </c>
      <c r="AW748">
        <v>82907611.109925538</v>
      </c>
    </row>
    <row r="749" spans="46:49" x14ac:dyDescent="0.2">
      <c r="AT749">
        <v>738</v>
      </c>
      <c r="AU749">
        <v>43801986.335840032</v>
      </c>
      <c r="AV749">
        <v>12851489.751879992</v>
      </c>
      <c r="AW749">
        <v>66927325.177522972</v>
      </c>
    </row>
    <row r="750" spans="46:49" x14ac:dyDescent="0.2">
      <c r="AT750">
        <v>739</v>
      </c>
      <c r="AU750">
        <v>43801986.335840032</v>
      </c>
      <c r="AV750">
        <v>12851489.751879992</v>
      </c>
      <c r="AW750">
        <v>76332474.882033557</v>
      </c>
    </row>
    <row r="751" spans="46:49" x14ac:dyDescent="0.2">
      <c r="AT751">
        <v>740</v>
      </c>
      <c r="AU751">
        <v>43801986.335840032</v>
      </c>
      <c r="AV751">
        <v>12851489.751879992</v>
      </c>
      <c r="AW751">
        <v>68686003.635208845</v>
      </c>
    </row>
    <row r="752" spans="46:49" x14ac:dyDescent="0.2">
      <c r="AT752">
        <v>741</v>
      </c>
      <c r="AU752">
        <v>43801986.335840032</v>
      </c>
      <c r="AV752">
        <v>12851489.751879992</v>
      </c>
      <c r="AW752">
        <v>77057180.404734373</v>
      </c>
    </row>
    <row r="753" spans="46:49" x14ac:dyDescent="0.2">
      <c r="AT753">
        <v>742</v>
      </c>
      <c r="AU753">
        <v>43801986.335840032</v>
      </c>
      <c r="AV753">
        <v>12851489.751879992</v>
      </c>
      <c r="AW753">
        <v>90871353.110279739</v>
      </c>
    </row>
    <row r="754" spans="46:49" x14ac:dyDescent="0.2">
      <c r="AT754">
        <v>743</v>
      </c>
      <c r="AU754">
        <v>43801986.335840032</v>
      </c>
      <c r="AV754">
        <v>12851489.751879992</v>
      </c>
      <c r="AW754">
        <v>78098817.311569676</v>
      </c>
    </row>
    <row r="755" spans="46:49" x14ac:dyDescent="0.2">
      <c r="AT755">
        <v>744</v>
      </c>
      <c r="AU755">
        <v>43801986.335840032</v>
      </c>
      <c r="AV755">
        <v>12851489.751879992</v>
      </c>
      <c r="AW755">
        <v>79110530.701290399</v>
      </c>
    </row>
    <row r="756" spans="46:49" x14ac:dyDescent="0.2">
      <c r="AT756">
        <v>745</v>
      </c>
      <c r="AU756">
        <v>43801986.335840032</v>
      </c>
      <c r="AV756">
        <v>12851489.751879992</v>
      </c>
      <c r="AW756">
        <v>63064902.170486048</v>
      </c>
    </row>
    <row r="757" spans="46:49" x14ac:dyDescent="0.2">
      <c r="AT757">
        <v>746</v>
      </c>
      <c r="AU757">
        <v>43801986.335840032</v>
      </c>
      <c r="AV757">
        <v>12851489.751879992</v>
      </c>
      <c r="AW757">
        <v>69267782.273113132</v>
      </c>
    </row>
    <row r="758" spans="46:49" x14ac:dyDescent="0.2">
      <c r="AT758">
        <v>747</v>
      </c>
      <c r="AU758">
        <v>43801986.335840032</v>
      </c>
      <c r="AV758">
        <v>12851489.751879992</v>
      </c>
      <c r="AW758">
        <v>68410483.171300963</v>
      </c>
    </row>
    <row r="759" spans="46:49" x14ac:dyDescent="0.2">
      <c r="AT759">
        <v>748</v>
      </c>
      <c r="AU759">
        <v>43801986.335840032</v>
      </c>
      <c r="AV759">
        <v>12851489.751879992</v>
      </c>
      <c r="AW759">
        <v>51383921.179414906</v>
      </c>
    </row>
    <row r="760" spans="46:49" x14ac:dyDescent="0.2">
      <c r="AT760">
        <v>749</v>
      </c>
      <c r="AU760">
        <v>43801986.335840032</v>
      </c>
      <c r="AV760">
        <v>12851489.751879992</v>
      </c>
      <c r="AW760">
        <v>84534467.049859792</v>
      </c>
    </row>
    <row r="761" spans="46:49" x14ac:dyDescent="0.2">
      <c r="AT761">
        <v>750</v>
      </c>
      <c r="AU761">
        <v>43801986.335840032</v>
      </c>
      <c r="AV761">
        <v>12851489.751879992</v>
      </c>
      <c r="AW761">
        <v>78527859.84626396</v>
      </c>
    </row>
    <row r="762" spans="46:49" x14ac:dyDescent="0.2">
      <c r="AT762">
        <v>751</v>
      </c>
      <c r="AU762">
        <v>43801986.335840032</v>
      </c>
      <c r="AV762">
        <v>12851489.751879992</v>
      </c>
      <c r="AW762">
        <v>84113801.520097196</v>
      </c>
    </row>
    <row r="763" spans="46:49" x14ac:dyDescent="0.2">
      <c r="AT763">
        <v>752</v>
      </c>
      <c r="AU763">
        <v>43801986.335840032</v>
      </c>
      <c r="AV763">
        <v>12851489.751879992</v>
      </c>
      <c r="AW763">
        <v>50685291.202495366</v>
      </c>
    </row>
    <row r="764" spans="46:49" x14ac:dyDescent="0.2">
      <c r="AT764">
        <v>753</v>
      </c>
      <c r="AU764">
        <v>43801986.335840032</v>
      </c>
      <c r="AV764">
        <v>12851489.751879992</v>
      </c>
      <c r="AW764">
        <v>66448170.411638424</v>
      </c>
    </row>
    <row r="765" spans="46:49" x14ac:dyDescent="0.2">
      <c r="AT765">
        <v>754</v>
      </c>
      <c r="AU765">
        <v>43801986.335840032</v>
      </c>
      <c r="AV765">
        <v>12851489.751879992</v>
      </c>
      <c r="AW765">
        <v>66001553.384619489</v>
      </c>
    </row>
    <row r="766" spans="46:49" x14ac:dyDescent="0.2">
      <c r="AT766">
        <v>755</v>
      </c>
      <c r="AU766">
        <v>43801986.335840032</v>
      </c>
      <c r="AV766">
        <v>12851489.751879992</v>
      </c>
      <c r="AW766">
        <v>58268910.786886767</v>
      </c>
    </row>
    <row r="767" spans="46:49" x14ac:dyDescent="0.2">
      <c r="AT767">
        <v>756</v>
      </c>
      <c r="AU767">
        <v>43801986.335840032</v>
      </c>
      <c r="AV767">
        <v>12851489.751879992</v>
      </c>
      <c r="AW767">
        <v>75728438.526946425</v>
      </c>
    </row>
    <row r="768" spans="46:49" x14ac:dyDescent="0.2">
      <c r="AT768">
        <v>757</v>
      </c>
      <c r="AU768">
        <v>43801986.335840032</v>
      </c>
      <c r="AV768">
        <v>12851489.751879992</v>
      </c>
      <c r="AW768">
        <v>84867238.594263881</v>
      </c>
    </row>
    <row r="769" spans="46:49" x14ac:dyDescent="0.2">
      <c r="AT769">
        <v>758</v>
      </c>
      <c r="AU769">
        <v>43801986.335840032</v>
      </c>
      <c r="AV769">
        <v>12851489.751879992</v>
      </c>
      <c r="AW769">
        <v>62254765.647757277</v>
      </c>
    </row>
    <row r="770" spans="46:49" x14ac:dyDescent="0.2">
      <c r="AT770">
        <v>759</v>
      </c>
      <c r="AU770">
        <v>43801986.335840032</v>
      </c>
      <c r="AV770">
        <v>12851489.751879992</v>
      </c>
      <c r="AW770">
        <v>48374704.85804341</v>
      </c>
    </row>
    <row r="771" spans="46:49" x14ac:dyDescent="0.2">
      <c r="AT771">
        <v>760</v>
      </c>
      <c r="AU771">
        <v>43801986.335840032</v>
      </c>
      <c r="AV771">
        <v>12851489.751879992</v>
      </c>
      <c r="AW771">
        <v>84701268.266538426</v>
      </c>
    </row>
    <row r="772" spans="46:49" x14ac:dyDescent="0.2">
      <c r="AT772">
        <v>761</v>
      </c>
      <c r="AU772">
        <v>43801986.335840032</v>
      </c>
      <c r="AV772">
        <v>12851489.751879992</v>
      </c>
      <c r="AW772">
        <v>53671973.732499301</v>
      </c>
    </row>
    <row r="773" spans="46:49" x14ac:dyDescent="0.2">
      <c r="AT773">
        <v>762</v>
      </c>
      <c r="AU773">
        <v>43801986.335840032</v>
      </c>
      <c r="AV773">
        <v>12851489.751879992</v>
      </c>
      <c r="AW773">
        <v>59076568.001235962</v>
      </c>
    </row>
    <row r="774" spans="46:49" x14ac:dyDescent="0.2">
      <c r="AT774">
        <v>763</v>
      </c>
      <c r="AU774">
        <v>43801986.335840032</v>
      </c>
      <c r="AV774">
        <v>12851489.751879992</v>
      </c>
      <c r="AW774">
        <v>68785736.378876597</v>
      </c>
    </row>
    <row r="775" spans="46:49" x14ac:dyDescent="0.2">
      <c r="AT775">
        <v>764</v>
      </c>
      <c r="AU775">
        <v>43801986.335840032</v>
      </c>
      <c r="AV775">
        <v>12851489.751879992</v>
      </c>
      <c r="AW775">
        <v>44746153.981483214</v>
      </c>
    </row>
    <row r="776" spans="46:49" x14ac:dyDescent="0.2">
      <c r="AT776">
        <v>765</v>
      </c>
      <c r="AU776">
        <v>43801986.335840032</v>
      </c>
      <c r="AV776">
        <v>12851489.751879992</v>
      </c>
      <c r="AW776">
        <v>68777612.24167031</v>
      </c>
    </row>
    <row r="777" spans="46:49" x14ac:dyDescent="0.2">
      <c r="AT777">
        <v>766</v>
      </c>
      <c r="AU777">
        <v>43801986.335840032</v>
      </c>
      <c r="AV777">
        <v>12851489.751879992</v>
      </c>
      <c r="AW777">
        <v>90871353.110279739</v>
      </c>
    </row>
    <row r="778" spans="46:49" x14ac:dyDescent="0.2">
      <c r="AT778">
        <v>767</v>
      </c>
      <c r="AU778">
        <v>43801986.335840032</v>
      </c>
      <c r="AV778">
        <v>12851489.751879992</v>
      </c>
      <c r="AW778">
        <v>48871642.044362135</v>
      </c>
    </row>
    <row r="779" spans="46:49" x14ac:dyDescent="0.2">
      <c r="AT779">
        <v>768</v>
      </c>
      <c r="AU779">
        <v>43801986.335840032</v>
      </c>
      <c r="AV779">
        <v>12851489.751879992</v>
      </c>
      <c r="AW779">
        <v>79275674.278980047</v>
      </c>
    </row>
    <row r="780" spans="46:49" x14ac:dyDescent="0.2">
      <c r="AT780">
        <v>769</v>
      </c>
      <c r="AU780">
        <v>43801986.335840032</v>
      </c>
      <c r="AV780">
        <v>12851489.751879992</v>
      </c>
      <c r="AW780">
        <v>84701268.266538426</v>
      </c>
    </row>
    <row r="781" spans="46:49" x14ac:dyDescent="0.2">
      <c r="AT781">
        <v>770</v>
      </c>
      <c r="AU781">
        <v>43801986.335840032</v>
      </c>
      <c r="AV781">
        <v>12851489.751879992</v>
      </c>
      <c r="AW781">
        <v>45021855.632560208</v>
      </c>
    </row>
    <row r="782" spans="46:49" x14ac:dyDescent="0.2">
      <c r="AT782">
        <v>771</v>
      </c>
      <c r="AU782">
        <v>43801986.335840032</v>
      </c>
      <c r="AV782">
        <v>12851489.751879992</v>
      </c>
      <c r="AW782">
        <v>84450753.559088439</v>
      </c>
    </row>
    <row r="783" spans="46:49" x14ac:dyDescent="0.2">
      <c r="AT783">
        <v>772</v>
      </c>
      <c r="AU783">
        <v>43801986.335840032</v>
      </c>
      <c r="AV783">
        <v>12851489.751879992</v>
      </c>
      <c r="AW783">
        <v>60880764.471330777</v>
      </c>
    </row>
    <row r="784" spans="46:49" x14ac:dyDescent="0.2">
      <c r="AT784">
        <v>773</v>
      </c>
      <c r="AU784">
        <v>43801986.335840032</v>
      </c>
      <c r="AV784">
        <v>12851489.751879992</v>
      </c>
      <c r="AW784">
        <v>29848542.18470731</v>
      </c>
    </row>
    <row r="785" spans="46:49" x14ac:dyDescent="0.2">
      <c r="AT785">
        <v>774</v>
      </c>
      <c r="AU785">
        <v>43801986.335840032</v>
      </c>
      <c r="AV785">
        <v>12851489.751879992</v>
      </c>
      <c r="AW785">
        <v>90871353.110279739</v>
      </c>
    </row>
    <row r="786" spans="46:49" x14ac:dyDescent="0.2">
      <c r="AT786">
        <v>775</v>
      </c>
      <c r="AU786">
        <v>43801986.335840032</v>
      </c>
      <c r="AV786">
        <v>12851489.751879992</v>
      </c>
      <c r="AW786">
        <v>57952433.209023103</v>
      </c>
    </row>
    <row r="787" spans="46:49" x14ac:dyDescent="0.2">
      <c r="AT787">
        <v>776</v>
      </c>
      <c r="AU787">
        <v>43801986.335840032</v>
      </c>
      <c r="AV787">
        <v>12851489.751879992</v>
      </c>
      <c r="AW787">
        <v>55989695.127573639</v>
      </c>
    </row>
    <row r="788" spans="46:49" x14ac:dyDescent="0.2">
      <c r="AT788">
        <v>777</v>
      </c>
      <c r="AU788">
        <v>43801986.335840032</v>
      </c>
      <c r="AV788">
        <v>12851489.751879992</v>
      </c>
      <c r="AW788">
        <v>46627675.216015384</v>
      </c>
    </row>
    <row r="789" spans="46:49" x14ac:dyDescent="0.2">
      <c r="AT789">
        <v>778</v>
      </c>
      <c r="AU789">
        <v>43801986.335840032</v>
      </c>
      <c r="AV789">
        <v>12851489.751879992</v>
      </c>
      <c r="AW789">
        <v>28608098.90897778</v>
      </c>
    </row>
    <row r="790" spans="46:49" x14ac:dyDescent="0.2">
      <c r="AT790">
        <v>779</v>
      </c>
      <c r="AU790">
        <v>43801986.335840032</v>
      </c>
      <c r="AV790">
        <v>12851489.751879992</v>
      </c>
      <c r="AW790">
        <v>75793510.127891168</v>
      </c>
    </row>
    <row r="791" spans="46:49" x14ac:dyDescent="0.2">
      <c r="AT791">
        <v>780</v>
      </c>
      <c r="AU791">
        <v>43801986.335840032</v>
      </c>
      <c r="AV791">
        <v>12851489.751879992</v>
      </c>
      <c r="AW791">
        <v>83858869.787868246</v>
      </c>
    </row>
    <row r="792" spans="46:49" x14ac:dyDescent="0.2">
      <c r="AT792">
        <v>781</v>
      </c>
      <c r="AU792">
        <v>43801986.335840032</v>
      </c>
      <c r="AV792">
        <v>12851489.751879992</v>
      </c>
      <c r="AW792">
        <v>41845254.032897785</v>
      </c>
    </row>
    <row r="793" spans="46:49" x14ac:dyDescent="0.2">
      <c r="AT793">
        <v>782</v>
      </c>
      <c r="AU793">
        <v>43801986.335840032</v>
      </c>
      <c r="AV793">
        <v>12851489.751879992</v>
      </c>
      <c r="AW793">
        <v>51825370.046120204</v>
      </c>
    </row>
    <row r="794" spans="46:49" x14ac:dyDescent="0.2">
      <c r="AT794">
        <v>783</v>
      </c>
      <c r="AU794">
        <v>43801986.335840032</v>
      </c>
      <c r="AV794">
        <v>12851489.751879992</v>
      </c>
      <c r="AW794">
        <v>53205399.61819981</v>
      </c>
    </row>
    <row r="795" spans="46:49" x14ac:dyDescent="0.2">
      <c r="AT795">
        <v>784</v>
      </c>
      <c r="AU795">
        <v>43801986.335840032</v>
      </c>
      <c r="AV795">
        <v>12851489.751879992</v>
      </c>
      <c r="AW795">
        <v>54537614.563557163</v>
      </c>
    </row>
    <row r="796" spans="46:49" x14ac:dyDescent="0.2">
      <c r="AT796">
        <v>785</v>
      </c>
      <c r="AU796">
        <v>43801986.335840032</v>
      </c>
      <c r="AV796">
        <v>12851489.751879992</v>
      </c>
      <c r="AW796">
        <v>77436581.243521973</v>
      </c>
    </row>
    <row r="797" spans="46:49" x14ac:dyDescent="0.2">
      <c r="AT797">
        <v>786</v>
      </c>
      <c r="AU797">
        <v>43801986.335840032</v>
      </c>
      <c r="AV797">
        <v>12851489.751879992</v>
      </c>
      <c r="AW797">
        <v>62239461.048052832</v>
      </c>
    </row>
    <row r="798" spans="46:49" x14ac:dyDescent="0.2">
      <c r="AT798">
        <v>787</v>
      </c>
      <c r="AU798">
        <v>43801986.335840032</v>
      </c>
      <c r="AV798">
        <v>12851489.751879992</v>
      </c>
      <c r="AW798">
        <v>72015640.089370549</v>
      </c>
    </row>
    <row r="799" spans="46:49" x14ac:dyDescent="0.2">
      <c r="AT799">
        <v>788</v>
      </c>
      <c r="AU799">
        <v>43801986.335840032</v>
      </c>
      <c r="AV799">
        <v>12851489.751879992</v>
      </c>
      <c r="AW799">
        <v>70169770.181200892</v>
      </c>
    </row>
    <row r="800" spans="46:49" x14ac:dyDescent="0.2">
      <c r="AT800">
        <v>789</v>
      </c>
      <c r="AU800">
        <v>43801986.335840032</v>
      </c>
      <c r="AV800">
        <v>12851489.751879992</v>
      </c>
      <c r="AW800">
        <v>75961985.622213811</v>
      </c>
    </row>
    <row r="801" spans="46:49" x14ac:dyDescent="0.2">
      <c r="AT801">
        <v>790</v>
      </c>
      <c r="AU801">
        <v>43801986.335840032</v>
      </c>
      <c r="AV801">
        <v>12851489.751879992</v>
      </c>
      <c r="AW801">
        <v>82288518.962379575</v>
      </c>
    </row>
    <row r="802" spans="46:49" x14ac:dyDescent="0.2">
      <c r="AT802">
        <v>791</v>
      </c>
      <c r="AU802">
        <v>43801986.335840032</v>
      </c>
      <c r="AV802">
        <v>12851489.751879992</v>
      </c>
      <c r="AW802">
        <v>70726473.665680051</v>
      </c>
    </row>
    <row r="803" spans="46:49" x14ac:dyDescent="0.2">
      <c r="AT803">
        <v>792</v>
      </c>
      <c r="AU803">
        <v>43801986.335840032</v>
      </c>
      <c r="AV803">
        <v>12851489.751879992</v>
      </c>
      <c r="AW803">
        <v>68621034.788372099</v>
      </c>
    </row>
    <row r="804" spans="46:49" x14ac:dyDescent="0.2">
      <c r="AT804">
        <v>793</v>
      </c>
      <c r="AU804">
        <v>43801986.335840032</v>
      </c>
      <c r="AV804">
        <v>12851489.751879992</v>
      </c>
      <c r="AW804">
        <v>77044022.101725772</v>
      </c>
    </row>
    <row r="805" spans="46:49" x14ac:dyDescent="0.2">
      <c r="AT805">
        <v>794</v>
      </c>
      <c r="AU805">
        <v>43801986.335840032</v>
      </c>
      <c r="AV805">
        <v>12851489.751879992</v>
      </c>
      <c r="AW805">
        <v>41502867.972731106</v>
      </c>
    </row>
    <row r="806" spans="46:49" x14ac:dyDescent="0.2">
      <c r="AT806">
        <v>795</v>
      </c>
      <c r="AU806">
        <v>43801986.335840032</v>
      </c>
      <c r="AV806">
        <v>12851489.751879992</v>
      </c>
      <c r="AW806">
        <v>72261958.546912789</v>
      </c>
    </row>
    <row r="807" spans="46:49" x14ac:dyDescent="0.2">
      <c r="AT807">
        <v>796</v>
      </c>
      <c r="AU807">
        <v>43801986.335840032</v>
      </c>
      <c r="AV807">
        <v>12851489.751879992</v>
      </c>
      <c r="AW807">
        <v>78262319.723573551</v>
      </c>
    </row>
    <row r="808" spans="46:49" x14ac:dyDescent="0.2">
      <c r="AT808">
        <v>797</v>
      </c>
      <c r="AU808">
        <v>43801986.335840032</v>
      </c>
      <c r="AV808">
        <v>12851489.751879992</v>
      </c>
      <c r="AW808">
        <v>78447470.971933603</v>
      </c>
    </row>
    <row r="809" spans="46:49" x14ac:dyDescent="0.2">
      <c r="AT809">
        <v>798</v>
      </c>
      <c r="AU809">
        <v>43801986.335840032</v>
      </c>
      <c r="AV809">
        <v>12851489.751879992</v>
      </c>
      <c r="AW809">
        <v>85114645.217306256</v>
      </c>
    </row>
    <row r="810" spans="46:49" x14ac:dyDescent="0.2">
      <c r="AT810">
        <v>799</v>
      </c>
      <c r="AU810">
        <v>43801986.335840032</v>
      </c>
      <c r="AV810">
        <v>12851489.751879992</v>
      </c>
      <c r="AW810">
        <v>60050132.615299553</v>
      </c>
    </row>
    <row r="811" spans="46:49" x14ac:dyDescent="0.2">
      <c r="AT811">
        <v>800</v>
      </c>
      <c r="AU811">
        <v>43801986.335840032</v>
      </c>
      <c r="AV811">
        <v>12851489.751879992</v>
      </c>
      <c r="AW811">
        <v>67236931.252161279</v>
      </c>
    </row>
    <row r="812" spans="46:49" x14ac:dyDescent="0.2">
      <c r="AT812">
        <v>801</v>
      </c>
      <c r="AU812">
        <v>43801986.335840032</v>
      </c>
      <c r="AV812">
        <v>12851489.751879992</v>
      </c>
      <c r="AW812">
        <v>82643610.314703375</v>
      </c>
    </row>
    <row r="813" spans="46:49" x14ac:dyDescent="0.2">
      <c r="AT813">
        <v>802</v>
      </c>
      <c r="AU813">
        <v>43801986.335840032</v>
      </c>
      <c r="AV813">
        <v>12851489.751879992</v>
      </c>
      <c r="AW813">
        <v>46133892.890067965</v>
      </c>
    </row>
    <row r="814" spans="46:49" x14ac:dyDescent="0.2">
      <c r="AT814">
        <v>803</v>
      </c>
      <c r="AU814">
        <v>43801986.335840032</v>
      </c>
      <c r="AV814">
        <v>12851489.751879992</v>
      </c>
      <c r="AW814">
        <v>51206336.50525669</v>
      </c>
    </row>
    <row r="815" spans="46:49" x14ac:dyDescent="0.2">
      <c r="AT815">
        <v>804</v>
      </c>
      <c r="AU815">
        <v>43801986.335840032</v>
      </c>
      <c r="AV815">
        <v>12851489.751879992</v>
      </c>
      <c r="AW815">
        <v>90871353.110279739</v>
      </c>
    </row>
    <row r="816" spans="46:49" x14ac:dyDescent="0.2">
      <c r="AT816">
        <v>805</v>
      </c>
      <c r="AU816">
        <v>43801986.335840032</v>
      </c>
      <c r="AV816">
        <v>12851489.751879992</v>
      </c>
      <c r="AW816">
        <v>77179090.61808759</v>
      </c>
    </row>
    <row r="817" spans="46:49" x14ac:dyDescent="0.2">
      <c r="AT817">
        <v>806</v>
      </c>
      <c r="AU817">
        <v>43801986.335840032</v>
      </c>
      <c r="AV817">
        <v>12851489.751879992</v>
      </c>
      <c r="AW817">
        <v>27159569.84330507</v>
      </c>
    </row>
    <row r="818" spans="46:49" x14ac:dyDescent="0.2">
      <c r="AT818">
        <v>807</v>
      </c>
      <c r="AU818">
        <v>43801986.335840032</v>
      </c>
      <c r="AV818">
        <v>12851489.751879992</v>
      </c>
      <c r="AW818">
        <v>90871353.110279739</v>
      </c>
    </row>
    <row r="819" spans="46:49" x14ac:dyDescent="0.2">
      <c r="AT819">
        <v>808</v>
      </c>
      <c r="AU819">
        <v>43801986.335840032</v>
      </c>
      <c r="AV819">
        <v>12851489.751879992</v>
      </c>
      <c r="AW819">
        <v>73526134.807497144</v>
      </c>
    </row>
    <row r="820" spans="46:49" x14ac:dyDescent="0.2">
      <c r="AT820">
        <v>809</v>
      </c>
      <c r="AU820">
        <v>43801986.335840032</v>
      </c>
      <c r="AV820">
        <v>12851489.751879992</v>
      </c>
      <c r="AW820">
        <v>84617971.778808773</v>
      </c>
    </row>
    <row r="821" spans="46:49" x14ac:dyDescent="0.2">
      <c r="AT821">
        <v>810</v>
      </c>
      <c r="AU821">
        <v>43801986.335840032</v>
      </c>
      <c r="AV821">
        <v>12851489.751879992</v>
      </c>
      <c r="AW821">
        <v>48838701.025904104</v>
      </c>
    </row>
    <row r="822" spans="46:49" x14ac:dyDescent="0.2">
      <c r="AT822">
        <v>811</v>
      </c>
      <c r="AU822">
        <v>43801986.335840032</v>
      </c>
      <c r="AV822">
        <v>9584619.018689543</v>
      </c>
      <c r="AW822">
        <v>18647220.335421361</v>
      </c>
    </row>
    <row r="823" spans="46:49" x14ac:dyDescent="0.2">
      <c r="AT823">
        <v>812</v>
      </c>
      <c r="AU823">
        <v>43801986.335840032</v>
      </c>
      <c r="AV823">
        <v>12851489.751879992</v>
      </c>
      <c r="AW823">
        <v>68938207.889050364</v>
      </c>
    </row>
    <row r="824" spans="46:49" x14ac:dyDescent="0.2">
      <c r="AT824">
        <v>813</v>
      </c>
      <c r="AU824">
        <v>43801986.335840032</v>
      </c>
      <c r="AV824">
        <v>12851489.751879992</v>
      </c>
      <c r="AW824">
        <v>43534792.837496534</v>
      </c>
    </row>
    <row r="825" spans="46:49" x14ac:dyDescent="0.2">
      <c r="AT825">
        <v>814</v>
      </c>
      <c r="AU825">
        <v>43801986.335840032</v>
      </c>
      <c r="AV825">
        <v>12851489.751879992</v>
      </c>
      <c r="AW825">
        <v>40165278.729506992</v>
      </c>
    </row>
    <row r="826" spans="46:49" x14ac:dyDescent="0.2">
      <c r="AT826">
        <v>815</v>
      </c>
      <c r="AU826">
        <v>43801986.335840032</v>
      </c>
      <c r="AV826">
        <v>12851489.751879992</v>
      </c>
      <c r="AW826">
        <v>85032382.171953529</v>
      </c>
    </row>
    <row r="827" spans="46:49" x14ac:dyDescent="0.2">
      <c r="AT827">
        <v>816</v>
      </c>
      <c r="AU827">
        <v>43801986.335840032</v>
      </c>
      <c r="AV827">
        <v>12851489.751879992</v>
      </c>
      <c r="AW827">
        <v>51382950.876227923</v>
      </c>
    </row>
    <row r="828" spans="46:49" x14ac:dyDescent="0.2">
      <c r="AT828">
        <v>817</v>
      </c>
      <c r="AU828">
        <v>43801986.335840032</v>
      </c>
      <c r="AV828">
        <v>12851489.751879992</v>
      </c>
      <c r="AW828">
        <v>60200045.980974153</v>
      </c>
    </row>
    <row r="829" spans="46:49" x14ac:dyDescent="0.2">
      <c r="AT829">
        <v>818</v>
      </c>
      <c r="AU829">
        <v>43801986.335840032</v>
      </c>
      <c r="AV829">
        <v>12851489.751879992</v>
      </c>
      <c r="AW829">
        <v>71844765.859463707</v>
      </c>
    </row>
    <row r="830" spans="46:49" x14ac:dyDescent="0.2">
      <c r="AT830">
        <v>819</v>
      </c>
      <c r="AU830">
        <v>43801986.335840032</v>
      </c>
      <c r="AV830">
        <v>12851489.751879992</v>
      </c>
      <c r="AW830">
        <v>74238101.846204013</v>
      </c>
    </row>
    <row r="831" spans="46:49" x14ac:dyDescent="0.2">
      <c r="AT831">
        <v>820</v>
      </c>
      <c r="AU831">
        <v>43801986.335840032</v>
      </c>
      <c r="AV831">
        <v>12851489.751879992</v>
      </c>
      <c r="AW831">
        <v>62365616.76845488</v>
      </c>
    </row>
    <row r="832" spans="46:49" x14ac:dyDescent="0.2">
      <c r="AT832">
        <v>821</v>
      </c>
      <c r="AU832">
        <v>43801986.335840032</v>
      </c>
      <c r="AV832">
        <v>12851489.751879992</v>
      </c>
      <c r="AW832">
        <v>39490873.672292627</v>
      </c>
    </row>
    <row r="833" spans="46:49" x14ac:dyDescent="0.2">
      <c r="AT833">
        <v>822</v>
      </c>
      <c r="AU833">
        <v>43801986.335840032</v>
      </c>
      <c r="AV833">
        <v>12851489.751879992</v>
      </c>
      <c r="AW833">
        <v>56419444.322055563</v>
      </c>
    </row>
    <row r="834" spans="46:49" x14ac:dyDescent="0.2">
      <c r="AT834">
        <v>823</v>
      </c>
      <c r="AU834">
        <v>43801986.335840032</v>
      </c>
      <c r="AV834">
        <v>12851489.751879992</v>
      </c>
      <c r="AW834">
        <v>83169641.758117378</v>
      </c>
    </row>
    <row r="835" spans="46:49" x14ac:dyDescent="0.2">
      <c r="AT835">
        <v>824</v>
      </c>
      <c r="AU835">
        <v>43801986.335840032</v>
      </c>
      <c r="AV835">
        <v>12851489.751879992</v>
      </c>
      <c r="AW835">
        <v>62897440.091199189</v>
      </c>
    </row>
    <row r="836" spans="46:49" x14ac:dyDescent="0.2">
      <c r="AT836">
        <v>825</v>
      </c>
      <c r="AU836">
        <v>43801986.335840032</v>
      </c>
      <c r="AV836">
        <v>12851489.751879992</v>
      </c>
      <c r="AW836">
        <v>76866476.979008764</v>
      </c>
    </row>
    <row r="837" spans="46:49" x14ac:dyDescent="0.2">
      <c r="AT837">
        <v>826</v>
      </c>
      <c r="AU837">
        <v>43801986.335840032</v>
      </c>
      <c r="AV837">
        <v>12851489.751879992</v>
      </c>
      <c r="AW837">
        <v>76846173.491681367</v>
      </c>
    </row>
    <row r="838" spans="46:49" x14ac:dyDescent="0.2">
      <c r="AT838">
        <v>827</v>
      </c>
      <c r="AU838">
        <v>43801986.335840032</v>
      </c>
      <c r="AV838">
        <v>12851489.751879992</v>
      </c>
      <c r="AW838">
        <v>56681798.053260162</v>
      </c>
    </row>
    <row r="839" spans="46:49" x14ac:dyDescent="0.2">
      <c r="AT839">
        <v>828</v>
      </c>
      <c r="AU839">
        <v>43801986.335840032</v>
      </c>
      <c r="AV839">
        <v>12851489.751879992</v>
      </c>
      <c r="AW839">
        <v>90871353.110279739</v>
      </c>
    </row>
    <row r="840" spans="46:49" x14ac:dyDescent="0.2">
      <c r="AT840">
        <v>829</v>
      </c>
      <c r="AU840">
        <v>43801986.335840032</v>
      </c>
      <c r="AV840">
        <v>12851489.751879992</v>
      </c>
      <c r="AW840">
        <v>76804639.376377165</v>
      </c>
    </row>
    <row r="841" spans="46:49" x14ac:dyDescent="0.2">
      <c r="AT841">
        <v>830</v>
      </c>
      <c r="AU841">
        <v>43801986.335840032</v>
      </c>
      <c r="AV841">
        <v>12851489.751879992</v>
      </c>
      <c r="AW841">
        <v>82288518.962379575</v>
      </c>
    </row>
    <row r="842" spans="46:49" x14ac:dyDescent="0.2">
      <c r="AT842">
        <v>831</v>
      </c>
      <c r="AU842">
        <v>43801986.335840032</v>
      </c>
      <c r="AV842">
        <v>12851489.751879992</v>
      </c>
      <c r="AW842">
        <v>90871353.110279739</v>
      </c>
    </row>
    <row r="843" spans="46:49" x14ac:dyDescent="0.2">
      <c r="AT843">
        <v>832</v>
      </c>
      <c r="AU843">
        <v>43801986.335840032</v>
      </c>
      <c r="AV843">
        <v>12851489.751879992</v>
      </c>
      <c r="AW843">
        <v>67311471.340066478</v>
      </c>
    </row>
    <row r="844" spans="46:49" x14ac:dyDescent="0.2">
      <c r="AT844">
        <v>833</v>
      </c>
      <c r="AU844">
        <v>43801986.335840032</v>
      </c>
      <c r="AV844">
        <v>12851489.751879992</v>
      </c>
      <c r="AW844">
        <v>84029036.365501449</v>
      </c>
    </row>
    <row r="845" spans="46:49" x14ac:dyDescent="0.2">
      <c r="AT845">
        <v>834</v>
      </c>
      <c r="AU845">
        <v>43801986.335840032</v>
      </c>
      <c r="AV845">
        <v>12851489.751879992</v>
      </c>
      <c r="AW845">
        <v>47020332.696495719</v>
      </c>
    </row>
    <row r="846" spans="46:49" x14ac:dyDescent="0.2">
      <c r="AT846">
        <v>835</v>
      </c>
      <c r="AU846">
        <v>43801986.335840032</v>
      </c>
      <c r="AV846">
        <v>12851489.751879992</v>
      </c>
      <c r="AW846">
        <v>52227063.476078764</v>
      </c>
    </row>
    <row r="847" spans="46:49" x14ac:dyDescent="0.2">
      <c r="AT847">
        <v>836</v>
      </c>
      <c r="AU847">
        <v>43801986.335840032</v>
      </c>
      <c r="AV847">
        <v>12851489.751879992</v>
      </c>
      <c r="AW847">
        <v>70338481.930974334</v>
      </c>
    </row>
    <row r="848" spans="46:49" x14ac:dyDescent="0.2">
      <c r="AT848">
        <v>837</v>
      </c>
      <c r="AU848">
        <v>43801986.335840032</v>
      </c>
      <c r="AV848">
        <v>12851489.751879992</v>
      </c>
      <c r="AW848">
        <v>61834924.447654665</v>
      </c>
    </row>
    <row r="849" spans="46:49" x14ac:dyDescent="0.2">
      <c r="AT849">
        <v>838</v>
      </c>
      <c r="AU849">
        <v>43801986.335840032</v>
      </c>
      <c r="AV849">
        <v>12851489.751879992</v>
      </c>
      <c r="AW849">
        <v>41462633.436125457</v>
      </c>
    </row>
    <row r="850" spans="46:49" x14ac:dyDescent="0.2">
      <c r="AT850">
        <v>839</v>
      </c>
      <c r="AU850">
        <v>43801986.335840032</v>
      </c>
      <c r="AV850">
        <v>12851489.751879992</v>
      </c>
      <c r="AW850">
        <v>59362910.071606353</v>
      </c>
    </row>
    <row r="851" spans="46:49" x14ac:dyDescent="0.2">
      <c r="AT851">
        <v>840</v>
      </c>
      <c r="AU851">
        <v>43801986.335840032</v>
      </c>
      <c r="AV851">
        <v>12851489.751879992</v>
      </c>
      <c r="AW851">
        <v>82377624.559377134</v>
      </c>
    </row>
    <row r="852" spans="46:49" x14ac:dyDescent="0.2">
      <c r="AT852">
        <v>841</v>
      </c>
      <c r="AU852">
        <v>43801986.335840032</v>
      </c>
      <c r="AV852">
        <v>12851489.751879992</v>
      </c>
      <c r="AW852">
        <v>53724483.458954394</v>
      </c>
    </row>
    <row r="853" spans="46:49" x14ac:dyDescent="0.2">
      <c r="AT853">
        <v>842</v>
      </c>
      <c r="AU853">
        <v>43801986.335840032</v>
      </c>
      <c r="AV853">
        <v>12851489.751879992</v>
      </c>
      <c r="AW853">
        <v>69733146.821285233</v>
      </c>
    </row>
    <row r="854" spans="46:49" x14ac:dyDescent="0.2">
      <c r="AT854">
        <v>843</v>
      </c>
      <c r="AU854">
        <v>43801986.335840032</v>
      </c>
      <c r="AV854">
        <v>12851489.751879992</v>
      </c>
      <c r="AW854">
        <v>70156137.052633494</v>
      </c>
    </row>
    <row r="855" spans="46:49" x14ac:dyDescent="0.2">
      <c r="AT855">
        <v>844</v>
      </c>
      <c r="AU855">
        <v>43801986.335840032</v>
      </c>
      <c r="AV855">
        <v>12851489.751879992</v>
      </c>
      <c r="AW855">
        <v>68854902.884614825</v>
      </c>
    </row>
    <row r="856" spans="46:49" x14ac:dyDescent="0.2">
      <c r="AT856">
        <v>845</v>
      </c>
      <c r="AU856">
        <v>43801986.335840032</v>
      </c>
      <c r="AV856">
        <v>12851489.751879992</v>
      </c>
      <c r="AW856">
        <v>53100274.663982153</v>
      </c>
    </row>
    <row r="857" spans="46:49" x14ac:dyDescent="0.2">
      <c r="AT857">
        <v>846</v>
      </c>
      <c r="AU857">
        <v>43801986.335840032</v>
      </c>
      <c r="AV857">
        <v>12851489.751879992</v>
      </c>
      <c r="AW857">
        <v>59251358.610180989</v>
      </c>
    </row>
    <row r="858" spans="46:49" x14ac:dyDescent="0.2">
      <c r="AT858">
        <v>847</v>
      </c>
      <c r="AU858">
        <v>43801986.335840032</v>
      </c>
      <c r="AV858">
        <v>12851489.751879992</v>
      </c>
      <c r="AW858">
        <v>78610122.891616702</v>
      </c>
    </row>
    <row r="859" spans="46:49" x14ac:dyDescent="0.2">
      <c r="AT859">
        <v>848</v>
      </c>
      <c r="AU859">
        <v>43801986.335840032</v>
      </c>
      <c r="AV859">
        <v>12851489.751879992</v>
      </c>
      <c r="AW859">
        <v>82288518.962379575</v>
      </c>
    </row>
    <row r="860" spans="46:49" x14ac:dyDescent="0.2">
      <c r="AT860">
        <v>849</v>
      </c>
      <c r="AU860">
        <v>43801986.335840032</v>
      </c>
      <c r="AV860">
        <v>12851489.751879992</v>
      </c>
      <c r="AW860">
        <v>49288359.488157496</v>
      </c>
    </row>
    <row r="861" spans="46:49" x14ac:dyDescent="0.2">
      <c r="AT861">
        <v>850</v>
      </c>
      <c r="AU861">
        <v>43801986.335840032</v>
      </c>
      <c r="AV861">
        <v>12851489.751879992</v>
      </c>
      <c r="AW861">
        <v>77862098.651964352</v>
      </c>
    </row>
    <row r="862" spans="46:49" x14ac:dyDescent="0.2">
      <c r="AT862">
        <v>851</v>
      </c>
      <c r="AU862">
        <v>43801986.335840032</v>
      </c>
      <c r="AV862">
        <v>12851489.751879992</v>
      </c>
      <c r="AW862">
        <v>77165527.24210152</v>
      </c>
    </row>
    <row r="863" spans="46:49" x14ac:dyDescent="0.2">
      <c r="AT863">
        <v>852</v>
      </c>
      <c r="AU863">
        <v>43801986.335840032</v>
      </c>
      <c r="AV863">
        <v>12851489.751879992</v>
      </c>
      <c r="AW863">
        <v>70229563.087413445</v>
      </c>
    </row>
    <row r="864" spans="46:49" x14ac:dyDescent="0.2">
      <c r="AT864">
        <v>853</v>
      </c>
      <c r="AU864">
        <v>43801986.335840032</v>
      </c>
      <c r="AV864">
        <v>12851489.751879992</v>
      </c>
      <c r="AW864">
        <v>53763053.51170437</v>
      </c>
    </row>
    <row r="865" spans="46:49" x14ac:dyDescent="0.2">
      <c r="AT865">
        <v>854</v>
      </c>
      <c r="AU865">
        <v>43801986.335840032</v>
      </c>
      <c r="AV865">
        <v>12851489.751879992</v>
      </c>
      <c r="AW865">
        <v>85032382.171953529</v>
      </c>
    </row>
    <row r="866" spans="46:49" x14ac:dyDescent="0.2">
      <c r="AT866">
        <v>855</v>
      </c>
      <c r="AU866">
        <v>43801986.335840032</v>
      </c>
      <c r="AV866">
        <v>12851489.751879992</v>
      </c>
      <c r="AW866">
        <v>78436239.640561849</v>
      </c>
    </row>
    <row r="867" spans="46:49" x14ac:dyDescent="0.2">
      <c r="AT867">
        <v>856</v>
      </c>
      <c r="AU867">
        <v>43801986.335840032</v>
      </c>
      <c r="AV867">
        <v>12851489.751879992</v>
      </c>
      <c r="AW867">
        <v>55132131.786693409</v>
      </c>
    </row>
    <row r="868" spans="46:49" x14ac:dyDescent="0.2">
      <c r="AT868">
        <v>857</v>
      </c>
      <c r="AU868">
        <v>43801986.335840032</v>
      </c>
      <c r="AV868">
        <v>12851489.751879992</v>
      </c>
      <c r="AW868">
        <v>51529250.384328939</v>
      </c>
    </row>
    <row r="869" spans="46:49" x14ac:dyDescent="0.2">
      <c r="AT869">
        <v>858</v>
      </c>
      <c r="AU869">
        <v>43801986.335840032</v>
      </c>
      <c r="AV869">
        <v>12851489.751879992</v>
      </c>
      <c r="AW869">
        <v>84867238.594263881</v>
      </c>
    </row>
    <row r="870" spans="46:49" x14ac:dyDescent="0.2">
      <c r="AT870">
        <v>859</v>
      </c>
      <c r="AU870">
        <v>43801986.335840032</v>
      </c>
      <c r="AV870">
        <v>12851489.751879992</v>
      </c>
      <c r="AW870">
        <v>70153043.919690028</v>
      </c>
    </row>
    <row r="871" spans="46:49" x14ac:dyDescent="0.2">
      <c r="AT871">
        <v>860</v>
      </c>
      <c r="AU871">
        <v>43801986.335840032</v>
      </c>
      <c r="AV871">
        <v>12851489.751879992</v>
      </c>
      <c r="AW871">
        <v>60452650.490471244</v>
      </c>
    </row>
    <row r="872" spans="46:49" x14ac:dyDescent="0.2">
      <c r="AT872">
        <v>861</v>
      </c>
      <c r="AU872">
        <v>43801986.335840032</v>
      </c>
      <c r="AV872">
        <v>12851489.751879992</v>
      </c>
      <c r="AW872">
        <v>90871353.110279739</v>
      </c>
    </row>
    <row r="873" spans="46:49" x14ac:dyDescent="0.2">
      <c r="AT873">
        <v>862</v>
      </c>
      <c r="AU873">
        <v>43801986.335840032</v>
      </c>
      <c r="AV873">
        <v>12851489.751879992</v>
      </c>
      <c r="AW873">
        <v>79110530.701290399</v>
      </c>
    </row>
    <row r="874" spans="46:49" x14ac:dyDescent="0.2">
      <c r="AT874">
        <v>863</v>
      </c>
      <c r="AU874">
        <v>43801986.335840032</v>
      </c>
      <c r="AV874">
        <v>12851489.751879992</v>
      </c>
      <c r="AW874">
        <v>74671079.086926103</v>
      </c>
    </row>
    <row r="875" spans="46:49" x14ac:dyDescent="0.2">
      <c r="AT875">
        <v>864</v>
      </c>
      <c r="AU875">
        <v>43801986.335840032</v>
      </c>
      <c r="AV875">
        <v>12851489.751879992</v>
      </c>
      <c r="AW875">
        <v>77165527.24210152</v>
      </c>
    </row>
    <row r="876" spans="46:49" x14ac:dyDescent="0.2">
      <c r="AT876">
        <v>865</v>
      </c>
      <c r="AU876">
        <v>43801986.335840032</v>
      </c>
      <c r="AV876">
        <v>12851489.751879992</v>
      </c>
      <c r="AW876">
        <v>84867238.594263881</v>
      </c>
    </row>
    <row r="877" spans="46:49" x14ac:dyDescent="0.2">
      <c r="AT877">
        <v>866</v>
      </c>
      <c r="AU877">
        <v>43801986.335840032</v>
      </c>
      <c r="AV877">
        <v>12851489.751879992</v>
      </c>
      <c r="AW877">
        <v>68832822.846432447</v>
      </c>
    </row>
    <row r="878" spans="46:49" x14ac:dyDescent="0.2">
      <c r="AT878">
        <v>867</v>
      </c>
      <c r="AU878">
        <v>43801986.335840032</v>
      </c>
      <c r="AV878">
        <v>12851489.751879992</v>
      </c>
      <c r="AW878">
        <v>39915075.596914954</v>
      </c>
    </row>
    <row r="879" spans="46:49" x14ac:dyDescent="0.2">
      <c r="AT879">
        <v>868</v>
      </c>
      <c r="AU879">
        <v>43801986.335840032</v>
      </c>
      <c r="AV879">
        <v>12851489.751879992</v>
      </c>
      <c r="AW879">
        <v>76159739.799342334</v>
      </c>
    </row>
    <row r="880" spans="46:49" x14ac:dyDescent="0.2">
      <c r="AT880">
        <v>869</v>
      </c>
      <c r="AU880">
        <v>43801986.335840032</v>
      </c>
      <c r="AV880">
        <v>12851489.751879992</v>
      </c>
      <c r="AW880">
        <v>76842978.858495325</v>
      </c>
    </row>
    <row r="881" spans="46:49" x14ac:dyDescent="0.2">
      <c r="AT881">
        <v>870</v>
      </c>
      <c r="AU881">
        <v>43801986.335840032</v>
      </c>
      <c r="AV881">
        <v>12851489.751879992</v>
      </c>
      <c r="AW881">
        <v>62620462.331926093</v>
      </c>
    </row>
    <row r="882" spans="46:49" x14ac:dyDescent="0.2">
      <c r="AT882">
        <v>871</v>
      </c>
      <c r="AU882">
        <v>43801986.335840032</v>
      </c>
      <c r="AV882">
        <v>12851489.751879992</v>
      </c>
      <c r="AW882">
        <v>51292858.783761904</v>
      </c>
    </row>
    <row r="883" spans="46:49" x14ac:dyDescent="0.2">
      <c r="AT883">
        <v>872</v>
      </c>
      <c r="AU883">
        <v>43801986.335840032</v>
      </c>
      <c r="AV883">
        <v>12851489.751879992</v>
      </c>
      <c r="AW883">
        <v>75376453.965334386</v>
      </c>
    </row>
    <row r="884" spans="46:49" x14ac:dyDescent="0.2">
      <c r="AT884">
        <v>873</v>
      </c>
      <c r="AU884">
        <v>43801986.335840032</v>
      </c>
      <c r="AV884">
        <v>12851489.751879992</v>
      </c>
      <c r="AW884">
        <v>71764411.521874398</v>
      </c>
    </row>
    <row r="885" spans="46:49" x14ac:dyDescent="0.2">
      <c r="AT885">
        <v>874</v>
      </c>
      <c r="AU885">
        <v>43801986.335840032</v>
      </c>
      <c r="AV885">
        <v>12851489.751879992</v>
      </c>
      <c r="AW885">
        <v>70393229.031598181</v>
      </c>
    </row>
    <row r="886" spans="46:49" x14ac:dyDescent="0.2">
      <c r="AT886">
        <v>875</v>
      </c>
      <c r="AU886">
        <v>43801986.335840032</v>
      </c>
      <c r="AV886">
        <v>12851489.751879992</v>
      </c>
      <c r="AW886">
        <v>54704343.987976298</v>
      </c>
    </row>
    <row r="887" spans="46:49" x14ac:dyDescent="0.2">
      <c r="AT887">
        <v>876</v>
      </c>
      <c r="AU887">
        <v>43801986.335840032</v>
      </c>
      <c r="AV887">
        <v>12851489.751879992</v>
      </c>
      <c r="AW887">
        <v>62287172.806208774</v>
      </c>
    </row>
    <row r="888" spans="46:49" x14ac:dyDescent="0.2">
      <c r="AT888">
        <v>877</v>
      </c>
      <c r="AU888">
        <v>43801986.335840032</v>
      </c>
      <c r="AV888">
        <v>12851489.751879992</v>
      </c>
      <c r="AW888">
        <v>70360487.638536364</v>
      </c>
    </row>
    <row r="889" spans="46:49" x14ac:dyDescent="0.2">
      <c r="AT889">
        <v>878</v>
      </c>
      <c r="AU889">
        <v>43801986.335840032</v>
      </c>
      <c r="AV889">
        <v>12851489.751879992</v>
      </c>
      <c r="AW889">
        <v>90871353.110279739</v>
      </c>
    </row>
    <row r="890" spans="46:49" x14ac:dyDescent="0.2">
      <c r="AT890">
        <v>879</v>
      </c>
      <c r="AU890">
        <v>43801986.335840032</v>
      </c>
      <c r="AV890">
        <v>12851489.751879992</v>
      </c>
      <c r="AW890">
        <v>68538488.107176006</v>
      </c>
    </row>
    <row r="891" spans="46:49" x14ac:dyDescent="0.2">
      <c r="AT891">
        <v>880</v>
      </c>
      <c r="AU891">
        <v>43801986.335840032</v>
      </c>
      <c r="AV891">
        <v>12851489.751879992</v>
      </c>
      <c r="AW891">
        <v>37954845.197748683</v>
      </c>
    </row>
    <row r="892" spans="46:49" x14ac:dyDescent="0.2">
      <c r="AT892">
        <v>881</v>
      </c>
      <c r="AU892">
        <v>43801986.335840032</v>
      </c>
      <c r="AV892">
        <v>12851489.751879992</v>
      </c>
      <c r="AW892">
        <v>31494227.98178298</v>
      </c>
    </row>
    <row r="893" spans="46:49" x14ac:dyDescent="0.2">
      <c r="AT893">
        <v>882</v>
      </c>
      <c r="AU893">
        <v>43801986.335840032</v>
      </c>
      <c r="AV893">
        <v>12851489.751879992</v>
      </c>
      <c r="AW893">
        <v>83429716.961807787</v>
      </c>
    </row>
    <row r="894" spans="46:49" x14ac:dyDescent="0.2">
      <c r="AT894">
        <v>883</v>
      </c>
      <c r="AU894">
        <v>43801986.335840032</v>
      </c>
      <c r="AV894">
        <v>12851489.751879992</v>
      </c>
      <c r="AW894">
        <v>43915936.653216362</v>
      </c>
    </row>
    <row r="895" spans="46:49" x14ac:dyDescent="0.2">
      <c r="AT895">
        <v>884</v>
      </c>
      <c r="AU895">
        <v>43801986.335840032</v>
      </c>
      <c r="AV895">
        <v>12851489.751879992</v>
      </c>
      <c r="AW895">
        <v>46107082.04075022</v>
      </c>
    </row>
    <row r="896" spans="46:49" x14ac:dyDescent="0.2">
      <c r="AT896">
        <v>885</v>
      </c>
      <c r="AU896">
        <v>43801986.335840032</v>
      </c>
      <c r="AV896">
        <v>12851489.751879992</v>
      </c>
      <c r="AW896">
        <v>45734953.098588064</v>
      </c>
    </row>
    <row r="897" spans="46:49" x14ac:dyDescent="0.2">
      <c r="AT897">
        <v>886</v>
      </c>
      <c r="AU897">
        <v>43801986.335840032</v>
      </c>
      <c r="AV897">
        <v>12851489.751879992</v>
      </c>
      <c r="AW897">
        <v>73615910.368594393</v>
      </c>
    </row>
    <row r="898" spans="46:49" x14ac:dyDescent="0.2">
      <c r="AT898">
        <v>887</v>
      </c>
      <c r="AU898">
        <v>43801986.335840032</v>
      </c>
      <c r="AV898">
        <v>12851489.751879992</v>
      </c>
      <c r="AW898">
        <v>77745402.46104148</v>
      </c>
    </row>
    <row r="899" spans="46:49" x14ac:dyDescent="0.2">
      <c r="AT899">
        <v>888</v>
      </c>
      <c r="AU899">
        <v>43801986.335840032</v>
      </c>
      <c r="AV899">
        <v>12851489.751879992</v>
      </c>
      <c r="AW899">
        <v>53396582.723380685</v>
      </c>
    </row>
    <row r="900" spans="46:49" x14ac:dyDescent="0.2">
      <c r="AT900">
        <v>889</v>
      </c>
      <c r="AU900">
        <v>43801986.335840032</v>
      </c>
      <c r="AV900">
        <v>12851489.751879992</v>
      </c>
      <c r="AW900">
        <v>70444814.991479903</v>
      </c>
    </row>
    <row r="901" spans="46:49" x14ac:dyDescent="0.2">
      <c r="AT901">
        <v>890</v>
      </c>
      <c r="AU901">
        <v>43801986.335840032</v>
      </c>
      <c r="AV901">
        <v>12851489.751879992</v>
      </c>
      <c r="AW901">
        <v>30893065.415524039</v>
      </c>
    </row>
    <row r="902" spans="46:49" x14ac:dyDescent="0.2">
      <c r="AT902">
        <v>891</v>
      </c>
      <c r="AU902">
        <v>43801986.335840032</v>
      </c>
      <c r="AV902">
        <v>12851489.751879992</v>
      </c>
      <c r="AW902">
        <v>90871353.110279739</v>
      </c>
    </row>
    <row r="903" spans="46:49" x14ac:dyDescent="0.2">
      <c r="AT903">
        <v>892</v>
      </c>
      <c r="AU903">
        <v>43801986.335840032</v>
      </c>
      <c r="AV903">
        <v>12851489.751879992</v>
      </c>
      <c r="AW903">
        <v>62630814.050886452</v>
      </c>
    </row>
    <row r="904" spans="46:49" x14ac:dyDescent="0.2">
      <c r="AT904">
        <v>893</v>
      </c>
      <c r="AU904">
        <v>43801986.335840032</v>
      </c>
      <c r="AV904">
        <v>12851489.751879992</v>
      </c>
      <c r="AW904">
        <v>84282698.203155637</v>
      </c>
    </row>
    <row r="905" spans="46:49" x14ac:dyDescent="0.2">
      <c r="AT905">
        <v>894</v>
      </c>
      <c r="AU905">
        <v>43801986.335840032</v>
      </c>
      <c r="AV905">
        <v>12851489.751879992</v>
      </c>
      <c r="AW905">
        <v>29297949.191753589</v>
      </c>
    </row>
    <row r="906" spans="46:49" x14ac:dyDescent="0.2">
      <c r="AT906">
        <v>895</v>
      </c>
      <c r="AU906">
        <v>43801986.335840032</v>
      </c>
      <c r="AV906">
        <v>12851489.751879992</v>
      </c>
      <c r="AW906">
        <v>51369213.684947513</v>
      </c>
    </row>
    <row r="907" spans="46:49" x14ac:dyDescent="0.2">
      <c r="AT907">
        <v>896</v>
      </c>
      <c r="AU907">
        <v>43801986.335840032</v>
      </c>
      <c r="AV907">
        <v>12851489.751879992</v>
      </c>
      <c r="AW907">
        <v>70595402.553265065</v>
      </c>
    </row>
    <row r="908" spans="46:49" x14ac:dyDescent="0.2">
      <c r="AT908">
        <v>897</v>
      </c>
      <c r="AU908">
        <v>43801986.335840032</v>
      </c>
      <c r="AV908">
        <v>12851489.751879992</v>
      </c>
      <c r="AW908">
        <v>66876515.857765444</v>
      </c>
    </row>
    <row r="909" spans="46:49" x14ac:dyDescent="0.2">
      <c r="AT909">
        <v>898</v>
      </c>
      <c r="AU909">
        <v>43801986.335840032</v>
      </c>
      <c r="AV909">
        <v>12851489.751879992</v>
      </c>
      <c r="AW909">
        <v>83169641.758117378</v>
      </c>
    </row>
    <row r="910" spans="46:49" x14ac:dyDescent="0.2">
      <c r="AT910">
        <v>899</v>
      </c>
      <c r="AU910">
        <v>43801986.335840032</v>
      </c>
      <c r="AV910">
        <v>12851489.751879992</v>
      </c>
      <c r="AW910">
        <v>75620072.969194591</v>
      </c>
    </row>
    <row r="911" spans="46:49" x14ac:dyDescent="0.2">
      <c r="AT911">
        <v>900</v>
      </c>
      <c r="AU911">
        <v>43801986.335840032</v>
      </c>
      <c r="AV911">
        <v>12851489.751879992</v>
      </c>
      <c r="AW911">
        <v>70806434.203173459</v>
      </c>
    </row>
    <row r="912" spans="46:49" x14ac:dyDescent="0.2">
      <c r="AT912">
        <v>901</v>
      </c>
      <c r="AU912">
        <v>43801986.335840032</v>
      </c>
      <c r="AV912">
        <v>12851489.751879992</v>
      </c>
      <c r="AW912">
        <v>68616372.503310367</v>
      </c>
    </row>
    <row r="913" spans="46:49" x14ac:dyDescent="0.2">
      <c r="AT913">
        <v>902</v>
      </c>
      <c r="AU913">
        <v>43801986.335840032</v>
      </c>
      <c r="AV913">
        <v>12851489.751879992</v>
      </c>
      <c r="AW913">
        <v>75728005.609645426</v>
      </c>
    </row>
    <row r="914" spans="46:49" x14ac:dyDescent="0.2">
      <c r="AT914">
        <v>903</v>
      </c>
      <c r="AU914">
        <v>43801986.335840032</v>
      </c>
      <c r="AV914">
        <v>12851489.751879992</v>
      </c>
      <c r="AW914">
        <v>45788691.203315407</v>
      </c>
    </row>
    <row r="915" spans="46:49" x14ac:dyDescent="0.2">
      <c r="AT915">
        <v>904</v>
      </c>
      <c r="AU915">
        <v>43801986.335840032</v>
      </c>
      <c r="AV915">
        <v>12851489.751879992</v>
      </c>
      <c r="AW915">
        <v>65816844.231479332</v>
      </c>
    </row>
    <row r="916" spans="46:49" x14ac:dyDescent="0.2">
      <c r="AT916">
        <v>905</v>
      </c>
      <c r="AU916">
        <v>43801986.335840032</v>
      </c>
      <c r="AV916">
        <v>12851489.751879992</v>
      </c>
      <c r="AW916">
        <v>38380165.853840008</v>
      </c>
    </row>
    <row r="917" spans="46:49" x14ac:dyDescent="0.2">
      <c r="AT917">
        <v>906</v>
      </c>
      <c r="AU917">
        <v>43801986.335840032</v>
      </c>
      <c r="AV917">
        <v>12851489.751879992</v>
      </c>
      <c r="AW917">
        <v>45286552.292172819</v>
      </c>
    </row>
    <row r="918" spans="46:49" x14ac:dyDescent="0.2">
      <c r="AT918">
        <v>907</v>
      </c>
      <c r="AU918">
        <v>43801986.335840032</v>
      </c>
      <c r="AV918">
        <v>12851489.751879992</v>
      </c>
      <c r="AW918">
        <v>82819830.479304358</v>
      </c>
    </row>
    <row r="919" spans="46:49" x14ac:dyDescent="0.2">
      <c r="AT919">
        <v>908</v>
      </c>
      <c r="AU919">
        <v>43801986.335840032</v>
      </c>
      <c r="AV919">
        <v>12851489.751879992</v>
      </c>
      <c r="AW919">
        <v>49397486.254715018</v>
      </c>
    </row>
    <row r="920" spans="46:49" x14ac:dyDescent="0.2">
      <c r="AT920">
        <v>909</v>
      </c>
      <c r="AU920">
        <v>43801986.335840032</v>
      </c>
      <c r="AV920">
        <v>12851489.751879992</v>
      </c>
      <c r="AW920">
        <v>46050095.2770686</v>
      </c>
    </row>
    <row r="921" spans="46:49" x14ac:dyDescent="0.2">
      <c r="AT921">
        <v>910</v>
      </c>
      <c r="AU921">
        <v>43801986.335840032</v>
      </c>
      <c r="AV921">
        <v>12851489.751879992</v>
      </c>
      <c r="AW921">
        <v>49176964.715222865</v>
      </c>
    </row>
    <row r="922" spans="46:49" x14ac:dyDescent="0.2">
      <c r="AT922">
        <v>911</v>
      </c>
      <c r="AU922">
        <v>43801986.335840032</v>
      </c>
      <c r="AV922">
        <v>12851489.751879992</v>
      </c>
      <c r="AW922">
        <v>47767793.213256933</v>
      </c>
    </row>
    <row r="923" spans="46:49" x14ac:dyDescent="0.2">
      <c r="AT923">
        <v>912</v>
      </c>
      <c r="AU923">
        <v>43801986.335840032</v>
      </c>
      <c r="AV923">
        <v>12851489.751879992</v>
      </c>
      <c r="AW923">
        <v>71601832.761758789</v>
      </c>
    </row>
    <row r="924" spans="46:49" x14ac:dyDescent="0.2">
      <c r="AT924">
        <v>913</v>
      </c>
      <c r="AU924">
        <v>43801986.335840032</v>
      </c>
      <c r="AV924">
        <v>12851489.751879992</v>
      </c>
      <c r="AW924">
        <v>61957109.490942821</v>
      </c>
    </row>
    <row r="925" spans="46:49" x14ac:dyDescent="0.2">
      <c r="AT925">
        <v>914</v>
      </c>
      <c r="AU925">
        <v>43801986.335840032</v>
      </c>
      <c r="AV925">
        <v>12851489.751879992</v>
      </c>
      <c r="AW925">
        <v>65266811.544232592</v>
      </c>
    </row>
    <row r="926" spans="46:49" x14ac:dyDescent="0.2">
      <c r="AT926">
        <v>915</v>
      </c>
      <c r="AU926">
        <v>43801986.335840032</v>
      </c>
      <c r="AV926">
        <v>12851489.751879992</v>
      </c>
      <c r="AW926">
        <v>90871353.110279739</v>
      </c>
    </row>
    <row r="927" spans="46:49" x14ac:dyDescent="0.2">
      <c r="AT927">
        <v>916</v>
      </c>
      <c r="AU927">
        <v>43801986.335840032</v>
      </c>
      <c r="AV927">
        <v>12851489.751879992</v>
      </c>
      <c r="AW927">
        <v>65580946.959793016</v>
      </c>
    </row>
    <row r="928" spans="46:49" x14ac:dyDescent="0.2">
      <c r="AT928">
        <v>917</v>
      </c>
      <c r="AU928">
        <v>43801986.335840032</v>
      </c>
      <c r="AV928">
        <v>12851489.751879992</v>
      </c>
      <c r="AW928">
        <v>48851720.53232386</v>
      </c>
    </row>
    <row r="929" spans="46:49" x14ac:dyDescent="0.2">
      <c r="AT929">
        <v>918</v>
      </c>
      <c r="AU929">
        <v>43801986.335840032</v>
      </c>
      <c r="AV929">
        <v>12851489.751879992</v>
      </c>
      <c r="AW929">
        <v>67829768.127536967</v>
      </c>
    </row>
    <row r="930" spans="46:49" x14ac:dyDescent="0.2">
      <c r="AT930">
        <v>919</v>
      </c>
      <c r="AU930">
        <v>43801986.335840032</v>
      </c>
      <c r="AV930">
        <v>12851489.751879992</v>
      </c>
      <c r="AW930">
        <v>85032382.171953529</v>
      </c>
    </row>
    <row r="931" spans="46:49" x14ac:dyDescent="0.2">
      <c r="AT931">
        <v>920</v>
      </c>
      <c r="AU931">
        <v>43801986.335840032</v>
      </c>
      <c r="AV931">
        <v>12851489.751879992</v>
      </c>
      <c r="AW931">
        <v>74412338.688330799</v>
      </c>
    </row>
    <row r="932" spans="46:49" x14ac:dyDescent="0.2">
      <c r="AT932">
        <v>921</v>
      </c>
      <c r="AU932">
        <v>43801986.335840032</v>
      </c>
      <c r="AV932">
        <v>12851489.751879992</v>
      </c>
      <c r="AW932">
        <v>72766587.627001733</v>
      </c>
    </row>
    <row r="933" spans="46:49" x14ac:dyDescent="0.2">
      <c r="AT933">
        <v>922</v>
      </c>
      <c r="AU933">
        <v>43801986.335840032</v>
      </c>
      <c r="AV933">
        <v>12851489.751879992</v>
      </c>
      <c r="AW933">
        <v>67567542.038366571</v>
      </c>
    </row>
    <row r="934" spans="46:49" x14ac:dyDescent="0.2">
      <c r="AT934">
        <v>923</v>
      </c>
      <c r="AU934">
        <v>43801986.335840032</v>
      </c>
      <c r="AV934">
        <v>12851489.751879992</v>
      </c>
      <c r="AW934">
        <v>75267322.174718708</v>
      </c>
    </row>
    <row r="935" spans="46:49" x14ac:dyDescent="0.2">
      <c r="AT935">
        <v>924</v>
      </c>
      <c r="AU935">
        <v>43801986.335840032</v>
      </c>
      <c r="AV935">
        <v>12851489.751879992</v>
      </c>
      <c r="AW935">
        <v>70482897.042718381</v>
      </c>
    </row>
    <row r="936" spans="46:49" x14ac:dyDescent="0.2">
      <c r="AT936">
        <v>925</v>
      </c>
      <c r="AU936">
        <v>43801986.335840032</v>
      </c>
      <c r="AV936">
        <v>12851489.751879992</v>
      </c>
      <c r="AW936">
        <v>82466507.947903365</v>
      </c>
    </row>
    <row r="937" spans="46:49" x14ac:dyDescent="0.2">
      <c r="AT937">
        <v>926</v>
      </c>
      <c r="AU937">
        <v>43801986.335840032</v>
      </c>
      <c r="AV937">
        <v>12851489.751879992</v>
      </c>
      <c r="AW937">
        <v>48421638.611222439</v>
      </c>
    </row>
    <row r="938" spans="46:49" x14ac:dyDescent="0.2">
      <c r="AT938">
        <v>927</v>
      </c>
      <c r="AU938">
        <v>43801986.335840032</v>
      </c>
      <c r="AV938">
        <v>12851489.751879992</v>
      </c>
      <c r="AW938">
        <v>44445536.26553455</v>
      </c>
    </row>
    <row r="939" spans="46:49" x14ac:dyDescent="0.2">
      <c r="AT939">
        <v>928</v>
      </c>
      <c r="AU939">
        <v>43801986.335840032</v>
      </c>
      <c r="AV939">
        <v>12851489.751879992</v>
      </c>
      <c r="AW939">
        <v>84701268.266538426</v>
      </c>
    </row>
    <row r="940" spans="46:49" x14ac:dyDescent="0.2">
      <c r="AT940">
        <v>929</v>
      </c>
      <c r="AU940">
        <v>43801986.335840032</v>
      </c>
      <c r="AV940">
        <v>12851489.751879992</v>
      </c>
      <c r="AW940">
        <v>77668591.60344407</v>
      </c>
    </row>
    <row r="941" spans="46:49" x14ac:dyDescent="0.2">
      <c r="AT941">
        <v>930</v>
      </c>
      <c r="AU941">
        <v>43801986.335840032</v>
      </c>
      <c r="AV941">
        <v>12851489.751879992</v>
      </c>
      <c r="AW941">
        <v>52743165.137617022</v>
      </c>
    </row>
    <row r="942" spans="46:49" x14ac:dyDescent="0.2">
      <c r="AT942">
        <v>931</v>
      </c>
      <c r="AU942">
        <v>43801986.335840032</v>
      </c>
      <c r="AV942">
        <v>12851489.751879992</v>
      </c>
      <c r="AW942">
        <v>83169641.758117378</v>
      </c>
    </row>
    <row r="943" spans="46:49" x14ac:dyDescent="0.2">
      <c r="AT943">
        <v>932</v>
      </c>
      <c r="AU943">
        <v>43801986.335840032</v>
      </c>
      <c r="AV943">
        <v>12851489.751879992</v>
      </c>
      <c r="AW943">
        <v>82907611.109925538</v>
      </c>
    </row>
    <row r="944" spans="46:49" x14ac:dyDescent="0.2">
      <c r="AT944">
        <v>933</v>
      </c>
      <c r="AU944">
        <v>43801986.335840032</v>
      </c>
      <c r="AV944">
        <v>12851489.751879992</v>
      </c>
      <c r="AW944">
        <v>66973349.168456048</v>
      </c>
    </row>
    <row r="945" spans="46:49" x14ac:dyDescent="0.2">
      <c r="AT945">
        <v>934</v>
      </c>
      <c r="AU945">
        <v>43801986.335840032</v>
      </c>
      <c r="AV945">
        <v>12851489.751879992</v>
      </c>
      <c r="AW945">
        <v>46443271.527439445</v>
      </c>
    </row>
    <row r="946" spans="46:49" x14ac:dyDescent="0.2">
      <c r="AT946">
        <v>935</v>
      </c>
      <c r="AU946">
        <v>43801986.335840032</v>
      </c>
      <c r="AV946">
        <v>12851489.751879992</v>
      </c>
      <c r="AW946">
        <v>70781534.925712556</v>
      </c>
    </row>
    <row r="947" spans="46:49" x14ac:dyDescent="0.2">
      <c r="AT947">
        <v>936</v>
      </c>
      <c r="AU947">
        <v>43801986.335840032</v>
      </c>
      <c r="AV947">
        <v>12851489.751879992</v>
      </c>
      <c r="AW947">
        <v>55242115.807836622</v>
      </c>
    </row>
    <row r="948" spans="46:49" x14ac:dyDescent="0.2">
      <c r="AT948">
        <v>937</v>
      </c>
      <c r="AU948">
        <v>43801986.335840032</v>
      </c>
      <c r="AV948">
        <v>12851489.751879992</v>
      </c>
      <c r="AW948">
        <v>70148871.359060138</v>
      </c>
    </row>
    <row r="949" spans="46:49" x14ac:dyDescent="0.2">
      <c r="AT949">
        <v>938</v>
      </c>
      <c r="AU949">
        <v>43801986.335840032</v>
      </c>
      <c r="AV949">
        <v>12851489.751879992</v>
      </c>
      <c r="AW949">
        <v>70126130.53850621</v>
      </c>
    </row>
    <row r="950" spans="46:49" x14ac:dyDescent="0.2">
      <c r="AT950">
        <v>939</v>
      </c>
      <c r="AU950">
        <v>43801986.335840032</v>
      </c>
      <c r="AV950">
        <v>12851489.751879992</v>
      </c>
      <c r="AW950">
        <v>84198355.290267527</v>
      </c>
    </row>
    <row r="951" spans="46:49" x14ac:dyDescent="0.2">
      <c r="AT951">
        <v>940</v>
      </c>
      <c r="AU951">
        <v>43801986.335840032</v>
      </c>
      <c r="AV951">
        <v>12851489.751879992</v>
      </c>
      <c r="AW951">
        <v>46865427.738183871</v>
      </c>
    </row>
    <row r="952" spans="46:49" x14ac:dyDescent="0.2">
      <c r="AT952">
        <v>941</v>
      </c>
      <c r="AU952">
        <v>43801986.335840032</v>
      </c>
      <c r="AV952">
        <v>12851489.751879992</v>
      </c>
      <c r="AW952">
        <v>83515976.678507522</v>
      </c>
    </row>
    <row r="953" spans="46:49" x14ac:dyDescent="0.2">
      <c r="AT953">
        <v>942</v>
      </c>
      <c r="AU953">
        <v>43801986.335840032</v>
      </c>
      <c r="AV953">
        <v>12851489.751879992</v>
      </c>
      <c r="AW953">
        <v>68284204.86117357</v>
      </c>
    </row>
    <row r="954" spans="46:49" x14ac:dyDescent="0.2">
      <c r="AT954">
        <v>943</v>
      </c>
      <c r="AU954">
        <v>43801986.335840032</v>
      </c>
      <c r="AV954">
        <v>12851489.751879992</v>
      </c>
      <c r="AW954">
        <v>85278556.385340139</v>
      </c>
    </row>
    <row r="955" spans="46:49" x14ac:dyDescent="0.2">
      <c r="AT955">
        <v>944</v>
      </c>
      <c r="AU955">
        <v>43801986.335840032</v>
      </c>
      <c r="AV955">
        <v>12851489.751879992</v>
      </c>
      <c r="AW955">
        <v>55849611.530493185</v>
      </c>
    </row>
    <row r="956" spans="46:49" x14ac:dyDescent="0.2">
      <c r="AT956">
        <v>945</v>
      </c>
      <c r="AU956">
        <v>43801986.335840032</v>
      </c>
      <c r="AV956">
        <v>12851489.751879992</v>
      </c>
      <c r="AW956">
        <v>38605540.58959417</v>
      </c>
    </row>
    <row r="957" spans="46:49" x14ac:dyDescent="0.2">
      <c r="AT957">
        <v>946</v>
      </c>
      <c r="AU957">
        <v>43801986.335840032</v>
      </c>
      <c r="AV957">
        <v>12851489.751879992</v>
      </c>
      <c r="AW957">
        <v>45319708.349271774</v>
      </c>
    </row>
    <row r="958" spans="46:49" x14ac:dyDescent="0.2">
      <c r="AT958">
        <v>947</v>
      </c>
      <c r="AU958">
        <v>43801986.335840032</v>
      </c>
      <c r="AV958">
        <v>12851489.751879992</v>
      </c>
      <c r="AW958">
        <v>84867238.594263881</v>
      </c>
    </row>
    <row r="959" spans="46:49" x14ac:dyDescent="0.2">
      <c r="AT959">
        <v>948</v>
      </c>
      <c r="AU959">
        <v>43801986.335840032</v>
      </c>
      <c r="AV959">
        <v>12851489.751879992</v>
      </c>
      <c r="AW959">
        <v>76482944.418884411</v>
      </c>
    </row>
    <row r="960" spans="46:49" x14ac:dyDescent="0.2">
      <c r="AT960">
        <v>949</v>
      </c>
      <c r="AU960">
        <v>43801986.335840032</v>
      </c>
      <c r="AV960">
        <v>12851489.751879992</v>
      </c>
      <c r="AW960">
        <v>84282698.203155637</v>
      </c>
    </row>
    <row r="961" spans="46:49" x14ac:dyDescent="0.2">
      <c r="AT961">
        <v>950</v>
      </c>
      <c r="AU961">
        <v>43801986.335840032</v>
      </c>
      <c r="AV961">
        <v>12851489.751879992</v>
      </c>
      <c r="AW961">
        <v>90871353.110279739</v>
      </c>
    </row>
    <row r="962" spans="46:49" x14ac:dyDescent="0.2">
      <c r="AT962">
        <v>951</v>
      </c>
      <c r="AU962">
        <v>43801986.335840032</v>
      </c>
      <c r="AV962">
        <v>12851489.751879992</v>
      </c>
      <c r="AW962">
        <v>57143279.165737376</v>
      </c>
    </row>
    <row r="963" spans="46:49" x14ac:dyDescent="0.2">
      <c r="AT963">
        <v>952</v>
      </c>
      <c r="AU963">
        <v>43801986.335840032</v>
      </c>
      <c r="AV963">
        <v>12851489.751879992</v>
      </c>
      <c r="AW963">
        <v>60548984.912458465</v>
      </c>
    </row>
    <row r="964" spans="46:49" x14ac:dyDescent="0.2">
      <c r="AT964">
        <v>953</v>
      </c>
      <c r="AU964">
        <v>43801986.335840032</v>
      </c>
      <c r="AV964">
        <v>12851489.751879992</v>
      </c>
      <c r="AW964">
        <v>65835893.877268761</v>
      </c>
    </row>
    <row r="965" spans="46:49" x14ac:dyDescent="0.2">
      <c r="AT965">
        <v>954</v>
      </c>
      <c r="AU965">
        <v>43801986.335840032</v>
      </c>
      <c r="AV965">
        <v>12851489.751879992</v>
      </c>
      <c r="AW965">
        <v>78272328.472527981</v>
      </c>
    </row>
    <row r="966" spans="46:49" x14ac:dyDescent="0.2">
      <c r="AT966">
        <v>955</v>
      </c>
      <c r="AU966">
        <v>43801986.335840032</v>
      </c>
      <c r="AV966">
        <v>12851489.751879992</v>
      </c>
      <c r="AW966">
        <v>61504382.985249043</v>
      </c>
    </row>
    <row r="967" spans="46:49" x14ac:dyDescent="0.2">
      <c r="AT967">
        <v>956</v>
      </c>
      <c r="AU967">
        <v>43801986.335840032</v>
      </c>
      <c r="AV967">
        <v>12851489.751879992</v>
      </c>
      <c r="AW967">
        <v>90871353.110279739</v>
      </c>
    </row>
    <row r="968" spans="46:49" x14ac:dyDescent="0.2">
      <c r="AT968">
        <v>957</v>
      </c>
      <c r="AU968">
        <v>43801986.335840032</v>
      </c>
      <c r="AV968">
        <v>12851489.751879992</v>
      </c>
      <c r="AW968">
        <v>60273635.205294281</v>
      </c>
    </row>
    <row r="969" spans="46:49" x14ac:dyDescent="0.2">
      <c r="AT969">
        <v>958</v>
      </c>
      <c r="AU969">
        <v>43801986.335840032</v>
      </c>
      <c r="AV969">
        <v>12851489.751879992</v>
      </c>
      <c r="AW969">
        <v>42104614.261072278</v>
      </c>
    </row>
    <row r="970" spans="46:49" x14ac:dyDescent="0.2">
      <c r="AT970">
        <v>959</v>
      </c>
      <c r="AU970">
        <v>43801986.335840032</v>
      </c>
      <c r="AV970">
        <v>12851489.751879992</v>
      </c>
      <c r="AW970">
        <v>77673009.068834305</v>
      </c>
    </row>
    <row r="971" spans="46:49" x14ac:dyDescent="0.2">
      <c r="AT971">
        <v>960</v>
      </c>
      <c r="AU971">
        <v>43801986.335840032</v>
      </c>
      <c r="AV971">
        <v>12851489.751879992</v>
      </c>
      <c r="AW971">
        <v>58154921.451633587</v>
      </c>
    </row>
    <row r="972" spans="46:49" x14ac:dyDescent="0.2">
      <c r="AT972">
        <v>961</v>
      </c>
      <c r="AU972">
        <v>43801986.335840032</v>
      </c>
      <c r="AV972">
        <v>12851489.751879992</v>
      </c>
      <c r="AW972">
        <v>42285965.075345404</v>
      </c>
    </row>
    <row r="973" spans="46:49" x14ac:dyDescent="0.2">
      <c r="AT973">
        <v>962</v>
      </c>
      <c r="AU973">
        <v>43801986.335840032</v>
      </c>
      <c r="AV973">
        <v>12851489.751879992</v>
      </c>
      <c r="AW973">
        <v>50640686.074999452</v>
      </c>
    </row>
    <row r="974" spans="46:49" x14ac:dyDescent="0.2">
      <c r="AT974">
        <v>963</v>
      </c>
      <c r="AU974">
        <v>43801986.335840032</v>
      </c>
      <c r="AV974">
        <v>12851489.751879992</v>
      </c>
      <c r="AW974">
        <v>83256550.04140985</v>
      </c>
    </row>
    <row r="975" spans="46:49" x14ac:dyDescent="0.2">
      <c r="AT975">
        <v>964</v>
      </c>
      <c r="AU975">
        <v>43801986.335840032</v>
      </c>
      <c r="AV975">
        <v>12851489.751879992</v>
      </c>
      <c r="AW975">
        <v>75446202.217601284</v>
      </c>
    </row>
    <row r="976" spans="46:49" x14ac:dyDescent="0.2">
      <c r="AT976">
        <v>965</v>
      </c>
      <c r="AU976">
        <v>43801986.335840032</v>
      </c>
      <c r="AV976">
        <v>12851489.751879992</v>
      </c>
      <c r="AW976">
        <v>68435050.571866542</v>
      </c>
    </row>
    <row r="977" spans="46:49" x14ac:dyDescent="0.2">
      <c r="AT977">
        <v>966</v>
      </c>
      <c r="AU977">
        <v>43801986.335840032</v>
      </c>
      <c r="AV977">
        <v>12851489.751879992</v>
      </c>
      <c r="AW977">
        <v>60443590.502877176</v>
      </c>
    </row>
    <row r="978" spans="46:49" x14ac:dyDescent="0.2">
      <c r="AT978">
        <v>967</v>
      </c>
      <c r="AU978">
        <v>43801986.335840032</v>
      </c>
      <c r="AV978">
        <v>12851489.751879992</v>
      </c>
      <c r="AW978">
        <v>66362359.92804756</v>
      </c>
    </row>
    <row r="979" spans="46:49" x14ac:dyDescent="0.2">
      <c r="AT979">
        <v>968</v>
      </c>
      <c r="AU979">
        <v>43801986.335840032</v>
      </c>
      <c r="AV979">
        <v>9584619.018689543</v>
      </c>
      <c r="AW979">
        <v>26336127.167097241</v>
      </c>
    </row>
    <row r="980" spans="46:49" x14ac:dyDescent="0.2">
      <c r="AT980">
        <v>969</v>
      </c>
      <c r="AU980">
        <v>43801986.335840032</v>
      </c>
      <c r="AV980">
        <v>12851489.751879992</v>
      </c>
      <c r="AW980">
        <v>37224602.8786854</v>
      </c>
    </row>
    <row r="981" spans="46:49" x14ac:dyDescent="0.2">
      <c r="AT981">
        <v>970</v>
      </c>
      <c r="AU981">
        <v>43801986.335840032</v>
      </c>
      <c r="AV981">
        <v>12851489.751879992</v>
      </c>
      <c r="AW981">
        <v>71258895.75684002</v>
      </c>
    </row>
    <row r="982" spans="46:49" x14ac:dyDescent="0.2">
      <c r="AT982">
        <v>971</v>
      </c>
      <c r="AU982">
        <v>43801986.335840032</v>
      </c>
      <c r="AV982">
        <v>12851489.751879992</v>
      </c>
      <c r="AW982">
        <v>49871780.786721565</v>
      </c>
    </row>
    <row r="983" spans="46:49" x14ac:dyDescent="0.2">
      <c r="AT983">
        <v>972</v>
      </c>
      <c r="AU983">
        <v>43801986.335840032</v>
      </c>
      <c r="AV983">
        <v>12851489.751879992</v>
      </c>
      <c r="AW983">
        <v>85360205.529911354</v>
      </c>
    </row>
    <row r="984" spans="46:49" x14ac:dyDescent="0.2">
      <c r="AT984">
        <v>973</v>
      </c>
      <c r="AU984">
        <v>43801986.335840032</v>
      </c>
      <c r="AV984">
        <v>12851489.751879992</v>
      </c>
      <c r="AW984">
        <v>44693806.041772544</v>
      </c>
    </row>
    <row r="985" spans="46:49" x14ac:dyDescent="0.2">
      <c r="AT985">
        <v>974</v>
      </c>
      <c r="AU985">
        <v>43801986.335840032</v>
      </c>
      <c r="AV985">
        <v>12851489.751879992</v>
      </c>
      <c r="AW985">
        <v>64916204.809254408</v>
      </c>
    </row>
    <row r="986" spans="46:49" x14ac:dyDescent="0.2">
      <c r="AT986">
        <v>975</v>
      </c>
      <c r="AU986">
        <v>43801986.335840032</v>
      </c>
      <c r="AV986">
        <v>12851489.751879992</v>
      </c>
      <c r="AW986">
        <v>90871353.110279739</v>
      </c>
    </row>
    <row r="987" spans="46:49" x14ac:dyDescent="0.2">
      <c r="AT987">
        <v>976</v>
      </c>
      <c r="AU987">
        <v>43801986.335840032</v>
      </c>
      <c r="AV987">
        <v>12851489.751879992</v>
      </c>
      <c r="AW987">
        <v>85278556.385340139</v>
      </c>
    </row>
    <row r="988" spans="46:49" x14ac:dyDescent="0.2">
      <c r="AT988">
        <v>977</v>
      </c>
      <c r="AU988">
        <v>43801986.335840032</v>
      </c>
      <c r="AV988">
        <v>12851489.751879992</v>
      </c>
      <c r="AW988">
        <v>38036466.448148549</v>
      </c>
    </row>
    <row r="989" spans="46:49" x14ac:dyDescent="0.2">
      <c r="AT989">
        <v>978</v>
      </c>
      <c r="AU989">
        <v>43801986.335840032</v>
      </c>
      <c r="AV989">
        <v>12851489.751879992</v>
      </c>
      <c r="AW989">
        <v>77150903.216952056</v>
      </c>
    </row>
    <row r="990" spans="46:49" x14ac:dyDescent="0.2">
      <c r="AT990">
        <v>979</v>
      </c>
      <c r="AU990">
        <v>43801986.335840032</v>
      </c>
      <c r="AV990">
        <v>12851489.751879992</v>
      </c>
      <c r="AW990">
        <v>54550716.535622686</v>
      </c>
    </row>
    <row r="991" spans="46:49" x14ac:dyDescent="0.2">
      <c r="AT991">
        <v>980</v>
      </c>
      <c r="AU991">
        <v>43801986.335840032</v>
      </c>
      <c r="AV991">
        <v>12851489.751879992</v>
      </c>
      <c r="AW991">
        <v>85032382.171953529</v>
      </c>
    </row>
    <row r="992" spans="46:49" x14ac:dyDescent="0.2">
      <c r="AT992">
        <v>981</v>
      </c>
      <c r="AU992">
        <v>43801986.335840032</v>
      </c>
      <c r="AV992">
        <v>12851489.751879992</v>
      </c>
      <c r="AW992">
        <v>70539715.211188585</v>
      </c>
    </row>
    <row r="993" spans="46:49" x14ac:dyDescent="0.2">
      <c r="AT993">
        <v>982</v>
      </c>
      <c r="AU993">
        <v>43801986.335840032</v>
      </c>
      <c r="AV993">
        <v>12851489.751879992</v>
      </c>
      <c r="AW993">
        <v>77271484.775318906</v>
      </c>
    </row>
    <row r="994" spans="46:49" x14ac:dyDescent="0.2">
      <c r="AT994">
        <v>983</v>
      </c>
      <c r="AU994">
        <v>43801986.335840032</v>
      </c>
      <c r="AV994">
        <v>12851489.751879992</v>
      </c>
      <c r="AW994">
        <v>84949913.468987405</v>
      </c>
    </row>
    <row r="995" spans="46:49" x14ac:dyDescent="0.2">
      <c r="AT995">
        <v>984</v>
      </c>
      <c r="AU995">
        <v>43801986.335840032</v>
      </c>
      <c r="AV995">
        <v>12851489.751879992</v>
      </c>
      <c r="AW995">
        <v>52741585.021772668</v>
      </c>
    </row>
    <row r="996" spans="46:49" x14ac:dyDescent="0.2">
      <c r="AT996">
        <v>985</v>
      </c>
      <c r="AU996">
        <v>43801986.335840032</v>
      </c>
      <c r="AV996">
        <v>12851489.751879992</v>
      </c>
      <c r="AW996">
        <v>90871353.110279739</v>
      </c>
    </row>
    <row r="997" spans="46:49" x14ac:dyDescent="0.2">
      <c r="AT997">
        <v>986</v>
      </c>
      <c r="AU997">
        <v>43801986.335840032</v>
      </c>
      <c r="AV997">
        <v>12851489.751879992</v>
      </c>
      <c r="AW997">
        <v>84784357.03235355</v>
      </c>
    </row>
    <row r="998" spans="46:49" x14ac:dyDescent="0.2">
      <c r="AT998">
        <v>987</v>
      </c>
      <c r="AU998">
        <v>43801986.335840032</v>
      </c>
      <c r="AV998">
        <v>12851489.751879992</v>
      </c>
      <c r="AW998">
        <v>90871353.110279739</v>
      </c>
    </row>
    <row r="999" spans="46:49" x14ac:dyDescent="0.2">
      <c r="AT999">
        <v>988</v>
      </c>
      <c r="AU999">
        <v>43801986.335840032</v>
      </c>
      <c r="AV999">
        <v>12851489.751879992</v>
      </c>
      <c r="AW999">
        <v>85114645.217306256</v>
      </c>
    </row>
    <row r="1000" spans="46:49" x14ac:dyDescent="0.2">
      <c r="AT1000">
        <v>989</v>
      </c>
      <c r="AU1000">
        <v>43801986.335840032</v>
      </c>
      <c r="AV1000">
        <v>12851489.751879992</v>
      </c>
      <c r="AW1000">
        <v>85114645.217306256</v>
      </c>
    </row>
    <row r="1001" spans="46:49" x14ac:dyDescent="0.2">
      <c r="AT1001">
        <v>990</v>
      </c>
      <c r="AU1001">
        <v>43801986.335840032</v>
      </c>
      <c r="AV1001">
        <v>12851489.751879992</v>
      </c>
      <c r="AW1001">
        <v>76067879.023970425</v>
      </c>
    </row>
    <row r="1002" spans="46:49" x14ac:dyDescent="0.2">
      <c r="AT1002">
        <v>991</v>
      </c>
      <c r="AU1002">
        <v>43801986.335840032</v>
      </c>
      <c r="AV1002">
        <v>12851489.751879992</v>
      </c>
      <c r="AW1002">
        <v>82907611.109925538</v>
      </c>
    </row>
    <row r="1003" spans="46:49" x14ac:dyDescent="0.2">
      <c r="AT1003">
        <v>992</v>
      </c>
      <c r="AU1003">
        <v>43801986.335840032</v>
      </c>
      <c r="AV1003">
        <v>12851489.751879992</v>
      </c>
      <c r="AW1003">
        <v>83082516.204116672</v>
      </c>
    </row>
    <row r="1004" spans="46:49" x14ac:dyDescent="0.2">
      <c r="AT1004">
        <v>993</v>
      </c>
      <c r="AU1004">
        <v>43801986.335840032</v>
      </c>
      <c r="AV1004">
        <v>12851489.751879992</v>
      </c>
      <c r="AW1004">
        <v>56421616.821104363</v>
      </c>
    </row>
    <row r="1005" spans="46:49" x14ac:dyDescent="0.2">
      <c r="AT1005">
        <v>994</v>
      </c>
      <c r="AU1005">
        <v>43801986.335840032</v>
      </c>
      <c r="AV1005">
        <v>12851489.751879992</v>
      </c>
      <c r="AW1005">
        <v>31077035.73820233</v>
      </c>
    </row>
    <row r="1006" spans="46:49" x14ac:dyDescent="0.2">
      <c r="AT1006">
        <v>995</v>
      </c>
      <c r="AU1006">
        <v>43801986.335840032</v>
      </c>
      <c r="AV1006">
        <v>12851489.751879992</v>
      </c>
      <c r="AW1006">
        <v>90871353.110279739</v>
      </c>
    </row>
    <row r="1007" spans="46:49" x14ac:dyDescent="0.2">
      <c r="AT1007">
        <v>996</v>
      </c>
      <c r="AU1007">
        <v>43801986.335840032</v>
      </c>
      <c r="AV1007">
        <v>12851489.751879992</v>
      </c>
      <c r="AW1007">
        <v>67732062.469517648</v>
      </c>
    </row>
    <row r="1008" spans="46:49" x14ac:dyDescent="0.2">
      <c r="AT1008">
        <v>997</v>
      </c>
      <c r="AU1008">
        <v>43801986.335840032</v>
      </c>
      <c r="AV1008">
        <v>12851489.751879992</v>
      </c>
      <c r="AW1008">
        <v>67911124.643231437</v>
      </c>
    </row>
    <row r="1009" spans="46:49" x14ac:dyDescent="0.2">
      <c r="AT1009">
        <v>998</v>
      </c>
      <c r="AU1009">
        <v>43801986.335840032</v>
      </c>
      <c r="AV1009">
        <v>12851489.751879992</v>
      </c>
      <c r="AW1009">
        <v>41923384.856970355</v>
      </c>
    </row>
    <row r="1010" spans="46:49" x14ac:dyDescent="0.2">
      <c r="AT1010">
        <v>999</v>
      </c>
      <c r="AU1010">
        <v>43801986.335840032</v>
      </c>
      <c r="AV1010">
        <v>12851489.751879992</v>
      </c>
      <c r="AW1010">
        <v>82995172.836230963</v>
      </c>
    </row>
    <row r="1011" spans="46:49" x14ac:dyDescent="0.2">
      <c r="AT1011">
        <v>1000</v>
      </c>
      <c r="AU1011">
        <v>43801986.335840032</v>
      </c>
      <c r="AV1011">
        <v>12851489.751879992</v>
      </c>
      <c r="AW1011">
        <v>59432657.621104121</v>
      </c>
    </row>
  </sheetData>
  <mergeCells count="4">
    <mergeCell ref="BG24:BH24"/>
    <mergeCell ref="BE32:BF32"/>
    <mergeCell ref="AY32:AZ32"/>
    <mergeCell ref="AZ25:BB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Time to default</vt:lpstr>
      <vt:lpstr>CFs of Bonds &amp; CDO</vt:lpstr>
      <vt:lpstr>Change in default &amp; Part3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張予馨</dc:creator>
  <cp:lastModifiedBy>張予馨</cp:lastModifiedBy>
  <dcterms:created xsi:type="dcterms:W3CDTF">2021-10-24T16:51:47Z</dcterms:created>
  <dcterms:modified xsi:type="dcterms:W3CDTF">2021-10-31T02:13:04Z</dcterms:modified>
</cp:coreProperties>
</file>