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<sst xmlns="http://schemas.openxmlformats.org/spreadsheetml/2006/main" count="193" uniqueCount="164">
  <si>
    <t xml:space="preserve">clearance instruction </t>
  </si>
  <si>
    <t>4840SOYQ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</si>
  <si>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</si>
  <si>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</si>
  <si>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</si>
  <si>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</si>
  <si>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</si>
  <si>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</si>
  <si>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</si>
  <si>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</si>
  <si>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</si>
  <si>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</si>
  <si>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</si>
  <si>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</si>
  <si>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GB440087418</t>
  </si>
  <si>
    <t>EORI</t>
  </si>
  <si>
    <t>GB440087418000</t>
  </si>
  <si>
    <t>SHENZHEN SHI DAPAI JINGYE YOUXIAN GONGSI</t>
  </si>
  <si>
    <t>HM REVENUE AND CUSTOMS
RUBY HOUSE
8 RUBY PLAC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</si>
  <si>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</si>
  <si>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</si>
  <si>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</si>
  <si>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</si>
  <si>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</si>
  <si>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</si>
  <si>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</si>
  <si>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</si>
  <si>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</si>
  <si>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</si>
  <si>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</si>
  <si>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</si>
  <si>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</si>
  <si>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</si>
  <si>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</si>
  <si>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</si>
  <si>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</si>
  <si>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</si>
  <si>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</si>
  <si>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</si>
  <si>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makeup mirror</t>
  </si>
  <si>
    <t>ABS + GLASS</t>
  </si>
  <si>
    <t>A00</t>
  </si>
  <si>
    <t>GBP</t>
  </si>
  <si>
    <t>化妆镜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</si>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</sst>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0"/>
  <sheetViews>
    <sheetView showGridLines="0" tabSelected="1" zoomScale="90" zoomScaleNormal="90" workbookViewId="0">
      <pane ySplit="1" topLeftCell="A2" activePane="bottomLeft" state="frozen"/>
      <selection/>
      <selection pane="bottomLeft" activeCell="Q8" sqref="Q7:Q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7009920000</v>
      </c>
      <c r="D14" s="46" t="s">
        <v>39</v>
      </c>
      <c r="E14" s="46" t="s">
        <v>40</v>
      </c>
      <c r="F14" s="46">
        <v>396</v>
      </c>
      <c r="G14" s="47">
        <v>5.2</v>
      </c>
      <c r="H14" s="47">
        <f>G14*F14</f>
        <v>2059.2</v>
      </c>
      <c r="I14" s="45">
        <f>J14*0.94</f>
        <v>129.72</v>
      </c>
      <c r="J14" s="45">
        <v>138</v>
      </c>
      <c r="K14" s="45">
        <v>9.6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7009920000</v>
      </c>
      <c r="D15" s="46" t="s">
        <v>39</v>
      </c>
      <c r="E15" s="46" t="s">
        <v>40</v>
      </c>
      <c r="F15" s="46">
        <v>264</v>
      </c>
      <c r="G15" s="47">
        <v>4</v>
      </c>
      <c r="H15" s="47">
        <f>G15*F15</f>
        <v>1056</v>
      </c>
      <c r="I15" s="45">
        <f>J15*0.94</f>
        <v>100.58</v>
      </c>
      <c r="J15" s="45">
        <v>107</v>
      </c>
      <c r="K15" s="45">
        <v>7.4</v>
      </c>
      <c r="L15" s="45" t="s">
        <v>41</v>
      </c>
      <c r="M15" s="45" t="s">
        <v>42</v>
      </c>
      <c r="N15" s="43" t="s">
        <v>43</v>
      </c>
    </row>
    <row r="16" s="13" customFormat="1" ht="24" customHeight="1" spans="1:14">
      <c r="A16" s="43"/>
      <c r="B16" s="48"/>
      <c r="C16" s="49"/>
      <c r="D16" s="49"/>
      <c r="E16" s="50"/>
      <c r="F16" s="50"/>
      <c r="G16" s="47"/>
      <c r="H16" s="47"/>
      <c r="I16" s="47"/>
      <c r="J16" s="45"/>
      <c r="K16" s="45"/>
      <c r="L16" s="45"/>
      <c r="M16" s="45"/>
      <c r="N16" s="72"/>
    </row>
    <row r="17" s="13" customFormat="1" ht="24" customHeight="1" spans="1:14">
      <c r="A17" s="51"/>
      <c r="B17" s="48"/>
      <c r="C17" s="51"/>
      <c r="D17" s="46" t="s">
        <v>44</v>
      </c>
      <c r="E17" s="46"/>
      <c r="F17" s="46"/>
      <c r="G17" s="46"/>
      <c r="H17" s="47">
        <f>SUM(H14:H16)</f>
        <v>3115.2</v>
      </c>
      <c r="I17" s="47"/>
      <c r="J17" s="47">
        <f>SUM(J14:J16)</f>
        <v>245</v>
      </c>
      <c r="K17" s="73"/>
      <c r="L17" s="73"/>
      <c r="M17" s="73"/>
      <c r="N17" s="74"/>
    </row>
    <row r="18" s="13" customFormat="1" ht="24" customHeight="1" spans="1:14">
      <c r="A18" s="52" t="s">
        <v>45</v>
      </c>
      <c r="B18" s="48"/>
      <c r="C18" s="52"/>
      <c r="D18" s="52"/>
      <c r="E18" s="52"/>
      <c r="F18" s="52"/>
      <c r="G18" s="52"/>
      <c r="H18" s="52"/>
      <c r="I18" s="52"/>
      <c r="J18" s="52"/>
      <c r="K18" s="75"/>
      <c r="L18" s="75"/>
      <c r="M18" s="75"/>
      <c r="N18" s="52"/>
    </row>
    <row r="19" s="13" customFormat="1" ht="24" customHeight="1" spans="2:2">
      <c r="B19" s="53"/>
    </row>
    <row r="20" s="13" customFormat="1" ht="24" customHeight="1" spans="2:2">
      <c r="B20" s="54"/>
    </row>
    <row r="21" s="13" customFormat="1" ht="24" customHeight="1" spans="2:2">
      <c r="B21" s="54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4" customFormat="1" ht="24" customHeight="1" spans="2:2">
      <c r="B29" s="16"/>
    </row>
    <row r="30" s="14" customFormat="1" ht="24" customHeight="1" spans="2:2">
      <c r="B30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7:G17"/>
    <mergeCell ref="A18:J18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3"/>
  <sheetViews>
    <sheetView workbookViewId="0">
      <pane ySplit="1" topLeftCell="A2" activePane="bottomLeft" state="frozen"/>
      <selection/>
      <selection pane="bottomLeft" activeCell="L36" sqref="L36"/>
    </sheetView>
  </sheetViews>
  <sheetFormatPr defaultColWidth="6.56666666666667" defaultRowHeight="13.5" outlineLevelRow="2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7009920000</v>
      </c>
      <c r="J2" s="4" t="s">
        <v>137</v>
      </c>
      <c r="K2" s="4" t="s">
        <v>138</v>
      </c>
      <c r="L2" s="6" t="str">
        <f>INVOICE!D14</f>
        <v>makeup mirror</v>
      </c>
      <c r="N2" s="4" t="s">
        <v>139</v>
      </c>
      <c r="P2" s="4" t="s">
        <v>140</v>
      </c>
      <c r="R2" s="7">
        <f>INVOICE!F14</f>
        <v>396</v>
      </c>
      <c r="S2" s="6" t="str">
        <f>INVOICE!M14</f>
        <v>GBP</v>
      </c>
      <c r="T2" s="6">
        <f>INVOICE!G14</f>
        <v>5.2</v>
      </c>
      <c r="U2" s="6">
        <f>R2*T2</f>
        <v>2059.2</v>
      </c>
      <c r="W2" s="6">
        <f>INVOICE!I14</f>
        <v>129.72</v>
      </c>
      <c r="X2" s="6">
        <f>INVOICE!J14</f>
        <v>138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9.6</v>
      </c>
      <c r="CX2" s="5" t="s">
        <v>145</v>
      </c>
      <c r="DC2" s="9" t="s">
        <v>146</v>
      </c>
      <c r="DD2" s="9" t="s">
        <v>147</v>
      </c>
      <c r="DE2" s="9" t="str">
        <f>INVOICE!$A$2</f>
        <v>4840SOYQ</v>
      </c>
      <c r="DF2" s="9" t="s">
        <v>148</v>
      </c>
      <c r="DG2" s="9" t="s">
        <v>149</v>
      </c>
      <c r="DH2" s="9" t="s">
        <v>150</v>
      </c>
    </row>
    <row r="3" spans="1:112">
      <c r="A3" s="4">
        <f>INVOICE!A15</f>
        <v>2</v>
      </c>
      <c r="H3" s="4">
        <f>INVOICE!C15</f>
        <v>7009920000</v>
      </c>
      <c r="J3" s="4" t="s">
        <v>137</v>
      </c>
      <c r="K3" s="4" t="s">
        <v>138</v>
      </c>
      <c r="L3" s="6" t="str">
        <f>INVOICE!D15</f>
        <v>makeup mirror</v>
      </c>
      <c r="N3" s="4" t="s">
        <v>139</v>
      </c>
      <c r="P3" s="4" t="s">
        <v>140</v>
      </c>
      <c r="R3" s="7">
        <f>INVOICE!F15</f>
        <v>264</v>
      </c>
      <c r="S3" s="6" t="str">
        <f>INVOICE!M15</f>
        <v>GBP</v>
      </c>
      <c r="T3" s="6">
        <f>INVOICE!G15</f>
        <v>4</v>
      </c>
      <c r="U3" s="6">
        <f>R3*T3</f>
        <v>1056</v>
      </c>
      <c r="W3" s="6">
        <f>INVOICE!I15</f>
        <v>100.58</v>
      </c>
      <c r="X3" s="6">
        <f>INVOICE!J15</f>
        <v>107</v>
      </c>
      <c r="Y3" s="4">
        <v>6</v>
      </c>
      <c r="Z3" s="4" t="s">
        <v>141</v>
      </c>
      <c r="AC3" s="4" t="s">
        <v>142</v>
      </c>
      <c r="CN3" s="4" t="str">
        <f>INVOICE!L15</f>
        <v>A00</v>
      </c>
      <c r="CO3" s="4" t="s">
        <v>143</v>
      </c>
      <c r="CV3" s="5" t="s">
        <v>144</v>
      </c>
      <c r="CW3" s="8">
        <f>INVOICE!K15</f>
        <v>7.4</v>
      </c>
      <c r="CX3" s="5" t="s">
        <v>145</v>
      </c>
      <c r="DC3" s="9" t="s">
        <v>146</v>
      </c>
      <c r="DD3" s="9" t="s">
        <v>147</v>
      </c>
      <c r="DE3" s="9" t="str">
        <f>INVOICE!$A$2</f>
        <v>4840SOYQ</v>
      </c>
      <c r="DF3" s="9" t="s">
        <v>148</v>
      </c>
      <c r="DG3" s="9" t="s">
        <v>149</v>
      </c>
      <c r="DH3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