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8BBCFA44-F1F6-4137-A336-EC55A04C16B7}" xr6:coauthVersionLast="47" xr6:coauthVersionMax="47" xr10:uidLastSave="{00000000-0000-0000-0000-000000000000}"/>
  <bookViews>
    <workbookView xWindow="-120" yWindow="-120" windowWidth="24240" windowHeight="13290" activeTab="2" xr2:uid="{00000000-000D-0000-FFFF-FFFF00000000}"/>
  </bookViews>
  <sheets>
    <sheet name="净资产" sheetId="1" r:id="rId1"/>
    <sheet name="资产" sheetId="2" r:id="rId2"/>
    <sheet name="负债" sheetId="3" r:id="rId3"/>
    <sheet name="预算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M21" i="4"/>
  <c r="B5" i="1"/>
  <c r="K20" i="2"/>
  <c r="B3" i="1" l="1"/>
  <c r="B4" i="1" l="1"/>
  <c r="B2" i="4" l="1"/>
  <c r="G2" i="4" s="1"/>
  <c r="B3" i="4" s="1"/>
  <c r="G3" i="4" s="1"/>
  <c r="B4" i="4" s="1"/>
  <c r="G4" i="4" s="1"/>
  <c r="B5" i="4" s="1"/>
  <c r="G5" i="4" s="1"/>
  <c r="M22" i="4" s="1"/>
  <c r="B6" i="4" l="1"/>
  <c r="G6" i="4" s="1"/>
  <c r="B7" i="4" s="1"/>
</calcChain>
</file>

<file path=xl/sharedStrings.xml><?xml version="1.0" encoding="utf-8"?>
<sst xmlns="http://schemas.openxmlformats.org/spreadsheetml/2006/main" count="63" uniqueCount="50">
  <si>
    <t>银行账户</t>
    <phoneticPr fontId="1" type="noConversion"/>
  </si>
  <si>
    <t>余额</t>
    <phoneticPr fontId="1" type="noConversion"/>
  </si>
  <si>
    <t>电子账户</t>
    <phoneticPr fontId="1" type="noConversion"/>
  </si>
  <si>
    <t>虚拟账户</t>
    <phoneticPr fontId="1" type="noConversion"/>
  </si>
  <si>
    <t>中国银行</t>
    <phoneticPr fontId="1" type="noConversion"/>
  </si>
  <si>
    <t>农商银行</t>
    <phoneticPr fontId="1" type="noConversion"/>
  </si>
  <si>
    <t>邮政银行</t>
    <phoneticPr fontId="1" type="noConversion"/>
  </si>
  <si>
    <t>莱商银行</t>
    <phoneticPr fontId="1" type="noConversion"/>
  </si>
  <si>
    <t>建设银行</t>
    <phoneticPr fontId="1" type="noConversion"/>
  </si>
  <si>
    <t>金额</t>
    <phoneticPr fontId="1" type="noConversion"/>
  </si>
  <si>
    <t>债权账户</t>
    <phoneticPr fontId="1" type="noConversion"/>
  </si>
  <si>
    <t>支付宝</t>
    <phoneticPr fontId="1" type="noConversion"/>
  </si>
  <si>
    <t>微信</t>
    <phoneticPr fontId="1" type="noConversion"/>
  </si>
  <si>
    <t>饭卡</t>
    <phoneticPr fontId="1" type="noConversion"/>
  </si>
  <si>
    <t>垫付胸痛中心评审用自动雨伞</t>
    <phoneticPr fontId="1" type="noConversion"/>
  </si>
  <si>
    <t>垫付护理部申购医师节鲜花</t>
    <phoneticPr fontId="1" type="noConversion"/>
  </si>
  <si>
    <t>蚂蚁花呗</t>
    <phoneticPr fontId="1" type="noConversion"/>
  </si>
  <si>
    <t>京东白条</t>
    <phoneticPr fontId="1" type="noConversion"/>
  </si>
  <si>
    <t>现金借款</t>
    <phoneticPr fontId="1" type="noConversion"/>
  </si>
  <si>
    <t>借款1</t>
    <phoneticPr fontId="1" type="noConversion"/>
  </si>
  <si>
    <t>借款2</t>
    <phoneticPr fontId="1" type="noConversion"/>
  </si>
  <si>
    <t>月份</t>
    <phoneticPr fontId="1" type="noConversion"/>
  </si>
  <si>
    <t>总资产</t>
    <phoneticPr fontId="1" type="noConversion"/>
  </si>
  <si>
    <t>总负债</t>
    <phoneticPr fontId="1" type="noConversion"/>
  </si>
  <si>
    <t>净资产</t>
    <phoneticPr fontId="1" type="noConversion"/>
  </si>
  <si>
    <t>资产</t>
    <phoneticPr fontId="1" type="noConversion"/>
  </si>
  <si>
    <t>起始日</t>
    <phoneticPr fontId="1" type="noConversion"/>
  </si>
  <si>
    <t>截止日</t>
    <phoneticPr fontId="1" type="noConversion"/>
  </si>
  <si>
    <t>还款</t>
    <phoneticPr fontId="1" type="noConversion"/>
  </si>
  <si>
    <t>消费</t>
    <phoneticPr fontId="1" type="noConversion"/>
  </si>
  <si>
    <t>结余</t>
    <phoneticPr fontId="1" type="noConversion"/>
  </si>
  <si>
    <t>收入</t>
    <phoneticPr fontId="1" type="noConversion"/>
  </si>
  <si>
    <t>现金</t>
    <phoneticPr fontId="1" type="noConversion"/>
  </si>
  <si>
    <t xml:space="preserve">  </t>
    <phoneticPr fontId="1" type="noConversion"/>
  </si>
  <si>
    <t>垫付办公室申购茶碗3套</t>
    <phoneticPr fontId="1" type="noConversion"/>
  </si>
  <si>
    <t>补助</t>
    <phoneticPr fontId="1" type="noConversion"/>
  </si>
  <si>
    <t>退休证书</t>
    <phoneticPr fontId="1" type="noConversion"/>
  </si>
  <si>
    <t>垫付儿科中药粉碎机款</t>
    <phoneticPr fontId="1" type="noConversion"/>
  </si>
  <si>
    <t>借款3</t>
    <phoneticPr fontId="1" type="noConversion"/>
  </si>
  <si>
    <t>垫付ICU中药粉碎机款</t>
    <phoneticPr fontId="1" type="noConversion"/>
  </si>
  <si>
    <t>垫付老干部科慰问品</t>
    <phoneticPr fontId="1" type="noConversion"/>
  </si>
  <si>
    <t>垫付小便池密封圈款+运费</t>
    <phoneticPr fontId="1" type="noConversion"/>
  </si>
  <si>
    <t>6月底送审计</t>
    <phoneticPr fontId="1" type="noConversion"/>
  </si>
  <si>
    <t>垫付产科打印纸</t>
    <phoneticPr fontId="1" type="noConversion"/>
  </si>
  <si>
    <t>绩效</t>
    <phoneticPr fontId="1" type="noConversion"/>
  </si>
  <si>
    <t>贴支出凭单</t>
    <phoneticPr fontId="1" type="noConversion"/>
  </si>
  <si>
    <t>垫付办公室市领导观摩用食品</t>
    <phoneticPr fontId="1" type="noConversion"/>
  </si>
  <si>
    <t>垫付老干部科春节慰问品</t>
    <phoneticPr fontId="1" type="noConversion"/>
  </si>
  <si>
    <t>贴支出凭单</t>
  </si>
  <si>
    <t>垫付病案室图书款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</si>
</sst>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仿宋"/>
      <family val="3"/>
      <charset val="134"/>
    </font>
    <font>
      <sz val="14"/>
      <color theme="1"/>
      <name val="等线"/>
      <family val="3"/>
      <charset val="134"/>
      <scheme val="minor"/>
    </font>
    <font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7" fontId="2" fillId="0" borderId="0" xfId="0" applyNumberFormat="1" applyFont="1"/>
    <xf numFmtId="0" fontId="3" fillId="0" borderId="0" xfId="0" applyFont="1"/>
    <xf numFmtId="7" fontId="3" fillId="0" borderId="0" xfId="0" applyNumberFormat="1" applyFont="1"/>
    <xf numFmtId="58" fontId="3" fillId="0" borderId="0" xfId="0" applyNumberFormat="1" applyFont="1"/>
    <xf numFmtId="7" fontId="2" fillId="0" borderId="0" xfId="0" applyNumberFormat="1" applyFont="1" applyFill="1"/>
    <xf numFmtId="0" fontId="2" fillId="2" borderId="0" xfId="0" applyFont="1" applyFill="1"/>
    <xf numFmtId="0" fontId="4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4" sqref="C4"/>
    </sheetView>
  </sheetViews>
  <sheetFormatPr defaultRowHeight="18.75" x14ac:dyDescent="0.25"/>
  <cols>
    <col min="1" max="1" width="9.25" style="1" bestFit="1" customWidth="1"/>
    <col min="2" max="2" width="14.625" style="1" bestFit="1" customWidth="1"/>
    <col min="3" max="4" width="9.5" style="1" customWidth="1"/>
    <col min="5" max="5" width="13.25" style="1" bestFit="1" customWidth="1"/>
    <col min="6" max="14" width="9.5" style="1" customWidth="1"/>
    <col min="15" max="16384" width="9" style="1"/>
  </cols>
  <sheetData>
    <row r="1" spans="1:5" x14ac:dyDescent="0.25">
      <c r="E1" s="2"/>
    </row>
    <row r="2" spans="1:5" x14ac:dyDescent="0.25">
      <c r="A2" s="1" t="s">
        <v>22</v>
      </c>
      <c r="B2" s="2">
        <f>SUM(资产!B2:B20)+SUM(资产!D2:D20)+SUM(资产!F2:F20)+SUM(资产!H2:H20)</f>
        <v>7740.39</v>
      </c>
    </row>
    <row r="3" spans="1:5" x14ac:dyDescent="0.25">
      <c r="A3" s="1" t="s">
        <v>23</v>
      </c>
      <c r="B3" s="2">
        <f>SUM(负债!C2:C16)+SUM(负债!E2:E20)+SUM(负债!G2:G21)</f>
        <v>6552.83</v>
      </c>
    </row>
    <row r="4" spans="1:5" x14ac:dyDescent="0.25">
      <c r="A4" s="1" t="s">
        <v>24</v>
      </c>
      <c r="B4" s="2">
        <f>B2-B3</f>
        <v>1187.5600000000004</v>
      </c>
    </row>
    <row r="5" spans="1:5" x14ac:dyDescent="0.25">
      <c r="A5" s="1" t="s">
        <v>1</v>
      </c>
      <c r="B5" s="2">
        <f>SUM(资产!B2:B7)+SUM(资产!D2:D8)</f>
        <v>594.15</v>
      </c>
    </row>
    <row r="8" spans="1:5" x14ac:dyDescent="0.25">
      <c r="B8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7FBB-DA55-4ECD-92E7-C92E4E860F17}">
  <dimension ref="A1:L21"/>
  <sheetViews>
    <sheetView workbookViewId="0">
      <selection activeCell="C14" sqref="C14"/>
    </sheetView>
  </sheetViews>
  <sheetFormatPr defaultColWidth="13.5" defaultRowHeight="18.75" x14ac:dyDescent="0.25"/>
  <cols>
    <col min="1" max="1" width="11.875" style="1" bestFit="1" customWidth="1"/>
    <col min="2" max="2" width="13.25" style="2" bestFit="1" customWidth="1"/>
    <col min="3" max="3" width="11.875" style="1" bestFit="1" customWidth="1"/>
    <col min="4" max="4" width="14.625" style="2" bestFit="1" customWidth="1"/>
    <col min="5" max="5" width="11.875" style="1" bestFit="1" customWidth="1"/>
    <col min="6" max="6" width="9.25" style="2" bestFit="1" customWidth="1"/>
    <col min="7" max="7" width="36.875" style="1" bestFit="1" customWidth="1"/>
    <col min="8" max="8" width="13.25" style="2" bestFit="1" customWidth="1"/>
    <col min="9" max="9" width="28.5" style="1" bestFit="1" customWidth="1"/>
    <col min="10" max="10" width="13.5" style="1"/>
    <col min="11" max="11" width="20.625" style="1" customWidth="1"/>
    <col min="12" max="16384" width="13.5" style="1"/>
  </cols>
  <sheetData>
    <row r="1" spans="1:12" x14ac:dyDescent="0.25">
      <c r="A1" s="1" t="s">
        <v>0</v>
      </c>
      <c r="B1" s="2" t="s">
        <v>1</v>
      </c>
      <c r="C1" s="1" t="s">
        <v>2</v>
      </c>
      <c r="D1" s="2" t="s">
        <v>1</v>
      </c>
      <c r="E1" s="1" t="s">
        <v>3</v>
      </c>
      <c r="F1" s="2" t="s">
        <v>1</v>
      </c>
      <c r="G1" s="1" t="s">
        <v>10</v>
      </c>
      <c r="H1" s="2" t="s">
        <v>9</v>
      </c>
    </row>
    <row r="2" spans="1:12" x14ac:dyDescent="0.25">
      <c r="A2" s="1" t="s">
        <v>4</v>
      </c>
      <c r="B2" s="2">
        <v>555.15</v>
      </c>
      <c r="C2" s="1" t="s">
        <v>11</v>
      </c>
      <c r="D2" s="2">
        <v>0</v>
      </c>
      <c r="E2" s="1" t="s">
        <v>13</v>
      </c>
      <c r="F2" s="2">
        <v>0</v>
      </c>
      <c r="G2" s="7" t="s">
        <v>14</v>
      </c>
      <c r="H2" s="6">
        <v>1490</v>
      </c>
    </row>
    <row r="3" spans="1:12" x14ac:dyDescent="0.25">
      <c r="A3" s="1" t="s">
        <v>5</v>
      </c>
      <c r="B3" s="2">
        <v>0</v>
      </c>
      <c r="C3" s="1" t="s">
        <v>12</v>
      </c>
      <c r="D3" s="2">
        <v>0</v>
      </c>
      <c r="G3" s="7" t="s">
        <v>15</v>
      </c>
      <c r="H3" s="6">
        <v>300</v>
      </c>
      <c r="I3" s="1" t="s">
        <v>42</v>
      </c>
    </row>
    <row r="4" spans="1:12" x14ac:dyDescent="0.25">
      <c r="A4" s="1" t="s">
        <v>6</v>
      </c>
      <c r="B4" s="2">
        <v>0</v>
      </c>
      <c r="G4" s="7" t="s">
        <v>34</v>
      </c>
      <c r="H4" s="2">
        <v>88</v>
      </c>
      <c r="I4" s="1" t="s">
        <v>45</v>
      </c>
    </row>
    <row r="5" spans="1:12" x14ac:dyDescent="0.25">
      <c r="A5" s="1" t="s">
        <v>7</v>
      </c>
      <c r="B5" s="2">
        <v>0</v>
      </c>
      <c r="G5" s="7" t="s">
        <v>36</v>
      </c>
      <c r="H5" s="2">
        <v>200</v>
      </c>
      <c r="I5" s="1" t="s">
        <v>45</v>
      </c>
    </row>
    <row r="6" spans="1:12" x14ac:dyDescent="0.25">
      <c r="A6" s="1" t="s">
        <v>8</v>
      </c>
      <c r="B6" s="2">
        <v>0</v>
      </c>
      <c r="G6" s="7" t="s">
        <v>37</v>
      </c>
      <c r="H6" s="2">
        <v>1300</v>
      </c>
      <c r="I6" s="1" t="s">
        <v>45</v>
      </c>
    </row>
    <row r="7" spans="1:12" x14ac:dyDescent="0.25">
      <c r="A7" s="1" t="s">
        <v>32</v>
      </c>
      <c r="B7" s="2">
        <v>39</v>
      </c>
      <c r="G7" s="7" t="s">
        <v>39</v>
      </c>
      <c r="H7" s="2">
        <v>227.5</v>
      </c>
      <c r="I7" s="1" t="s">
        <v>45</v>
      </c>
    </row>
    <row r="8" spans="1:12" x14ac:dyDescent="0.25">
      <c r="G8" s="7" t="s">
        <v>41</v>
      </c>
      <c r="H8" s="2">
        <v>850.5</v>
      </c>
      <c r="I8" s="1" t="s">
        <v>45</v>
      </c>
    </row>
    <row r="9" spans="1:12" x14ac:dyDescent="0.25">
      <c r="G9" s="7" t="s">
        <v>40</v>
      </c>
      <c r="H9" s="2">
        <v>645.79999999999995</v>
      </c>
      <c r="I9" s="1" t="s">
        <v>45</v>
      </c>
      <c r="L9" s="2"/>
    </row>
    <row r="10" spans="1:12" x14ac:dyDescent="0.25">
      <c r="G10" s="7" t="s">
        <v>40</v>
      </c>
      <c r="H10" s="2">
        <v>491.8</v>
      </c>
      <c r="I10" s="1" t="s">
        <v>45</v>
      </c>
    </row>
    <row r="11" spans="1:12" x14ac:dyDescent="0.25">
      <c r="G11" s="1" t="s">
        <v>43</v>
      </c>
      <c r="H11" s="2">
        <v>80</v>
      </c>
      <c r="L11" s="2"/>
    </row>
    <row r="12" spans="1:12" x14ac:dyDescent="0.25">
      <c r="G12" s="1" t="s">
        <v>46</v>
      </c>
      <c r="H12" s="2">
        <v>222.75</v>
      </c>
    </row>
    <row r="13" spans="1:12" x14ac:dyDescent="0.25">
      <c r="G13" s="7" t="s">
        <v>47</v>
      </c>
      <c r="H13" s="2">
        <v>1071.5999999999999</v>
      </c>
      <c r="I13" s="1" t="s">
        <v>48</v>
      </c>
    </row>
    <row r="14" spans="1:12" x14ac:dyDescent="0.25">
      <c r="G14" s="1" t="s">
        <v>49</v>
      </c>
      <c r="H14" s="2">
        <v>178.29</v>
      </c>
    </row>
    <row r="20" spans="11:11" x14ac:dyDescent="0.25">
      <c r="K20" s="2">
        <f>535.8*2</f>
        <v>1071.5999999999999</v>
      </c>
    </row>
    <row r="21" spans="11:11" x14ac:dyDescent="0.25">
      <c r="K21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C5E0-2CD0-4B45-ABDA-079FD27DD9EF}">
  <dimension ref="A1:J10"/>
  <sheetViews>
    <sheetView tabSelected="1" workbookViewId="0">
      <selection activeCell="C12" sqref="C12"/>
    </sheetView>
  </sheetViews>
  <sheetFormatPr defaultRowHeight="18.75" x14ac:dyDescent="0.25"/>
  <cols>
    <col min="1" max="1" width="9" style="1"/>
    <col min="2" max="2" width="24.375" style="1" bestFit="1" customWidth="1"/>
    <col min="3" max="3" width="13.125" style="2" customWidth="1"/>
    <col min="4" max="4" width="11.875" style="1" bestFit="1" customWidth="1"/>
    <col min="5" max="5" width="14.75" style="2" customWidth="1"/>
    <col min="6" max="6" width="11.875" style="1" bestFit="1" customWidth="1"/>
    <col min="7" max="7" width="13.25" style="2" bestFit="1" customWidth="1"/>
    <col min="8" max="13" width="9" style="1"/>
    <col min="14" max="14" width="11.625" style="1" customWidth="1"/>
    <col min="15" max="16384" width="9" style="1"/>
  </cols>
  <sheetData>
    <row r="1" spans="1:10" x14ac:dyDescent="0.25">
      <c r="A1" s="1" t="s">
        <v>21</v>
      </c>
      <c r="B1" s="1" t="s">
        <v>16</v>
      </c>
      <c r="C1" s="2" t="s">
        <v>9</v>
      </c>
      <c r="D1" s="1" t="s">
        <v>17</v>
      </c>
      <c r="E1" s="2" t="s">
        <v>9</v>
      </c>
      <c r="F1" s="1" t="s">
        <v>18</v>
      </c>
      <c r="G1" s="2" t="s">
        <v>9</v>
      </c>
    </row>
    <row r="2" spans="1:10" x14ac:dyDescent="0.25">
      <c r="A2" s="1">
        <v>2023.9</v>
      </c>
      <c r="C2" s="2">
        <v>246.56</v>
      </c>
      <c r="E2" s="2">
        <v>506.27</v>
      </c>
      <c r="F2" s="1" t="s">
        <v>19</v>
      </c>
      <c r="G2" s="2">
        <v>1440</v>
      </c>
    </row>
    <row r="3" spans="1:10" x14ac:dyDescent="0.25">
      <c r="F3" s="1" t="s">
        <v>20</v>
      </c>
      <c r="G3" s="2">
        <v>2040</v>
      </c>
    </row>
    <row r="4" spans="1:10" x14ac:dyDescent="0.25">
      <c r="F4" s="1" t="s">
        <v>38</v>
      </c>
      <c r="G4" s="2">
        <v>2320</v>
      </c>
    </row>
    <row r="7" spans="1:10" x14ac:dyDescent="0.25">
      <c r="J7" s="1">
        <v>379.99</v>
      </c>
    </row>
    <row r="8" spans="1:10" x14ac:dyDescent="0.25">
      <c r="J8" s="1">
        <v>358.99</v>
      </c>
    </row>
    <row r="9" spans="1:10" x14ac:dyDescent="0.25">
      <c r="J9" s="1">
        <v>108.99</v>
      </c>
    </row>
    <row r="10" spans="1:10" x14ac:dyDescent="0.25">
      <c r="J10" s="1">
        <v>487.98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9274-734F-472C-86E7-D6C430A3887F}">
  <dimension ref="A1:M22"/>
  <sheetViews>
    <sheetView workbookViewId="0">
      <selection activeCell="L8" sqref="L8"/>
    </sheetView>
  </sheetViews>
  <sheetFormatPr defaultColWidth="12.75" defaultRowHeight="18" x14ac:dyDescent="0.25"/>
  <cols>
    <col min="1" max="1" width="12.75" style="3"/>
    <col min="2" max="2" width="13" style="3" bestFit="1" customWidth="1"/>
    <col min="3" max="3" width="12.75" style="3"/>
    <col min="4" max="6" width="12.75" style="4"/>
    <col min="7" max="11" width="12.75" style="3"/>
    <col min="12" max="12" width="14.375" style="3" bestFit="1" customWidth="1"/>
    <col min="13" max="13" width="13" style="3" bestFit="1" customWidth="1"/>
    <col min="14" max="16384" width="12.75" style="3"/>
  </cols>
  <sheetData>
    <row r="1" spans="1:13" x14ac:dyDescent="0.25">
      <c r="A1" s="3" t="s">
        <v>26</v>
      </c>
      <c r="B1" s="3" t="s">
        <v>25</v>
      </c>
      <c r="C1" s="3" t="s">
        <v>27</v>
      </c>
      <c r="D1" s="4" t="s">
        <v>28</v>
      </c>
      <c r="E1" s="4" t="s">
        <v>29</v>
      </c>
      <c r="F1" s="4" t="s">
        <v>31</v>
      </c>
      <c r="G1" s="3" t="s">
        <v>30</v>
      </c>
    </row>
    <row r="2" spans="1:13" x14ac:dyDescent="0.25">
      <c r="A2" s="5">
        <v>45127</v>
      </c>
      <c r="B2" s="4">
        <f>净资产!B4</f>
        <v>1187.5600000000004</v>
      </c>
      <c r="C2" s="5">
        <v>45157</v>
      </c>
      <c r="E2" s="4">
        <v>3000</v>
      </c>
      <c r="F2" s="4">
        <v>4300</v>
      </c>
      <c r="G2" s="4">
        <f t="shared" ref="G2:G6" si="0">B2+F2-D2-E2</f>
        <v>2487.5600000000004</v>
      </c>
      <c r="K2" s="5"/>
    </row>
    <row r="3" spans="1:13" x14ac:dyDescent="0.25">
      <c r="A3" s="5">
        <v>45158</v>
      </c>
      <c r="B3" s="4">
        <f t="shared" ref="B3:B7" si="1">G2</f>
        <v>2487.5600000000004</v>
      </c>
      <c r="C3" s="5">
        <v>45188</v>
      </c>
      <c r="E3" s="4">
        <v>3000</v>
      </c>
      <c r="F3" s="4">
        <v>4300</v>
      </c>
      <c r="G3" s="4">
        <f t="shared" si="0"/>
        <v>3787.5600000000004</v>
      </c>
      <c r="K3" s="5"/>
    </row>
    <row r="4" spans="1:13" x14ac:dyDescent="0.25">
      <c r="A4" s="5">
        <v>45189</v>
      </c>
      <c r="B4" s="4">
        <f t="shared" si="1"/>
        <v>3787.5600000000004</v>
      </c>
      <c r="C4" s="5">
        <v>45218</v>
      </c>
      <c r="E4" s="4">
        <v>3000</v>
      </c>
      <c r="F4" s="4">
        <v>4300</v>
      </c>
      <c r="G4" s="4">
        <f t="shared" si="0"/>
        <v>5087.5600000000004</v>
      </c>
      <c r="K4" s="5"/>
    </row>
    <row r="5" spans="1:13" x14ac:dyDescent="0.25">
      <c r="A5" s="5">
        <v>45219</v>
      </c>
      <c r="B5" s="4">
        <f t="shared" si="1"/>
        <v>5087.5600000000004</v>
      </c>
      <c r="C5" s="5">
        <v>45249</v>
      </c>
      <c r="E5" s="4">
        <v>3000</v>
      </c>
      <c r="F5" s="4">
        <v>4300</v>
      </c>
      <c r="G5" s="4">
        <f t="shared" si="0"/>
        <v>6387.5600000000013</v>
      </c>
      <c r="K5" s="5"/>
    </row>
    <row r="6" spans="1:13" x14ac:dyDescent="0.25">
      <c r="A6" s="5">
        <v>45250</v>
      </c>
      <c r="B6" s="4">
        <f t="shared" si="1"/>
        <v>6387.5600000000013</v>
      </c>
      <c r="C6" s="5">
        <v>45279</v>
      </c>
      <c r="E6" s="4">
        <v>3000</v>
      </c>
      <c r="F6" s="4">
        <v>4300</v>
      </c>
      <c r="G6" s="4">
        <f t="shared" si="0"/>
        <v>7687.5600000000013</v>
      </c>
      <c r="K6" s="5"/>
    </row>
    <row r="7" spans="1:13" x14ac:dyDescent="0.25">
      <c r="A7" s="5">
        <v>45280</v>
      </c>
      <c r="B7" s="4">
        <f t="shared" si="1"/>
        <v>7687.5600000000013</v>
      </c>
    </row>
    <row r="9" spans="1:13" x14ac:dyDescent="0.25">
      <c r="E9" s="4" t="s">
        <v>33</v>
      </c>
    </row>
    <row r="13" spans="1:13" x14ac:dyDescent="0.25">
      <c r="K13" s="9"/>
      <c r="L13" s="10" t="s">
        <v>35</v>
      </c>
      <c r="M13" s="10">
        <v>2450</v>
      </c>
    </row>
    <row r="14" spans="1:13" x14ac:dyDescent="0.25">
      <c r="K14" s="12" t="s">
        <v>44</v>
      </c>
      <c r="L14" s="11">
        <v>44896</v>
      </c>
      <c r="M14" s="10">
        <v>1318.04</v>
      </c>
    </row>
    <row r="15" spans="1:13" x14ac:dyDescent="0.25">
      <c r="K15" s="12"/>
      <c r="L15" s="11">
        <v>44927</v>
      </c>
      <c r="M15" s="10">
        <v>900</v>
      </c>
    </row>
    <row r="16" spans="1:13" x14ac:dyDescent="0.25">
      <c r="K16" s="12"/>
      <c r="L16" s="11">
        <v>44958</v>
      </c>
      <c r="M16" s="10">
        <v>1017.6</v>
      </c>
    </row>
    <row r="17" spans="11:13" x14ac:dyDescent="0.25">
      <c r="K17" s="12"/>
      <c r="L17" s="11">
        <v>44986</v>
      </c>
      <c r="M17" s="10">
        <v>900</v>
      </c>
    </row>
    <row r="18" spans="11:13" x14ac:dyDescent="0.25">
      <c r="K18" s="12"/>
      <c r="L18" s="11">
        <v>45018</v>
      </c>
      <c r="M18" s="10">
        <v>900</v>
      </c>
    </row>
    <row r="19" spans="11:13" x14ac:dyDescent="0.25">
      <c r="K19" s="12"/>
      <c r="L19" s="11">
        <v>45049</v>
      </c>
      <c r="M19" s="10">
        <v>900</v>
      </c>
    </row>
    <row r="20" spans="11:13" x14ac:dyDescent="0.25">
      <c r="K20" s="12"/>
      <c r="L20" s="11">
        <v>45080</v>
      </c>
      <c r="M20" s="10">
        <v>900</v>
      </c>
    </row>
    <row r="21" spans="11:13" x14ac:dyDescent="0.25">
      <c r="K21" s="9"/>
      <c r="L21" s="9"/>
      <c r="M21" s="9">
        <f>SUM(M13:M20)</f>
        <v>9285.64</v>
      </c>
    </row>
    <row r="22" spans="11:13" x14ac:dyDescent="0.25">
      <c r="M22" s="4">
        <f>M21+G5</f>
        <v>15673.2</v>
      </c>
    </row>
  </sheetData>
  <mergeCells count="1">
    <mergeCell ref="K14:K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8A56-F949-4150-942B-42B0CDF07452}">
  <dimension ref="A1"/>
  <sheetViews>
    <sheetView workbookViewId="0">
      <selection activeCell="H8" sqref="H8"/>
    </sheetView>
  </sheetViews>
  <sheetFormatPr defaultColWidth="11.625" defaultRowHeight="18.75" x14ac:dyDescent="0.25"/>
  <cols>
    <col min="1" max="16384" width="11.625" style="8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净资产</vt:lpstr>
      <vt:lpstr>资产</vt:lpstr>
      <vt:lpstr>负债</vt:lpstr>
      <vt:lpstr>预算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2023-09-06T06:14:59Z</dcterms:modified>
</cp:coreProperties>
</file>