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esktop/AAV titration/"/>
    </mc:Choice>
  </mc:AlternateContent>
  <xr:revisionPtr revIDLastSave="0" documentId="13_ncr:1_{14FCAF94-4BB6-DF48-85D5-C54B4B6EC7F4}" xr6:coauthVersionLast="47" xr6:coauthVersionMax="47" xr10:uidLastSave="{00000000-0000-0000-0000-000000000000}"/>
  <bookViews>
    <workbookView xWindow="20480" yWindow="500" windowWidth="20480" windowHeight="22540" activeTab="1" xr2:uid="{2B8756ED-587A-CE4B-88D5-28C2E47736CE}"/>
  </bookViews>
  <sheets>
    <sheet name="Easy sheet" sheetId="2" r:id="rId1"/>
    <sheet name="conve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3" l="1"/>
  <c r="P17" i="3"/>
  <c r="O17" i="3"/>
  <c r="N17" i="3"/>
  <c r="M17" i="3"/>
  <c r="L17" i="3"/>
  <c r="K17" i="3"/>
  <c r="J17" i="3"/>
  <c r="Q16" i="3"/>
  <c r="P16" i="3"/>
  <c r="O16" i="3"/>
  <c r="N16" i="3"/>
  <c r="M16" i="3"/>
  <c r="L16" i="3"/>
  <c r="K16" i="3"/>
  <c r="J16" i="3"/>
  <c r="Q15" i="3"/>
  <c r="P15" i="3"/>
  <c r="O15" i="3"/>
  <c r="N15" i="3"/>
  <c r="M15" i="3"/>
  <c r="L15" i="3"/>
  <c r="K15" i="3"/>
  <c r="J15" i="3"/>
  <c r="Q14" i="3"/>
  <c r="P14" i="3"/>
  <c r="O14" i="3"/>
  <c r="N14" i="3"/>
  <c r="M14" i="3"/>
  <c r="L14" i="3"/>
  <c r="K14" i="3"/>
  <c r="J14" i="3"/>
  <c r="Q13" i="3"/>
  <c r="P13" i="3"/>
  <c r="O13" i="3"/>
  <c r="N13" i="3"/>
  <c r="M13" i="3"/>
  <c r="L13" i="3"/>
  <c r="K13" i="3"/>
  <c r="J13" i="3"/>
  <c r="Q12" i="3"/>
  <c r="P12" i="3"/>
  <c r="O12" i="3"/>
  <c r="N12" i="3"/>
  <c r="M12" i="3"/>
  <c r="L12" i="3"/>
  <c r="K12" i="3"/>
  <c r="J12" i="3"/>
  <c r="Q11" i="3"/>
  <c r="P11" i="3"/>
  <c r="O11" i="3"/>
  <c r="N11" i="3"/>
  <c r="M11" i="3"/>
  <c r="L11" i="3"/>
  <c r="K11" i="3"/>
  <c r="J11" i="3"/>
  <c r="Q10" i="3"/>
  <c r="P10" i="3"/>
  <c r="O10" i="3"/>
  <c r="N10" i="3"/>
  <c r="M10" i="3"/>
  <c r="L10" i="3"/>
  <c r="K10" i="3"/>
  <c r="J10" i="3"/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T22" i="2"/>
  <c r="T21" i="2"/>
  <c r="T20" i="2"/>
  <c r="T19" i="2"/>
  <c r="S24" i="2"/>
  <c r="T24" i="2" s="1"/>
  <c r="T12" i="2"/>
  <c r="T11" i="2"/>
  <c r="T3" i="2"/>
  <c r="T5" i="2"/>
  <c r="T4" i="2"/>
  <c r="B27" i="2" l="1"/>
  <c r="B26" i="2"/>
  <c r="B25" i="2"/>
  <c r="B24" i="2"/>
  <c r="B23" i="2"/>
  <c r="B22" i="2"/>
  <c r="S13" i="2"/>
  <c r="T13" i="2" s="1"/>
  <c r="R13" i="2" s="1"/>
  <c r="R12" i="2" l="1"/>
  <c r="R11" i="2"/>
  <c r="R24" i="2"/>
  <c r="R21" i="2"/>
  <c r="R20" i="2"/>
  <c r="R22" i="2"/>
  <c r="R19" i="2"/>
  <c r="S7" i="2"/>
  <c r="T7" i="2" s="1"/>
  <c r="R7" i="2" l="1"/>
  <c r="R3" i="2"/>
  <c r="R5" i="2"/>
  <c r="R4" i="2"/>
  <c r="B28" i="2" l="1" a="1"/>
  <c r="B28" i="2" s="1"/>
  <c r="B30" i="2" a="1"/>
  <c r="B30" i="2" s="1"/>
  <c r="B29" i="2" a="1"/>
  <c r="B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<sst xmlns="http://schemas.openxmlformats.org/spreadsheetml/2006/main" count="808" uniqueCount="255">
  <si>
    <t>A</t>
  </si>
  <si>
    <t>B</t>
  </si>
  <si>
    <t>C</t>
  </si>
  <si>
    <t>D</t>
  </si>
  <si>
    <t>E</t>
  </si>
  <si>
    <t>F</t>
  </si>
  <si>
    <t>G</t>
  </si>
  <si>
    <t>H</t>
  </si>
  <si>
    <t>H2O</t>
  </si>
  <si>
    <t>Ct</t>
  </si>
  <si>
    <t>Design</t>
  </si>
  <si>
    <t>Target1</t>
  </si>
  <si>
    <t>Target2</t>
  </si>
  <si>
    <t>Target3</t>
  </si>
  <si>
    <t>Target4</t>
  </si>
  <si>
    <t>Target5</t>
  </si>
  <si>
    <t>Target6</t>
  </si>
  <si>
    <t>Target7</t>
  </si>
  <si>
    <t>Target8</t>
  </si>
  <si>
    <t>Target9</t>
  </si>
  <si>
    <t>Target10</t>
  </si>
  <si>
    <t>Standard</t>
  </si>
  <si>
    <t xml:space="preserve">Slope </t>
  </si>
  <si>
    <t>intercept</t>
  </si>
  <si>
    <t>AVE</t>
  </si>
  <si>
    <t>Name</t>
  </si>
  <si>
    <t>Target11</t>
  </si>
  <si>
    <t>Target12</t>
  </si>
  <si>
    <t>Target13</t>
  </si>
  <si>
    <t>Target14</t>
  </si>
  <si>
    <t>Target15</t>
  </si>
  <si>
    <t>Target16</t>
  </si>
  <si>
    <t>Target17</t>
  </si>
  <si>
    <t>Target18</t>
  </si>
  <si>
    <t>Target19</t>
  </si>
  <si>
    <t>Target20</t>
  </si>
  <si>
    <t>1. 37C, 15min</t>
  </si>
  <si>
    <t>2. 95C, 10min</t>
  </si>
  <si>
    <t>Total</t>
  </si>
  <si>
    <t>X1</t>
  </si>
  <si>
    <t>+α</t>
  </si>
  <si>
    <t>TB Green Taq</t>
  </si>
  <si>
    <t>Template</t>
  </si>
  <si>
    <t>95 C, 2 min</t>
  </si>
  <si>
    <t xml:space="preserve">2 Step PCR </t>
  </si>
  <si>
    <t>95 C, 5 sec</t>
  </si>
  <si>
    <t>60 C, 30 sec</t>
  </si>
  <si>
    <t>X35 cycles</t>
  </si>
  <si>
    <t>AAV</t>
  </si>
  <si>
    <t>10Xbuffer</t>
  </si>
  <si>
    <t>DNaseI</t>
  </si>
  <si>
    <t>–</t>
  </si>
  <si>
    <t xml:space="preserve">    R squared</t>
  </si>
  <si>
    <t>ProK</t>
  </si>
  <si>
    <t>Cre-mCherry 1:10,000</t>
  </si>
  <si>
    <t>Cre-mCherry 1:1,000</t>
  </si>
  <si>
    <t>mCherry-Cre 1:10,000</t>
  </si>
  <si>
    <t>mCherry-Cre 1:1,000</t>
  </si>
  <si>
    <t>Target21</t>
  </si>
  <si>
    <t>Target22</t>
  </si>
  <si>
    <t>Target23</t>
  </si>
  <si>
    <t>Target24</t>
  </si>
  <si>
    <t>memo</t>
  </si>
  <si>
    <t># of rxn↓</t>
  </si>
  <si>
    <t xml:space="preserve">Target 1 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</si>
  <si>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</si>
  <si>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</si>
  <si>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</si>
  <si>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</si>
  <si>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</si>
  <si>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</si>
  <si>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</si>
  <si>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</si>
  <si>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</si>
  <si>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</si>
  <si>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</si>
  <si>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</si>
  <si>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</si>
  <si>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</si>
  <si>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</si>
  <si>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</si>
  <si>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</si>
  <si>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</si>
  <si>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</si>
  <si>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</t>
  </si>
  <si>
    <t>Target 22</t>
  </si>
  <si>
    <t>Target 23</t>
  </si>
  <si>
    <t>Target 24</t>
  </si>
  <si>
    <t># of sample↓</t>
  </si>
  <si>
    <t># of Standard</t>
  </si>
  <si>
    <t># of Pos Ctrl</t>
  </si>
  <si>
    <t>Pos Ctrl</t>
  </si>
  <si>
    <t>qPCR</t>
  </si>
  <si>
    <t>Dilution 1: X</t>
  </si>
  <si>
    <t>Denaturing</t>
  </si>
  <si>
    <t>3. 65C, 30min</t>
  </si>
  <si>
    <t>4. 95C, 10min</t>
  </si>
  <si>
    <t>EASY Dilution</t>
  </si>
  <si>
    <t>ProK treatment</t>
  </si>
  <si>
    <t>Dnase treatment</t>
  </si>
  <si>
    <t>Standard 2E+7</t>
  </si>
  <si>
    <t>Standard 2E+6</t>
  </si>
  <si>
    <t>Standard 2E+5</t>
  </si>
  <si>
    <t>Standard 2E+4</t>
  </si>
  <si>
    <t>Standard 2E+3</t>
  </si>
  <si>
    <t>Standard 2E+2</t>
  </si>
  <si>
    <t>(1) 2E+7 copies/μl (Standard)</t>
  </si>
  <si>
    <t>(2) 2E+6 copies/μl (5 μl of Standard + 45 μl of EASY Dilution)</t>
  </si>
  <si>
    <t>(3) 2E+5 copies/μl (5 μl of (2) + 45 μl of EASY Dilution)</t>
  </si>
  <si>
    <t>(4) 2E+4 copies/μl (5 μl of (3) + 45 μl of EASY Dilution)</t>
  </si>
  <si>
    <t>(5) 2E+3 copies/μl (5 μl of (4) + 45 μl of EASY Dilution)</t>
  </si>
  <si>
    <t>(6) 2E+2 copies/μl (5 μl of (5) + 45 μl of EASY Dilution)</t>
  </si>
  <si>
    <t>5. Dilute at 1:50 (=1:1,000 at final) or 1:500 (=1:10,000 at final)</t>
  </si>
  <si>
    <t>AAV titer (vg/ml)</t>
  </si>
  <si>
    <t>10uM F Primer</t>
  </si>
  <si>
    <t>10uM R Primer</t>
  </si>
  <si>
    <t>Block Type</t>
  </si>
  <si>
    <t>96well</t>
  </si>
  <si>
    <t>Chemistry</t>
  </si>
  <si>
    <t>SYBR_GREEN</t>
  </si>
  <si>
    <t>Experiment File Name</t>
  </si>
  <si>
    <t>C:\Applied Biosystems\StepOne Software v2.3\experiments\20231218AAV.eds</t>
  </si>
  <si>
    <t>Experiment Run End Time</t>
  </si>
  <si>
    <t>2023-12-18 19:55:18 PM CST</t>
  </si>
  <si>
    <t>Instrument Type</t>
  </si>
  <si>
    <t>steponeplus</t>
  </si>
  <si>
    <t>Passive Reference</t>
  </si>
  <si>
    <t>ROX</t>
  </si>
  <si>
    <t>Well</t>
  </si>
  <si>
    <t>Sample Name</t>
  </si>
  <si>
    <t>Target Name</t>
  </si>
  <si>
    <t>Task</t>
  </si>
  <si>
    <t>Reporter</t>
  </si>
  <si>
    <t>Quencher</t>
  </si>
  <si>
    <t>Cт</t>
  </si>
  <si>
    <t>A1</t>
  </si>
  <si>
    <t/>
  </si>
  <si>
    <t>STANDARD</t>
  </si>
  <si>
    <t>SYBR</t>
  </si>
  <si>
    <t>None</t>
  </si>
  <si>
    <t>A2</t>
  </si>
  <si>
    <t>A3</t>
  </si>
  <si>
    <t>Sample 1</t>
  </si>
  <si>
    <t>UNKNOWN</t>
  </si>
  <si>
    <t>A4</t>
  </si>
  <si>
    <t>A5</t>
  </si>
  <si>
    <t>Sample 9</t>
  </si>
  <si>
    <t>NTC</t>
  </si>
  <si>
    <t>A6</t>
  </si>
  <si>
    <t>A7</t>
  </si>
  <si>
    <t>Sample 17</t>
  </si>
  <si>
    <t>A8</t>
  </si>
  <si>
    <t>A9</t>
  </si>
  <si>
    <t>A10</t>
  </si>
  <si>
    <t>A11</t>
  </si>
  <si>
    <t>A12</t>
  </si>
  <si>
    <t>B1</t>
  </si>
  <si>
    <t>B2</t>
  </si>
  <si>
    <t>B3</t>
  </si>
  <si>
    <t>Sample 2</t>
  </si>
  <si>
    <t>B4</t>
  </si>
  <si>
    <t>B5</t>
  </si>
  <si>
    <t>Sample 10</t>
  </si>
  <si>
    <t>B6</t>
  </si>
  <si>
    <t>B7</t>
  </si>
  <si>
    <t>Sample 18</t>
  </si>
  <si>
    <t>B8</t>
  </si>
  <si>
    <t>B9</t>
  </si>
  <si>
    <t>B10</t>
  </si>
  <si>
    <t>B11</t>
  </si>
  <si>
    <t>B12</t>
  </si>
  <si>
    <t>C1</t>
  </si>
  <si>
    <t>C2</t>
  </si>
  <si>
    <t>C3</t>
  </si>
  <si>
    <t>Sample 3</t>
  </si>
  <si>
    <t>C4</t>
  </si>
  <si>
    <t>C5</t>
  </si>
  <si>
    <t>Sample 11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</si>
  <si>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</si>
  <si>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</si>
  <si>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</si>
  <si>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</si>
  <si>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</si>
  <si>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</si>
  <si>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</si>
  <si>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</si>
  <si>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</si>
  <si>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</si>
  <si>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Sample 4</t>
  </si>
  <si>
    <t>D4</t>
  </si>
  <si>
    <t>D5</t>
  </si>
  <si>
    <t>Sample 12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</si>
  <si>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</si>
  <si>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</si>
  <si>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</si>
  <si>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</si>
  <si>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</si>
  <si>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</si>
  <si>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</si>
  <si>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</si>
  <si>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</si>
  <si>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</si>
  <si>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Sample 5</t>
  </si>
  <si>
    <t>E4</t>
  </si>
  <si>
    <t>E5</t>
  </si>
  <si>
    <t>Sample 13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</si>
  <si>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</si>
  <si>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</si>
  <si>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</si>
  <si>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</si>
  <si>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</si>
  <si>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</si>
  <si>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</si>
  <si>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</si>
  <si>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</si>
  <si>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</si>
  <si>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Sample 6</t>
  </si>
  <si>
    <t>F4</t>
  </si>
  <si>
    <t>F5</t>
  </si>
  <si>
    <t>Sample 14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</si>
  <si>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</si>
  <si>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</si>
  <si>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</si>
  <si>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</si>
  <si>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</si>
  <si>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</si>
  <si>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</si>
  <si>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</si>
  <si>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</si>
  <si>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</si>
  <si>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Sample 7</t>
  </si>
  <si>
    <t>G4</t>
  </si>
  <si>
    <t>G5</t>
  </si>
  <si>
    <t>Sample 15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</si>
  <si>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</si>
  <si>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</si>
  <si>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</si>
  <si>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</si>
  <si>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</si>
  <si>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</si>
  <si>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</si>
  <si>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</si>
  <si>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</si>
  <si>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</si>
  <si>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Sample 8</t>
  </si>
  <si>
    <t>H4</t>
  </si>
  <si>
    <t>H5</t>
  </si>
  <si>
    <t>Sample 16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</si>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</sst>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E+00"/>
    <numFmt numFmtId="166" formatCode="_(* #,##0_);_(* \(#,##0\);_(* &quot;-&quot;??_);_(@_)"/>
    <numFmt numFmtId="167" formatCode="0.0"/>
  </numFmts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 applyProtection="1">
      <alignment horizontal="left"/>
      <protection locked="0"/>
    </xf>
    <xf numFmtId="11" fontId="0" fillId="0" borderId="1" xfId="0" applyNumberFormat="1" applyBorder="1" applyAlignment="1" applyProtection="1">
      <alignment horizontal="left"/>
      <protection locked="0"/>
    </xf>
    <xf numFmtId="11" fontId="0" fillId="0" borderId="1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11" fontId="0" fillId="0" borderId="21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6" fontId="0" fillId="0" borderId="10" xfId="1" applyNumberFormat="1" applyFont="1" applyFill="1" applyBorder="1" applyAlignment="1">
      <alignment horizontal="left"/>
    </xf>
    <xf numFmtId="166" fontId="0" fillId="0" borderId="22" xfId="1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167" fontId="0" fillId="0" borderId="1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1481-8F4D-2F41-BD11-7B151D6F3C0D}">
  <dimension ref="A1:U37"/>
  <sheetViews>
    <sheetView zoomScale="125" workbookViewId="0">
      <selection activeCell="L2" sqref="L2"/>
    </sheetView>
  </sheetViews>
  <sheetFormatPr baseColWidth="10" defaultRowHeight="16" x14ac:dyDescent="0.2"/>
  <cols>
    <col min="1" max="1" width="10.1640625" style="1" customWidth="1"/>
    <col min="2" max="9" width="9.5" style="1" customWidth="1"/>
    <col min="10" max="10" width="5.6640625" style="1" customWidth="1"/>
    <col min="11" max="11" width="8.5" style="1" bestFit="1" customWidth="1"/>
    <col min="12" max="12" width="15" style="1" bestFit="1" customWidth="1"/>
    <col min="13" max="13" width="23.5" style="1" bestFit="1" customWidth="1"/>
    <col min="14" max="14" width="21.6640625" style="1" bestFit="1" customWidth="1"/>
    <col min="15" max="15" width="11" style="1" bestFit="1" customWidth="1"/>
    <col min="16" max="16" width="5.6640625" style="1" customWidth="1"/>
    <col min="17" max="17" width="13.5" style="2" bestFit="1" customWidth="1"/>
    <col min="18" max="18" width="10.83203125" style="1" bestFit="1" customWidth="1"/>
    <col min="19" max="19" width="9.5" style="1" bestFit="1" customWidth="1"/>
    <col min="20" max="20" width="12.33203125" style="1" bestFit="1" customWidth="1"/>
    <col min="21" max="21" width="4.1640625" style="1" bestFit="1" customWidth="1"/>
    <col min="22" max="22" width="4.5" style="1" customWidth="1"/>
    <col min="23" max="23" width="12.1640625" style="1" bestFit="1" customWidth="1"/>
    <col min="24" max="24" width="3.1640625" style="1" bestFit="1" customWidth="1"/>
    <col min="25" max="27" width="8.6640625" style="1" bestFit="1" customWidth="1"/>
    <col min="28" max="36" width="9.1640625" style="1" bestFit="1" customWidth="1"/>
    <col min="37" max="38" width="9.83203125" style="1" customWidth="1"/>
    <col min="39" max="39" width="18.1640625" style="1" bestFit="1" customWidth="1"/>
    <col min="40" max="40" width="19.1640625" style="1" bestFit="1" customWidth="1"/>
    <col min="41" max="56" width="9.83203125" style="1" customWidth="1"/>
    <col min="57" max="57" width="10" style="1" customWidth="1"/>
    <col min="58" max="16384" width="10.83203125" style="1"/>
  </cols>
  <sheetData>
    <row r="1" spans="1:21" ht="17" thickBot="1" x14ac:dyDescent="0.25">
      <c r="A1" s="28" t="s">
        <v>10</v>
      </c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30">
        <v>8</v>
      </c>
      <c r="J1" s="6"/>
      <c r="K1" s="36"/>
      <c r="L1" s="37" t="s">
        <v>113</v>
      </c>
      <c r="M1" s="37" t="s">
        <v>25</v>
      </c>
      <c r="N1" s="37" t="s">
        <v>62</v>
      </c>
      <c r="O1" s="38" t="s">
        <v>93</v>
      </c>
      <c r="P1" s="2"/>
      <c r="T1" s="1" t="s">
        <v>63</v>
      </c>
    </row>
    <row r="2" spans="1:21" x14ac:dyDescent="0.2">
      <c r="A2" s="31" t="s">
        <v>0</v>
      </c>
      <c r="B2" s="53" t="s">
        <v>100</v>
      </c>
      <c r="C2" s="54"/>
      <c r="D2" s="55" t="s">
        <v>64</v>
      </c>
      <c r="E2" s="56"/>
      <c r="F2" s="57" t="s">
        <v>72</v>
      </c>
      <c r="G2" s="56"/>
      <c r="H2" s="55" t="s">
        <v>80</v>
      </c>
      <c r="I2" s="58"/>
      <c r="J2" s="2"/>
      <c r="K2" s="39" t="s">
        <v>11</v>
      </c>
      <c r="L2" s="9" t="str">
        <f t="shared" ref="L2:L9" si="0">IF(D12="","",10^((AVERAGE(D12:E12)-$B$29)/$B$28)*1000*O2)</f>
        <v/>
      </c>
      <c r="M2" s="10"/>
      <c r="N2" s="3"/>
      <c r="O2" s="51"/>
      <c r="P2" s="2"/>
      <c r="Q2" s="21"/>
      <c r="R2" s="45" t="s">
        <v>38</v>
      </c>
      <c r="S2" s="44" t="s">
        <v>39</v>
      </c>
      <c r="T2" s="45">
        <v>10</v>
      </c>
      <c r="U2" s="46" t="s">
        <v>40</v>
      </c>
    </row>
    <row r="3" spans="1:21" x14ac:dyDescent="0.2">
      <c r="A3" s="31" t="s">
        <v>1</v>
      </c>
      <c r="B3" s="53" t="s">
        <v>101</v>
      </c>
      <c r="C3" s="54"/>
      <c r="D3" s="59" t="s">
        <v>65</v>
      </c>
      <c r="E3" s="60"/>
      <c r="F3" s="55" t="s">
        <v>73</v>
      </c>
      <c r="G3" s="56"/>
      <c r="H3" s="59" t="s">
        <v>81</v>
      </c>
      <c r="I3" s="61"/>
      <c r="J3" s="2"/>
      <c r="K3" s="39" t="s">
        <v>12</v>
      </c>
      <c r="L3" s="9" t="str">
        <f t="shared" si="0"/>
        <v/>
      </c>
      <c r="M3" s="10"/>
      <c r="N3" s="3"/>
      <c r="O3" s="51"/>
      <c r="P3" s="2"/>
      <c r="Q3" s="70" t="s">
        <v>8</v>
      </c>
      <c r="R3" s="72">
        <f>T3*($T$7+$U$7)/$T$7</f>
        <v>166.66666666666666</v>
      </c>
      <c r="S3" s="8">
        <v>15</v>
      </c>
      <c r="T3" s="8">
        <f>S3*$T$2</f>
        <v>150</v>
      </c>
      <c r="U3" s="47"/>
    </row>
    <row r="4" spans="1:21" x14ac:dyDescent="0.2">
      <c r="A4" s="31" t="s">
        <v>2</v>
      </c>
      <c r="B4" s="62" t="s">
        <v>102</v>
      </c>
      <c r="C4" s="63"/>
      <c r="D4" s="55" t="s">
        <v>66</v>
      </c>
      <c r="E4" s="56"/>
      <c r="F4" s="59" t="s">
        <v>74</v>
      </c>
      <c r="G4" s="60"/>
      <c r="H4" s="55" t="s">
        <v>82</v>
      </c>
      <c r="I4" s="58"/>
      <c r="J4" s="2"/>
      <c r="K4" s="39" t="s">
        <v>13</v>
      </c>
      <c r="L4" s="9" t="str">
        <f t="shared" si="0"/>
        <v/>
      </c>
      <c r="M4" s="10"/>
      <c r="N4" s="3"/>
      <c r="O4" s="51"/>
      <c r="P4" s="2"/>
      <c r="Q4" s="70" t="s">
        <v>49</v>
      </c>
      <c r="R4" s="72">
        <f>T4*($T$7+$U$7)/$T$7</f>
        <v>22.222222222222221</v>
      </c>
      <c r="S4" s="8">
        <v>2</v>
      </c>
      <c r="T4" s="8">
        <f t="shared" ref="T4:T7" si="1">S4*$T$2</f>
        <v>20</v>
      </c>
      <c r="U4" s="47"/>
    </row>
    <row r="5" spans="1:21" x14ac:dyDescent="0.2">
      <c r="A5" s="31" t="s">
        <v>3</v>
      </c>
      <c r="B5" s="53" t="s">
        <v>103</v>
      </c>
      <c r="C5" s="54"/>
      <c r="D5" s="59" t="s">
        <v>67</v>
      </c>
      <c r="E5" s="60"/>
      <c r="F5" s="55" t="s">
        <v>75</v>
      </c>
      <c r="G5" s="56"/>
      <c r="H5" s="59" t="s">
        <v>83</v>
      </c>
      <c r="I5" s="61"/>
      <c r="J5" s="2"/>
      <c r="K5" s="39" t="s">
        <v>14</v>
      </c>
      <c r="L5" s="9" t="str">
        <f t="shared" si="0"/>
        <v/>
      </c>
      <c r="M5" s="10"/>
      <c r="N5" s="3"/>
      <c r="O5" s="51"/>
      <c r="P5" s="2"/>
      <c r="Q5" s="70" t="s">
        <v>50</v>
      </c>
      <c r="R5" s="72">
        <f>T5*($T$7+$U$7)/$T$7</f>
        <v>11.111111111111111</v>
      </c>
      <c r="S5" s="8">
        <v>1</v>
      </c>
      <c r="T5" s="8">
        <f t="shared" si="1"/>
        <v>10</v>
      </c>
      <c r="U5" s="47"/>
    </row>
    <row r="6" spans="1:21" x14ac:dyDescent="0.2">
      <c r="A6" s="31" t="s">
        <v>4</v>
      </c>
      <c r="B6" s="62" t="s">
        <v>104</v>
      </c>
      <c r="C6" s="63"/>
      <c r="D6" s="55" t="s">
        <v>68</v>
      </c>
      <c r="E6" s="56"/>
      <c r="F6" s="59" t="s">
        <v>76</v>
      </c>
      <c r="G6" s="60"/>
      <c r="H6" s="55" t="s">
        <v>84</v>
      </c>
      <c r="I6" s="58"/>
      <c r="J6" s="2"/>
      <c r="K6" s="39" t="s">
        <v>15</v>
      </c>
      <c r="L6" s="9" t="str">
        <f t="shared" si="0"/>
        <v/>
      </c>
      <c r="M6" s="10"/>
      <c r="N6" s="3"/>
      <c r="O6" s="51"/>
      <c r="P6" s="2"/>
      <c r="Q6" s="70" t="s">
        <v>48</v>
      </c>
      <c r="R6" s="72" t="s">
        <v>51</v>
      </c>
      <c r="S6" s="8">
        <v>2</v>
      </c>
      <c r="T6" s="8" t="s">
        <v>51</v>
      </c>
      <c r="U6" s="47"/>
    </row>
    <row r="7" spans="1:21" ht="17" thickBot="1" x14ac:dyDescent="0.25">
      <c r="A7" s="31" t="s">
        <v>5</v>
      </c>
      <c r="B7" s="53" t="s">
        <v>105</v>
      </c>
      <c r="C7" s="54"/>
      <c r="D7" s="59" t="s">
        <v>69</v>
      </c>
      <c r="E7" s="60"/>
      <c r="F7" s="55" t="s">
        <v>77</v>
      </c>
      <c r="G7" s="56"/>
      <c r="H7" s="59" t="s">
        <v>85</v>
      </c>
      <c r="I7" s="61"/>
      <c r="J7" s="2"/>
      <c r="K7" s="39" t="s">
        <v>16</v>
      </c>
      <c r="L7" s="9" t="str">
        <f t="shared" si="0"/>
        <v/>
      </c>
      <c r="M7" s="10"/>
      <c r="N7" s="3"/>
      <c r="O7" s="51"/>
      <c r="P7" s="2"/>
      <c r="Q7" s="71" t="s">
        <v>38</v>
      </c>
      <c r="R7" s="73">
        <f>T7*($T$7+$U$7)/$T$7</f>
        <v>200</v>
      </c>
      <c r="S7" s="48">
        <f>SUM(S3:S5)</f>
        <v>18</v>
      </c>
      <c r="T7" s="48">
        <f t="shared" si="1"/>
        <v>180</v>
      </c>
      <c r="U7" s="35">
        <v>20</v>
      </c>
    </row>
    <row r="8" spans="1:21" x14ac:dyDescent="0.2">
      <c r="A8" s="31" t="s">
        <v>6</v>
      </c>
      <c r="B8" s="64" t="s">
        <v>55</v>
      </c>
      <c r="C8" s="60"/>
      <c r="D8" s="55" t="s">
        <v>70</v>
      </c>
      <c r="E8" s="56"/>
      <c r="F8" s="59" t="s">
        <v>78</v>
      </c>
      <c r="G8" s="60"/>
      <c r="H8" s="55" t="s">
        <v>86</v>
      </c>
      <c r="I8" s="58"/>
      <c r="J8" s="2"/>
      <c r="K8" s="39" t="s">
        <v>17</v>
      </c>
      <c r="L8" s="9" t="str">
        <f t="shared" si="0"/>
        <v/>
      </c>
      <c r="M8" s="10"/>
      <c r="N8" s="3"/>
      <c r="O8" s="51"/>
      <c r="P8" s="2"/>
    </row>
    <row r="9" spans="1:21" ht="17" thickBot="1" x14ac:dyDescent="0.25">
      <c r="A9" s="33" t="s">
        <v>7</v>
      </c>
      <c r="B9" s="65" t="s">
        <v>54</v>
      </c>
      <c r="C9" s="66"/>
      <c r="D9" s="67" t="s">
        <v>71</v>
      </c>
      <c r="E9" s="68"/>
      <c r="F9" s="65" t="s">
        <v>79</v>
      </c>
      <c r="G9" s="66"/>
      <c r="H9" s="67" t="s">
        <v>87</v>
      </c>
      <c r="I9" s="69"/>
      <c r="J9" s="2"/>
      <c r="K9" s="39" t="s">
        <v>18</v>
      </c>
      <c r="L9" s="9" t="str">
        <f t="shared" si="0"/>
        <v/>
      </c>
      <c r="M9" s="10"/>
      <c r="N9" s="3"/>
      <c r="O9" s="51"/>
      <c r="P9" s="2"/>
      <c r="T9" s="1" t="s">
        <v>63</v>
      </c>
    </row>
    <row r="10" spans="1:21" ht="17" thickBo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39" t="s">
        <v>19</v>
      </c>
      <c r="L10" s="9" t="str">
        <f>IF(F12="","",10^((AVERAGE(F12:G12)-$B$29)/$B$28)*1000*O10)</f>
        <v/>
      </c>
      <c r="M10" s="10"/>
      <c r="N10" s="3"/>
      <c r="O10" s="51"/>
      <c r="P10" s="2"/>
      <c r="Q10" s="21"/>
      <c r="R10" s="45" t="s">
        <v>38</v>
      </c>
      <c r="S10" s="44" t="s">
        <v>39</v>
      </c>
      <c r="T10" s="45">
        <v>10</v>
      </c>
      <c r="U10" s="46" t="s">
        <v>40</v>
      </c>
    </row>
    <row r="11" spans="1:21" x14ac:dyDescent="0.2">
      <c r="A11" s="28" t="s">
        <v>9</v>
      </c>
      <c r="B11" s="29">
        <v>1</v>
      </c>
      <c r="C11" s="29">
        <v>2</v>
      </c>
      <c r="D11" s="29">
        <v>3</v>
      </c>
      <c r="E11" s="29">
        <v>4</v>
      </c>
      <c r="F11" s="29">
        <v>5</v>
      </c>
      <c r="G11" s="29">
        <v>6</v>
      </c>
      <c r="H11" s="29">
        <v>7</v>
      </c>
      <c r="I11" s="30">
        <v>8</v>
      </c>
      <c r="J11" s="2"/>
      <c r="K11" s="39" t="s">
        <v>20</v>
      </c>
      <c r="L11" s="9" t="str">
        <f t="shared" ref="L11:L17" si="2">IF(F13="","",10^((AVERAGE(F13:G13)-$B$29)/$B$28)*1000*O11)</f>
        <v/>
      </c>
      <c r="M11" s="10"/>
      <c r="N11" s="3"/>
      <c r="O11" s="51"/>
      <c r="P11" s="2"/>
      <c r="Q11" s="70" t="s">
        <v>53</v>
      </c>
      <c r="R11" s="72">
        <f>T11*($T$13+$U$13)/$T$13</f>
        <v>12</v>
      </c>
      <c r="S11" s="8">
        <v>1</v>
      </c>
      <c r="T11" s="8">
        <f>S11*$T$10</f>
        <v>10</v>
      </c>
      <c r="U11" s="47"/>
    </row>
    <row r="12" spans="1:21" x14ac:dyDescent="0.2">
      <c r="A12" s="31" t="s">
        <v>0</v>
      </c>
      <c r="B12" s="3"/>
      <c r="C12" s="3"/>
      <c r="D12" s="3"/>
      <c r="E12" s="3"/>
      <c r="F12" s="3"/>
      <c r="G12" s="3"/>
      <c r="H12" s="3"/>
      <c r="I12" s="32"/>
      <c r="J12" s="6"/>
      <c r="K12" s="39" t="s">
        <v>26</v>
      </c>
      <c r="L12" s="9" t="str">
        <f t="shared" si="2"/>
        <v/>
      </c>
      <c r="M12" s="10"/>
      <c r="N12" s="3"/>
      <c r="O12" s="51"/>
      <c r="P12" s="2"/>
      <c r="Q12" s="70" t="s">
        <v>49</v>
      </c>
      <c r="R12" s="72">
        <f>T12*($T$13+$U$13)/$T$13</f>
        <v>228</v>
      </c>
      <c r="S12" s="8">
        <v>19</v>
      </c>
      <c r="T12" s="8">
        <f>S12*$T$10</f>
        <v>190</v>
      </c>
      <c r="U12" s="47"/>
    </row>
    <row r="13" spans="1:21" ht="17" thickBot="1" x14ac:dyDescent="0.25">
      <c r="A13" s="31" t="s">
        <v>1</v>
      </c>
      <c r="B13" s="3"/>
      <c r="C13" s="3"/>
      <c r="D13" s="3"/>
      <c r="E13" s="3"/>
      <c r="F13" s="3"/>
      <c r="G13" s="3"/>
      <c r="H13" s="3"/>
      <c r="I13" s="32"/>
      <c r="J13" s="2"/>
      <c r="K13" s="39" t="s">
        <v>27</v>
      </c>
      <c r="L13" s="9" t="str">
        <f t="shared" si="2"/>
        <v/>
      </c>
      <c r="M13" s="10"/>
      <c r="N13" s="3"/>
      <c r="O13" s="51"/>
      <c r="P13" s="2"/>
      <c r="Q13" s="71" t="s">
        <v>38</v>
      </c>
      <c r="R13" s="73">
        <f>T13*($T$13+$U$13)/$T$13</f>
        <v>240</v>
      </c>
      <c r="S13" s="48">
        <f>SUM(S11:S12)</f>
        <v>20</v>
      </c>
      <c r="T13" s="48">
        <f>S13*$T$10</f>
        <v>200</v>
      </c>
      <c r="U13" s="35">
        <v>40</v>
      </c>
    </row>
    <row r="14" spans="1:21" x14ac:dyDescent="0.2">
      <c r="A14" s="31" t="s">
        <v>2</v>
      </c>
      <c r="B14" s="3"/>
      <c r="C14" s="3"/>
      <c r="D14" s="3"/>
      <c r="E14" s="3"/>
      <c r="F14" s="3"/>
      <c r="G14" s="3"/>
      <c r="H14" s="3"/>
      <c r="I14" s="32"/>
      <c r="J14" s="2"/>
      <c r="K14" s="39" t="s">
        <v>28</v>
      </c>
      <c r="L14" s="9" t="str">
        <f t="shared" si="2"/>
        <v/>
      </c>
      <c r="M14" s="10"/>
      <c r="N14" s="3"/>
      <c r="O14" s="51"/>
      <c r="P14" s="2"/>
    </row>
    <row r="15" spans="1:21" x14ac:dyDescent="0.2">
      <c r="A15" s="31" t="s">
        <v>3</v>
      </c>
      <c r="B15" s="3"/>
      <c r="C15" s="3"/>
      <c r="D15" s="3"/>
      <c r="E15" s="3"/>
      <c r="F15" s="3"/>
      <c r="G15" s="3"/>
      <c r="H15" s="3"/>
      <c r="I15" s="32"/>
      <c r="J15" s="2"/>
      <c r="K15" s="39" t="s">
        <v>29</v>
      </c>
      <c r="L15" s="9" t="str">
        <f t="shared" si="2"/>
        <v/>
      </c>
      <c r="M15" s="10"/>
      <c r="N15" s="3"/>
      <c r="O15" s="51"/>
      <c r="P15" s="2"/>
      <c r="T15" s="7" t="s">
        <v>89</v>
      </c>
      <c r="U15" s="8">
        <v>6</v>
      </c>
    </row>
    <row r="16" spans="1:21" x14ac:dyDescent="0.2">
      <c r="A16" s="31" t="s">
        <v>4</v>
      </c>
      <c r="B16" s="3"/>
      <c r="C16" s="3"/>
      <c r="D16" s="3"/>
      <c r="E16" s="3"/>
      <c r="F16" s="3"/>
      <c r="G16" s="3"/>
      <c r="H16" s="3"/>
      <c r="I16" s="32"/>
      <c r="J16" s="2"/>
      <c r="K16" s="39" t="s">
        <v>30</v>
      </c>
      <c r="L16" s="9" t="str">
        <f t="shared" si="2"/>
        <v/>
      </c>
      <c r="M16" s="10"/>
      <c r="N16" s="3"/>
      <c r="O16" s="51"/>
      <c r="P16" s="2"/>
      <c r="T16" s="7" t="s">
        <v>90</v>
      </c>
      <c r="U16" s="8">
        <v>2</v>
      </c>
    </row>
    <row r="17" spans="1:21" ht="17" thickBot="1" x14ac:dyDescent="0.25">
      <c r="A17" s="31" t="s">
        <v>5</v>
      </c>
      <c r="B17" s="3"/>
      <c r="C17" s="3"/>
      <c r="D17" s="3"/>
      <c r="E17" s="3"/>
      <c r="F17" s="3"/>
      <c r="G17" s="3"/>
      <c r="H17" s="3"/>
      <c r="I17" s="32"/>
      <c r="J17" s="2"/>
      <c r="K17" s="39" t="s">
        <v>31</v>
      </c>
      <c r="L17" s="9" t="str">
        <f t="shared" si="2"/>
        <v/>
      </c>
      <c r="M17" s="10"/>
      <c r="N17" s="3"/>
      <c r="O17" s="51"/>
      <c r="P17" s="2"/>
      <c r="T17" s="4" t="s">
        <v>88</v>
      </c>
    </row>
    <row r="18" spans="1:21" x14ac:dyDescent="0.2">
      <c r="A18" s="31" t="s">
        <v>6</v>
      </c>
      <c r="B18" s="3"/>
      <c r="C18" s="3"/>
      <c r="D18" s="3"/>
      <c r="E18" s="3"/>
      <c r="F18" s="3"/>
      <c r="G18" s="3"/>
      <c r="H18" s="3"/>
      <c r="I18" s="32"/>
      <c r="J18" s="2"/>
      <c r="K18" s="39" t="s">
        <v>32</v>
      </c>
      <c r="L18" s="9" t="str">
        <f>IF(H12="","",10^((AVERAGE(H12:I12)-$B$29)/$B$28)*1000*O18)</f>
        <v/>
      </c>
      <c r="M18" s="11"/>
      <c r="N18" s="3"/>
      <c r="O18" s="51"/>
      <c r="P18" s="2"/>
      <c r="Q18" s="21"/>
      <c r="R18" s="43" t="s">
        <v>38</v>
      </c>
      <c r="S18" s="44" t="s">
        <v>39</v>
      </c>
      <c r="T18" s="45">
        <v>10</v>
      </c>
      <c r="U18" s="46" t="s">
        <v>40</v>
      </c>
    </row>
    <row r="19" spans="1:21" ht="17" thickBot="1" x14ac:dyDescent="0.25">
      <c r="A19" s="33" t="s">
        <v>7</v>
      </c>
      <c r="B19" s="34"/>
      <c r="C19" s="34"/>
      <c r="D19" s="34"/>
      <c r="E19" s="34"/>
      <c r="F19" s="34"/>
      <c r="G19" s="34"/>
      <c r="H19" s="34"/>
      <c r="I19" s="35"/>
      <c r="J19" s="2"/>
      <c r="K19" s="39" t="s">
        <v>33</v>
      </c>
      <c r="L19" s="9" t="str">
        <f t="shared" ref="L19:L25" si="3">IF(H13="","",10^((AVERAGE(H13:I13)-$B$29)/$B$28)*1000*O19)</f>
        <v/>
      </c>
      <c r="M19" s="10"/>
      <c r="N19" s="3"/>
      <c r="O19" s="51"/>
      <c r="P19" s="2"/>
      <c r="Q19" s="70" t="s">
        <v>8</v>
      </c>
      <c r="R19" s="72">
        <f>T19*($T$24+$U$24)/$T$24</f>
        <v>266.5</v>
      </c>
      <c r="S19" s="8">
        <v>6.5</v>
      </c>
      <c r="T19" s="8">
        <f>S19*SUM($U$15:$U$16,$T$18)*2</f>
        <v>234</v>
      </c>
      <c r="U19" s="47"/>
    </row>
    <row r="20" spans="1:21" ht="17" thickBot="1" x14ac:dyDescent="0.25">
      <c r="J20" s="2"/>
      <c r="K20" s="39" t="s">
        <v>34</v>
      </c>
      <c r="L20" s="9" t="str">
        <f t="shared" si="3"/>
        <v/>
      </c>
      <c r="M20" s="10"/>
      <c r="N20" s="3"/>
      <c r="O20" s="51"/>
      <c r="P20" s="2"/>
      <c r="Q20" s="70" t="s">
        <v>41</v>
      </c>
      <c r="R20" s="72">
        <f>T20*($T$24+$U$24)/$T$24</f>
        <v>512.5</v>
      </c>
      <c r="S20" s="8">
        <v>12.5</v>
      </c>
      <c r="T20" s="8">
        <f>S20*SUM($U$15:$U$16,$T$18)*2</f>
        <v>450</v>
      </c>
      <c r="U20" s="47"/>
    </row>
    <row r="21" spans="1:21" x14ac:dyDescent="0.2">
      <c r="A21" s="13" t="s">
        <v>21</v>
      </c>
      <c r="B21" s="14" t="s">
        <v>24</v>
      </c>
      <c r="D21" s="49" t="s">
        <v>99</v>
      </c>
      <c r="E21" s="22"/>
      <c r="F21" s="22"/>
      <c r="G21" s="22"/>
      <c r="H21" s="22"/>
      <c r="I21" s="14"/>
      <c r="K21" s="39" t="s">
        <v>35</v>
      </c>
      <c r="L21" s="9" t="str">
        <f t="shared" si="3"/>
        <v/>
      </c>
      <c r="M21" s="10"/>
      <c r="N21" s="3"/>
      <c r="O21" s="51"/>
      <c r="P21" s="2"/>
      <c r="Q21" s="70" t="s">
        <v>114</v>
      </c>
      <c r="R21" s="72">
        <f>T21*($T$24+$U$24)/$T$24</f>
        <v>20.5</v>
      </c>
      <c r="S21" s="8">
        <v>0.5</v>
      </c>
      <c r="T21" s="8">
        <f>S21*SUM($U$15:$U$16,$T$18)*2</f>
        <v>18</v>
      </c>
      <c r="U21" s="47"/>
    </row>
    <row r="22" spans="1:21" x14ac:dyDescent="0.2">
      <c r="A22" s="15">
        <v>20000000</v>
      </c>
      <c r="B22" s="16" t="e">
        <f t="shared" ref="B22:B27" si="4">AVERAGE(B12:C12)</f>
        <v>#DIV/0!</v>
      </c>
      <c r="D22" s="23" t="s">
        <v>36</v>
      </c>
      <c r="I22" s="24"/>
      <c r="K22" s="39" t="s">
        <v>58</v>
      </c>
      <c r="L22" s="9" t="str">
        <f t="shared" si="3"/>
        <v/>
      </c>
      <c r="M22" s="10"/>
      <c r="N22" s="3"/>
      <c r="O22" s="51"/>
      <c r="P22" s="2"/>
      <c r="Q22" s="70" t="s">
        <v>115</v>
      </c>
      <c r="R22" s="72">
        <f>T22*($T$24+$U$24)/$T$24</f>
        <v>20.5</v>
      </c>
      <c r="S22" s="8">
        <v>0.5</v>
      </c>
      <c r="T22" s="8">
        <f>S22*SUM($U$15:$U$16,$T$18)*2</f>
        <v>18</v>
      </c>
      <c r="U22" s="47"/>
    </row>
    <row r="23" spans="1:21" x14ac:dyDescent="0.2">
      <c r="A23" s="15">
        <v>2000000</v>
      </c>
      <c r="B23" s="16" t="e">
        <f t="shared" si="4"/>
        <v>#DIV/0!</v>
      </c>
      <c r="D23" s="23" t="s">
        <v>37</v>
      </c>
      <c r="I23" s="24"/>
      <c r="K23" s="39" t="s">
        <v>59</v>
      </c>
      <c r="L23" s="9" t="str">
        <f t="shared" si="3"/>
        <v/>
      </c>
      <c r="M23" s="10"/>
      <c r="N23" s="3"/>
      <c r="O23" s="51"/>
      <c r="P23" s="2"/>
      <c r="Q23" s="70" t="s">
        <v>42</v>
      </c>
      <c r="R23" s="72" t="s">
        <v>51</v>
      </c>
      <c r="S23" s="8">
        <v>5</v>
      </c>
      <c r="T23" s="8" t="s">
        <v>51</v>
      </c>
      <c r="U23" s="47"/>
    </row>
    <row r="24" spans="1:21" ht="17" thickBot="1" x14ac:dyDescent="0.25">
      <c r="A24" s="15">
        <v>200000</v>
      </c>
      <c r="B24" s="16" t="e">
        <f t="shared" si="4"/>
        <v>#DIV/0!</v>
      </c>
      <c r="D24" s="50" t="s">
        <v>98</v>
      </c>
      <c r="I24" s="24"/>
      <c r="K24" s="39" t="s">
        <v>60</v>
      </c>
      <c r="L24" s="9" t="str">
        <f t="shared" si="3"/>
        <v/>
      </c>
      <c r="M24" s="10"/>
      <c r="N24" s="3"/>
      <c r="O24" s="51"/>
      <c r="P24" s="2"/>
      <c r="Q24" s="71" t="s">
        <v>38</v>
      </c>
      <c r="R24" s="73">
        <f>T24*($T$24+$U$24)/$T$24</f>
        <v>820</v>
      </c>
      <c r="S24" s="48">
        <f>SUM(S19:S22)</f>
        <v>20</v>
      </c>
      <c r="T24" s="48">
        <f>S24*SUM($U$15:$U$16,$T$18)*2</f>
        <v>720</v>
      </c>
      <c r="U24" s="35">
        <v>100</v>
      </c>
    </row>
    <row r="25" spans="1:21" x14ac:dyDescent="0.2">
      <c r="A25" s="15">
        <v>20000</v>
      </c>
      <c r="B25" s="16" t="e">
        <f t="shared" si="4"/>
        <v>#DIV/0!</v>
      </c>
      <c r="D25" s="23" t="s">
        <v>95</v>
      </c>
      <c r="I25" s="24"/>
      <c r="K25" s="39" t="s">
        <v>61</v>
      </c>
      <c r="L25" s="9" t="str">
        <f t="shared" si="3"/>
        <v/>
      </c>
      <c r="M25" s="10"/>
      <c r="N25" s="3"/>
      <c r="O25" s="51"/>
      <c r="P25" s="2"/>
    </row>
    <row r="26" spans="1:21" x14ac:dyDescent="0.2">
      <c r="A26" s="15">
        <v>2000</v>
      </c>
      <c r="B26" s="16" t="e">
        <f t="shared" si="4"/>
        <v>#DIV/0!</v>
      </c>
      <c r="D26" s="23" t="s">
        <v>96</v>
      </c>
      <c r="I26" s="24"/>
      <c r="K26" s="40" t="s">
        <v>91</v>
      </c>
      <c r="L26" s="9" t="str">
        <f>IF(B18="","",10^((AVERAGE(B18:C18)-$B$29)/$B$28)*1000*O26)</f>
        <v/>
      </c>
      <c r="M26" s="3" t="s">
        <v>57</v>
      </c>
      <c r="N26" s="12">
        <v>8000000000000</v>
      </c>
      <c r="O26" s="51">
        <v>1000</v>
      </c>
      <c r="P26" s="2"/>
      <c r="Q26" s="2" t="s">
        <v>92</v>
      </c>
    </row>
    <row r="27" spans="1:21" x14ac:dyDescent="0.2">
      <c r="A27" s="15">
        <v>200</v>
      </c>
      <c r="B27" s="16" t="e">
        <f t="shared" si="4"/>
        <v>#DIV/0!</v>
      </c>
      <c r="D27" s="50" t="s">
        <v>97</v>
      </c>
      <c r="I27" s="24"/>
      <c r="K27" s="40" t="s">
        <v>91</v>
      </c>
      <c r="L27" s="9" t="str">
        <f>IF(B19="","",10^((AVERAGE(B19:C19)-$B$29)/$B$28)*1000*O27)</f>
        <v/>
      </c>
      <c r="M27" s="3" t="s">
        <v>56</v>
      </c>
      <c r="N27" s="12">
        <v>8000000000000</v>
      </c>
      <c r="O27" s="51">
        <v>10000</v>
      </c>
      <c r="P27" s="2"/>
      <c r="Q27" s="2" t="s">
        <v>94</v>
      </c>
      <c r="R27" s="1" t="s">
        <v>43</v>
      </c>
    </row>
    <row r="28" spans="1:21" ht="17" thickBot="1" x14ac:dyDescent="0.25">
      <c r="A28" s="17" t="s">
        <v>22</v>
      </c>
      <c r="B28" s="18" t="e" cm="1">
        <f t="array" ref="B28">SLOPE(B22:B27,LOG10(A22:A27))</f>
        <v>#DIV/0!</v>
      </c>
      <c r="D28" s="25" t="s">
        <v>112</v>
      </c>
      <c r="E28" s="26"/>
      <c r="F28" s="26"/>
      <c r="G28" s="26"/>
      <c r="H28" s="26"/>
      <c r="I28" s="27"/>
      <c r="K28" s="41" t="s">
        <v>8</v>
      </c>
      <c r="L28" s="42"/>
      <c r="M28" s="34"/>
      <c r="N28" s="34"/>
      <c r="O28" s="52"/>
      <c r="P28" s="2"/>
      <c r="Q28" s="2" t="s">
        <v>44</v>
      </c>
      <c r="R28" s="1" t="s">
        <v>45</v>
      </c>
    </row>
    <row r="29" spans="1:21" ht="17" thickBot="1" x14ac:dyDescent="0.25">
      <c r="A29" s="17" t="s">
        <v>23</v>
      </c>
      <c r="B29" s="18" t="e" cm="1">
        <f t="array" ref="B29">INTERCEPT(B22:B27,LOG10(A22:A27))</f>
        <v>#DIV/0!</v>
      </c>
      <c r="R29" s="1" t="s">
        <v>46</v>
      </c>
      <c r="S29" s="1" t="s">
        <v>47</v>
      </c>
    </row>
    <row r="30" spans="1:21" ht="17" thickBot="1" x14ac:dyDescent="0.25">
      <c r="A30" s="19" t="s">
        <v>52</v>
      </c>
      <c r="B30" s="20" t="e" cm="1">
        <f t="array" ref="B30">CORREL(B22:B27,LOG10(A22:A27))</f>
        <v>#DIV/0!</v>
      </c>
      <c r="D30" s="49" t="s">
        <v>21</v>
      </c>
      <c r="E30" s="22"/>
      <c r="F30" s="22"/>
      <c r="G30" s="22"/>
      <c r="H30" s="22"/>
      <c r="I30" s="14"/>
    </row>
    <row r="31" spans="1:21" x14ac:dyDescent="0.2">
      <c r="D31" s="23" t="s">
        <v>106</v>
      </c>
      <c r="I31" s="24"/>
    </row>
    <row r="32" spans="1:21" x14ac:dyDescent="0.2">
      <c r="D32" s="23" t="s">
        <v>107</v>
      </c>
      <c r="I32" s="24"/>
      <c r="S32" s="2"/>
    </row>
    <row r="33" spans="4:20" x14ac:dyDescent="0.2">
      <c r="D33" s="23" t="s">
        <v>108</v>
      </c>
      <c r="I33" s="24"/>
      <c r="S33" s="2"/>
      <c r="T33" s="5"/>
    </row>
    <row r="34" spans="4:20" x14ac:dyDescent="0.2">
      <c r="D34" s="23" t="s">
        <v>109</v>
      </c>
      <c r="I34" s="24"/>
    </row>
    <row r="35" spans="4:20" x14ac:dyDescent="0.2">
      <c r="D35" s="23" t="s">
        <v>110</v>
      </c>
      <c r="I35" s="24"/>
    </row>
    <row r="36" spans="4:20" ht="17" thickBot="1" x14ac:dyDescent="0.25">
      <c r="D36" s="25" t="s">
        <v>111</v>
      </c>
      <c r="E36" s="26"/>
      <c r="F36" s="26"/>
      <c r="G36" s="26"/>
      <c r="H36" s="26"/>
      <c r="I36" s="27"/>
    </row>
    <row r="37" spans="4:20" x14ac:dyDescent="0.2">
      <c r="S37" s="2"/>
    </row>
  </sheetData>
  <phoneticPr fontId="2" type="noConversion"/>
  <conditionalFormatting sqref="O2:O27">
    <cfRule type="cellIs" dxfId="2" priority="4" stopIfTrue="1" operator="greaterThan">
      <formula>5000</formula>
    </cfRule>
  </conditionalFormatting>
  <conditionalFormatting sqref="O2:O28">
    <cfRule type="cellIs" dxfId="1" priority="2" stopIfTrue="1" operator="lessThan">
      <formula>1</formula>
    </cfRule>
    <cfRule type="cellIs" dxfId="0" priority="3" operator="lessThan">
      <formula>5000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3CE6-9332-B543-860D-442AFD4D9A55}">
  <dimension ref="A1:Q104"/>
  <sheetViews>
    <sheetView tabSelected="1" zoomScale="75" workbookViewId="0">
      <selection activeCell="I22" sqref="I22"/>
    </sheetView>
  </sheetViews>
  <sheetFormatPr baseColWidth="10" defaultRowHeight="16" x14ac:dyDescent="0.2"/>
  <cols>
    <col min="1" max="1" width="8.83203125" customWidth="1"/>
    <col min="2" max="2" width="10.83203125" customWidth="1"/>
    <col min="3" max="4" width="8.83203125" customWidth="1"/>
    <col min="5" max="5" width="8.33203125" bestFit="1" customWidth="1"/>
    <col min="6" max="7" width="8.83203125" customWidth="1"/>
  </cols>
  <sheetData>
    <row r="1" spans="1:17" x14ac:dyDescent="0.2">
      <c r="A1" t="s">
        <v>116</v>
      </c>
      <c r="B1" t="s">
        <v>117</v>
      </c>
    </row>
    <row r="2" spans="1:17" x14ac:dyDescent="0.2">
      <c r="A2" t="s">
        <v>118</v>
      </c>
      <c r="B2" t="s">
        <v>119</v>
      </c>
    </row>
    <row r="3" spans="1:17" x14ac:dyDescent="0.2">
      <c r="A3" t="s">
        <v>120</v>
      </c>
      <c r="B3" t="s">
        <v>121</v>
      </c>
    </row>
    <row r="4" spans="1:17" x14ac:dyDescent="0.2">
      <c r="A4" t="s">
        <v>122</v>
      </c>
      <c r="B4" t="s">
        <v>123</v>
      </c>
    </row>
    <row r="5" spans="1:17" x14ac:dyDescent="0.2">
      <c r="A5" t="s">
        <v>124</v>
      </c>
      <c r="B5" t="s">
        <v>125</v>
      </c>
    </row>
    <row r="6" spans="1:17" x14ac:dyDescent="0.2">
      <c r="A6" t="s">
        <v>126</v>
      </c>
      <c r="B6" t="s">
        <v>127</v>
      </c>
    </row>
    <row r="8" spans="1:17" ht="17" thickBot="1" x14ac:dyDescent="0.25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</row>
    <row r="9" spans="1:17" x14ac:dyDescent="0.2">
      <c r="A9" t="s">
        <v>135</v>
      </c>
      <c r="B9" t="s">
        <v>136</v>
      </c>
      <c r="C9" t="s">
        <v>48</v>
      </c>
      <c r="D9" t="s">
        <v>137</v>
      </c>
      <c r="E9" t="s">
        <v>138</v>
      </c>
      <c r="F9" t="s">
        <v>139</v>
      </c>
      <c r="G9">
        <v>15.161849975585938</v>
      </c>
      <c r="I9" s="28" t="s">
        <v>9</v>
      </c>
      <c r="J9" s="29">
        <v>1</v>
      </c>
      <c r="K9" s="29">
        <v>2</v>
      </c>
      <c r="L9" s="29">
        <v>3</v>
      </c>
      <c r="M9" s="29">
        <v>4</v>
      </c>
      <c r="N9" s="29">
        <v>5</v>
      </c>
      <c r="O9" s="29">
        <v>6</v>
      </c>
      <c r="P9" s="29">
        <v>7</v>
      </c>
      <c r="Q9" s="30">
        <v>8</v>
      </c>
    </row>
    <row r="10" spans="1:17" x14ac:dyDescent="0.2">
      <c r="A10" t="s">
        <v>140</v>
      </c>
      <c r="B10" t="s">
        <v>136</v>
      </c>
      <c r="C10" t="s">
        <v>48</v>
      </c>
      <c r="D10" t="s">
        <v>137</v>
      </c>
      <c r="E10" t="s">
        <v>138</v>
      </c>
      <c r="F10" t="s">
        <v>139</v>
      </c>
      <c r="G10">
        <v>15.125297546386719</v>
      </c>
      <c r="I10" s="31" t="s">
        <v>0</v>
      </c>
      <c r="J10" s="3">
        <f>G9</f>
        <v>15.161849975585938</v>
      </c>
      <c r="K10" s="3">
        <f>G10</f>
        <v>15.125297546386719</v>
      </c>
      <c r="L10" s="3">
        <f>G11</f>
        <v>17.437824249267578</v>
      </c>
      <c r="M10" s="3">
        <f>G12</f>
        <v>17.429000854492188</v>
      </c>
      <c r="N10" s="3">
        <f>G13</f>
        <v>33.034618377685547</v>
      </c>
      <c r="O10" s="3">
        <f>G14</f>
        <v>33.601932525634766</v>
      </c>
      <c r="P10" s="3" t="str">
        <f>G15</f>
        <v/>
      </c>
      <c r="Q10" s="32" t="str">
        <f>G16</f>
        <v/>
      </c>
    </row>
    <row r="11" spans="1:17" x14ac:dyDescent="0.2">
      <c r="A11" t="s">
        <v>141</v>
      </c>
      <c r="B11" t="s">
        <v>142</v>
      </c>
      <c r="C11" t="s">
        <v>48</v>
      </c>
      <c r="D11" t="s">
        <v>143</v>
      </c>
      <c r="E11" t="s">
        <v>138</v>
      </c>
      <c r="F11" t="s">
        <v>139</v>
      </c>
      <c r="G11">
        <v>17.437824249267578</v>
      </c>
      <c r="I11" s="31" t="s">
        <v>1</v>
      </c>
      <c r="J11" s="3">
        <f>G21</f>
        <v>18.485162734985352</v>
      </c>
      <c r="K11" s="3">
        <f>G22</f>
        <v>18.483591079711914</v>
      </c>
      <c r="L11" s="3">
        <f>G23</f>
        <v>17.385463714599609</v>
      </c>
      <c r="M11" s="3">
        <f>G24</f>
        <v>17.470193862915039</v>
      </c>
      <c r="N11" s="3" t="str">
        <f>G25</f>
        <v/>
      </c>
      <c r="O11" s="3" t="str">
        <f>G26</f>
        <v/>
      </c>
      <c r="P11" s="3" t="str">
        <f>G27</f>
        <v/>
      </c>
      <c r="Q11" s="32" t="str">
        <f>G28</f>
        <v/>
      </c>
    </row>
    <row r="12" spans="1:17" x14ac:dyDescent="0.2">
      <c r="A12" t="s">
        <v>144</v>
      </c>
      <c r="B12" t="s">
        <v>142</v>
      </c>
      <c r="C12" t="s">
        <v>48</v>
      </c>
      <c r="D12" t="s">
        <v>143</v>
      </c>
      <c r="E12" t="s">
        <v>138</v>
      </c>
      <c r="F12" t="s">
        <v>139</v>
      </c>
      <c r="G12">
        <v>17.429000854492188</v>
      </c>
      <c r="I12" s="31" t="s">
        <v>2</v>
      </c>
      <c r="J12" s="3">
        <f>G33</f>
        <v>21.831148147583008</v>
      </c>
      <c r="K12" s="3">
        <f>G34</f>
        <v>21.770439147949219</v>
      </c>
      <c r="L12" s="3">
        <f>G35</f>
        <v>21.567447662353516</v>
      </c>
      <c r="M12" s="3">
        <f>G36</f>
        <v>21.555566787719727</v>
      </c>
      <c r="N12" s="3" t="str">
        <f>G37</f>
        <v/>
      </c>
      <c r="O12" s="3" t="str">
        <f>G38</f>
        <v/>
      </c>
      <c r="P12" s="3" t="str">
        <f>G39</f>
        <v/>
      </c>
      <c r="Q12" s="32" t="str">
        <f>G40</f>
        <v/>
      </c>
    </row>
    <row r="13" spans="1:17" x14ac:dyDescent="0.2">
      <c r="A13" t="s">
        <v>145</v>
      </c>
      <c r="B13" t="s">
        <v>146</v>
      </c>
      <c r="C13" t="s">
        <v>48</v>
      </c>
      <c r="D13" t="s">
        <v>147</v>
      </c>
      <c r="E13" t="s">
        <v>138</v>
      </c>
      <c r="F13" t="s">
        <v>139</v>
      </c>
      <c r="G13">
        <v>33.034618377685547</v>
      </c>
      <c r="I13" s="31" t="s">
        <v>3</v>
      </c>
      <c r="J13" s="3">
        <f>G45</f>
        <v>25.099544525146484</v>
      </c>
      <c r="K13" s="3">
        <f>G46</f>
        <v>25.045827865600586</v>
      </c>
      <c r="L13" s="3">
        <f>G47</f>
        <v>20.264490127563477</v>
      </c>
      <c r="M13" s="3">
        <f>G48</f>
        <v>20.161550521850586</v>
      </c>
      <c r="N13" s="3" t="str">
        <f>G49</f>
        <v/>
      </c>
      <c r="O13" s="3" t="str">
        <f>G50</f>
        <v/>
      </c>
      <c r="P13" s="3" t="str">
        <f>G51</f>
        <v/>
      </c>
      <c r="Q13" s="32" t="str">
        <f>G52</f>
        <v/>
      </c>
    </row>
    <row r="14" spans="1:17" x14ac:dyDescent="0.2">
      <c r="A14" t="s">
        <v>148</v>
      </c>
      <c r="B14" t="s">
        <v>146</v>
      </c>
      <c r="C14" t="s">
        <v>48</v>
      </c>
      <c r="D14" t="s">
        <v>147</v>
      </c>
      <c r="E14" t="s">
        <v>138</v>
      </c>
      <c r="F14" t="s">
        <v>139</v>
      </c>
      <c r="G14">
        <v>33.601932525634766</v>
      </c>
      <c r="I14" s="31" t="s">
        <v>4</v>
      </c>
      <c r="J14" s="3">
        <f>G57</f>
        <v>28.414373397827148</v>
      </c>
      <c r="K14" s="3">
        <f>G58</f>
        <v>28.388343811035156</v>
      </c>
      <c r="L14" s="3">
        <f>G59</f>
        <v>22.506738662719727</v>
      </c>
      <c r="M14" s="3">
        <f>G60</f>
        <v>22.533744812011719</v>
      </c>
      <c r="N14" s="3" t="str">
        <f>G61</f>
        <v/>
      </c>
      <c r="O14" s="3" t="str">
        <f>G62</f>
        <v/>
      </c>
      <c r="P14" s="3" t="str">
        <f>G63</f>
        <v/>
      </c>
      <c r="Q14" s="32" t="str">
        <f>G64</f>
        <v/>
      </c>
    </row>
    <row r="15" spans="1:17" x14ac:dyDescent="0.2">
      <c r="A15" t="s">
        <v>149</v>
      </c>
      <c r="B15" t="s">
        <v>150</v>
      </c>
      <c r="C15" t="s">
        <v>136</v>
      </c>
      <c r="D15" t="s">
        <v>136</v>
      </c>
      <c r="E15" t="s">
        <v>136</v>
      </c>
      <c r="F15" t="s">
        <v>136</v>
      </c>
      <c r="G15" t="s">
        <v>136</v>
      </c>
      <c r="I15" s="31" t="s">
        <v>5</v>
      </c>
      <c r="J15" s="3">
        <f>G69</f>
        <v>31.19556999206543</v>
      </c>
      <c r="K15" s="3">
        <f>G70</f>
        <v>30.667072296142578</v>
      </c>
      <c r="L15" s="3">
        <f>G71</f>
        <v>20.240497589111328</v>
      </c>
      <c r="M15" s="3">
        <f>G72</f>
        <v>20.251754760742188</v>
      </c>
      <c r="N15" s="3" t="str">
        <f>G73</f>
        <v/>
      </c>
      <c r="O15" s="3" t="str">
        <f>G74</f>
        <v/>
      </c>
      <c r="P15" s="3" t="str">
        <f>G75</f>
        <v/>
      </c>
      <c r="Q15" s="32" t="str">
        <f>G76</f>
        <v/>
      </c>
    </row>
    <row r="16" spans="1:17" x14ac:dyDescent="0.2">
      <c r="A16" t="s">
        <v>151</v>
      </c>
      <c r="B16" t="s">
        <v>150</v>
      </c>
      <c r="C16" t="s">
        <v>136</v>
      </c>
      <c r="D16" t="s">
        <v>136</v>
      </c>
      <c r="E16" t="s">
        <v>136</v>
      </c>
      <c r="F16" t="s">
        <v>136</v>
      </c>
      <c r="G16" t="s">
        <v>136</v>
      </c>
      <c r="I16" s="31" t="s">
        <v>6</v>
      </c>
      <c r="J16" s="3">
        <f>G81</f>
        <v>16.679412841796875</v>
      </c>
      <c r="K16" s="3">
        <f>G82</f>
        <v>16.670049667358398</v>
      </c>
      <c r="L16" s="3">
        <f>G83</f>
        <v>12.902146339416504</v>
      </c>
      <c r="M16" s="3">
        <f>G84</f>
        <v>12.868352890014648</v>
      </c>
      <c r="N16" s="3" t="str">
        <f>G85</f>
        <v/>
      </c>
      <c r="O16" s="3" t="str">
        <f>G86</f>
        <v/>
      </c>
      <c r="P16" s="3" t="str">
        <f>G87</f>
        <v/>
      </c>
      <c r="Q16" s="32" t="str">
        <f>G88</f>
        <v/>
      </c>
    </row>
    <row r="17" spans="1:17" ht="17" thickBot="1" x14ac:dyDescent="0.25">
      <c r="A17" t="s">
        <v>152</v>
      </c>
      <c r="B17" t="s">
        <v>136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I17" s="33" t="s">
        <v>7</v>
      </c>
      <c r="J17" s="3">
        <f>G93</f>
        <v>19.93336296081543</v>
      </c>
      <c r="K17" s="3">
        <f>G94</f>
        <v>19.946584701538086</v>
      </c>
      <c r="L17" s="34">
        <f>G95</f>
        <v>14.051775932312012</v>
      </c>
      <c r="M17" s="34">
        <f>G96</f>
        <v>13.961665153503418</v>
      </c>
      <c r="N17" s="34" t="str">
        <f>G97</f>
        <v/>
      </c>
      <c r="O17" s="34" t="str">
        <f>G98</f>
        <v/>
      </c>
      <c r="P17" s="34" t="str">
        <f>G99</f>
        <v/>
      </c>
      <c r="Q17" s="35" t="str">
        <f>G100</f>
        <v/>
      </c>
    </row>
    <row r="18" spans="1:17" x14ac:dyDescent="0.2">
      <c r="A18" t="s">
        <v>153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</row>
    <row r="19" spans="1:17" x14ac:dyDescent="0.2">
      <c r="A19" t="s">
        <v>154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</row>
    <row r="20" spans="1:17" x14ac:dyDescent="0.2">
      <c r="A20" t="s">
        <v>155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</row>
    <row r="21" spans="1:17" x14ac:dyDescent="0.2">
      <c r="A21" t="s">
        <v>156</v>
      </c>
      <c r="B21" t="s">
        <v>136</v>
      </c>
      <c r="C21" t="s">
        <v>48</v>
      </c>
      <c r="D21" t="s">
        <v>137</v>
      </c>
      <c r="E21" t="s">
        <v>138</v>
      </c>
      <c r="F21" t="s">
        <v>139</v>
      </c>
      <c r="G21">
        <v>18.485162734985352</v>
      </c>
    </row>
    <row r="22" spans="1:17" x14ac:dyDescent="0.2">
      <c r="A22" t="s">
        <v>157</v>
      </c>
      <c r="B22" t="s">
        <v>136</v>
      </c>
      <c r="C22" t="s">
        <v>48</v>
      </c>
      <c r="D22" t="s">
        <v>137</v>
      </c>
      <c r="E22" t="s">
        <v>138</v>
      </c>
      <c r="F22" t="s">
        <v>139</v>
      </c>
      <c r="G22">
        <v>18.483591079711914</v>
      </c>
    </row>
    <row r="23" spans="1:17" x14ac:dyDescent="0.2">
      <c r="A23" t="s">
        <v>158</v>
      </c>
      <c r="B23" t="s">
        <v>159</v>
      </c>
      <c r="C23" t="s">
        <v>48</v>
      </c>
      <c r="D23" t="s">
        <v>143</v>
      </c>
      <c r="E23" t="s">
        <v>138</v>
      </c>
      <c r="F23" t="s">
        <v>139</v>
      </c>
      <c r="G23">
        <v>17.385463714599609</v>
      </c>
    </row>
    <row r="24" spans="1:17" x14ac:dyDescent="0.2">
      <c r="A24" t="s">
        <v>160</v>
      </c>
      <c r="B24" t="s">
        <v>159</v>
      </c>
      <c r="C24" t="s">
        <v>48</v>
      </c>
      <c r="D24" t="s">
        <v>143</v>
      </c>
      <c r="E24" t="s">
        <v>138</v>
      </c>
      <c r="F24" t="s">
        <v>139</v>
      </c>
      <c r="G24">
        <v>17.470193862915039</v>
      </c>
    </row>
    <row r="25" spans="1:17" x14ac:dyDescent="0.2">
      <c r="A25" t="s">
        <v>161</v>
      </c>
      <c r="B25" t="s">
        <v>162</v>
      </c>
      <c r="C25" t="s">
        <v>136</v>
      </c>
      <c r="D25" t="s">
        <v>136</v>
      </c>
      <c r="E25" t="s">
        <v>136</v>
      </c>
      <c r="F25" t="s">
        <v>136</v>
      </c>
      <c r="G25" t="s">
        <v>136</v>
      </c>
    </row>
    <row r="26" spans="1:17" x14ac:dyDescent="0.2">
      <c r="A26" t="s">
        <v>163</v>
      </c>
      <c r="B26" t="s">
        <v>162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</row>
    <row r="27" spans="1:17" x14ac:dyDescent="0.2">
      <c r="A27" t="s">
        <v>164</v>
      </c>
      <c r="B27" t="s">
        <v>165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</row>
    <row r="28" spans="1:17" x14ac:dyDescent="0.2">
      <c r="A28" t="s">
        <v>166</v>
      </c>
      <c r="B28" t="s">
        <v>165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</row>
    <row r="29" spans="1:17" x14ac:dyDescent="0.2">
      <c r="A29" t="s">
        <v>167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</row>
    <row r="30" spans="1:17" x14ac:dyDescent="0.2">
      <c r="A30" t="s">
        <v>168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G30" t="s">
        <v>136</v>
      </c>
    </row>
    <row r="31" spans="1:17" x14ac:dyDescent="0.2">
      <c r="A31" t="s">
        <v>169</v>
      </c>
      <c r="B31" t="s">
        <v>136</v>
      </c>
      <c r="C31" t="s">
        <v>136</v>
      </c>
      <c r="D31" t="s">
        <v>136</v>
      </c>
      <c r="E31" t="s">
        <v>136</v>
      </c>
      <c r="F31" t="s">
        <v>136</v>
      </c>
      <c r="G31" t="s">
        <v>136</v>
      </c>
    </row>
    <row r="32" spans="1:17" x14ac:dyDescent="0.2">
      <c r="A32" t="s">
        <v>170</v>
      </c>
      <c r="B32" t="s">
        <v>136</v>
      </c>
      <c r="C32" t="s">
        <v>136</v>
      </c>
      <c r="D32" t="s">
        <v>136</v>
      </c>
      <c r="E32" t="s">
        <v>136</v>
      </c>
      <c r="F32" t="s">
        <v>136</v>
      </c>
      <c r="G32" t="s">
        <v>136</v>
      </c>
    </row>
    <row r="33" spans="1:7" x14ac:dyDescent="0.2">
      <c r="A33" t="s">
        <v>171</v>
      </c>
      <c r="B33" t="s">
        <v>136</v>
      </c>
      <c r="C33" t="s">
        <v>48</v>
      </c>
      <c r="D33" t="s">
        <v>137</v>
      </c>
      <c r="E33" t="s">
        <v>138</v>
      </c>
      <c r="F33" t="s">
        <v>139</v>
      </c>
      <c r="G33">
        <v>21.831148147583008</v>
      </c>
    </row>
    <row r="34" spans="1:7" x14ac:dyDescent="0.2">
      <c r="A34" t="s">
        <v>172</v>
      </c>
      <c r="B34" t="s">
        <v>136</v>
      </c>
      <c r="C34" t="s">
        <v>48</v>
      </c>
      <c r="D34" t="s">
        <v>137</v>
      </c>
      <c r="E34" t="s">
        <v>138</v>
      </c>
      <c r="F34" t="s">
        <v>139</v>
      </c>
      <c r="G34">
        <v>21.770439147949219</v>
      </c>
    </row>
    <row r="35" spans="1:7" x14ac:dyDescent="0.2">
      <c r="A35" t="s">
        <v>173</v>
      </c>
      <c r="B35" t="s">
        <v>174</v>
      </c>
      <c r="C35" t="s">
        <v>48</v>
      </c>
      <c r="D35" t="s">
        <v>143</v>
      </c>
      <c r="E35" t="s">
        <v>138</v>
      </c>
      <c r="F35" t="s">
        <v>139</v>
      </c>
      <c r="G35">
        <v>21.567447662353516</v>
      </c>
    </row>
    <row r="36" spans="1:7" x14ac:dyDescent="0.2">
      <c r="A36" t="s">
        <v>175</v>
      </c>
      <c r="B36" t="s">
        <v>174</v>
      </c>
      <c r="C36" t="s">
        <v>48</v>
      </c>
      <c r="D36" t="s">
        <v>143</v>
      </c>
      <c r="E36" t="s">
        <v>138</v>
      </c>
      <c r="F36" t="s">
        <v>139</v>
      </c>
      <c r="G36">
        <v>21.555566787719727</v>
      </c>
    </row>
    <row r="37" spans="1:7" x14ac:dyDescent="0.2">
      <c r="A37" t="s">
        <v>176</v>
      </c>
      <c r="B37" t="s">
        <v>177</v>
      </c>
      <c r="C37" t="s">
        <v>136</v>
      </c>
      <c r="D37" t="s">
        <v>136</v>
      </c>
      <c r="E37" t="s">
        <v>136</v>
      </c>
      <c r="F37" t="s">
        <v>136</v>
      </c>
      <c r="G37" t="s">
        <v>136</v>
      </c>
    </row>
    <row r="38" spans="1:7" x14ac:dyDescent="0.2">
      <c r="A38" t="s">
        <v>178</v>
      </c>
      <c r="B38" t="s">
        <v>177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</row>
    <row r="39" spans="1:7" x14ac:dyDescent="0.2">
      <c r="A39" t="s">
        <v>179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</row>
    <row r="40" spans="1:7" x14ac:dyDescent="0.2">
      <c r="A40" t="s">
        <v>180</v>
      </c>
      <c r="B40" t="s">
        <v>136</v>
      </c>
      <c r="C40" t="s">
        <v>136</v>
      </c>
      <c r="D40" t="s">
        <v>136</v>
      </c>
      <c r="E40" t="s">
        <v>136</v>
      </c>
      <c r="F40" t="s">
        <v>136</v>
      </c>
      <c r="G40" t="s">
        <v>136</v>
      </c>
    </row>
    <row r="41" spans="1:7" x14ac:dyDescent="0.2">
      <c r="A41" t="s">
        <v>181</v>
      </c>
      <c r="B41" t="s">
        <v>136</v>
      </c>
      <c r="C41" t="s">
        <v>136</v>
      </c>
      <c r="D41" t="s">
        <v>136</v>
      </c>
      <c r="E41" t="s">
        <v>136</v>
      </c>
      <c r="F41" t="s">
        <v>136</v>
      </c>
      <c r="G41" t="s">
        <v>136</v>
      </c>
    </row>
    <row r="42" spans="1:7" x14ac:dyDescent="0.2">
      <c r="A42" t="s">
        <v>182</v>
      </c>
      <c r="B42" t="s">
        <v>136</v>
      </c>
      <c r="C42" t="s">
        <v>136</v>
      </c>
      <c r="D42" t="s">
        <v>136</v>
      </c>
      <c r="E42" t="s">
        <v>136</v>
      </c>
      <c r="F42" t="s">
        <v>136</v>
      </c>
      <c r="G42" t="s">
        <v>136</v>
      </c>
    </row>
    <row r="43" spans="1:7" x14ac:dyDescent="0.2">
      <c r="A43" t="s">
        <v>183</v>
      </c>
      <c r="B43" t="s">
        <v>136</v>
      </c>
      <c r="C43" t="s">
        <v>136</v>
      </c>
      <c r="D43" t="s">
        <v>136</v>
      </c>
      <c r="E43" t="s">
        <v>136</v>
      </c>
      <c r="F43" t="s">
        <v>136</v>
      </c>
      <c r="G43" t="s">
        <v>136</v>
      </c>
    </row>
    <row r="44" spans="1:7" x14ac:dyDescent="0.2">
      <c r="A44" t="s">
        <v>184</v>
      </c>
      <c r="B44" t="s">
        <v>136</v>
      </c>
      <c r="C44" t="s">
        <v>136</v>
      </c>
      <c r="D44" t="s">
        <v>136</v>
      </c>
      <c r="E44" t="s">
        <v>136</v>
      </c>
      <c r="F44" t="s">
        <v>136</v>
      </c>
      <c r="G44" t="s">
        <v>136</v>
      </c>
    </row>
    <row r="45" spans="1:7" x14ac:dyDescent="0.2">
      <c r="A45" t="s">
        <v>185</v>
      </c>
      <c r="B45" t="s">
        <v>136</v>
      </c>
      <c r="C45" t="s">
        <v>48</v>
      </c>
      <c r="D45" t="s">
        <v>137</v>
      </c>
      <c r="E45" t="s">
        <v>138</v>
      </c>
      <c r="F45" t="s">
        <v>139</v>
      </c>
      <c r="G45">
        <v>25.099544525146484</v>
      </c>
    </row>
    <row r="46" spans="1:7" x14ac:dyDescent="0.2">
      <c r="A46" t="s">
        <v>186</v>
      </c>
      <c r="B46" t="s">
        <v>136</v>
      </c>
      <c r="C46" t="s">
        <v>48</v>
      </c>
      <c r="D46" t="s">
        <v>137</v>
      </c>
      <c r="E46" t="s">
        <v>138</v>
      </c>
      <c r="F46" t="s">
        <v>139</v>
      </c>
      <c r="G46">
        <v>25.045827865600586</v>
      </c>
    </row>
    <row r="47" spans="1:7" x14ac:dyDescent="0.2">
      <c r="A47" t="s">
        <v>187</v>
      </c>
      <c r="B47" t="s">
        <v>188</v>
      </c>
      <c r="C47" t="s">
        <v>48</v>
      </c>
      <c r="D47" t="s">
        <v>143</v>
      </c>
      <c r="E47" t="s">
        <v>138</v>
      </c>
      <c r="F47" t="s">
        <v>139</v>
      </c>
      <c r="G47">
        <v>20.264490127563477</v>
      </c>
    </row>
    <row r="48" spans="1:7" x14ac:dyDescent="0.2">
      <c r="A48" t="s">
        <v>189</v>
      </c>
      <c r="B48" t="s">
        <v>188</v>
      </c>
      <c r="C48" t="s">
        <v>48</v>
      </c>
      <c r="D48" t="s">
        <v>143</v>
      </c>
      <c r="E48" t="s">
        <v>138</v>
      </c>
      <c r="F48" t="s">
        <v>139</v>
      </c>
      <c r="G48">
        <v>20.161550521850586</v>
      </c>
    </row>
    <row r="49" spans="1:7" x14ac:dyDescent="0.2">
      <c r="A49" t="s">
        <v>190</v>
      </c>
      <c r="B49" t="s">
        <v>191</v>
      </c>
      <c r="C49" t="s">
        <v>136</v>
      </c>
      <c r="D49" t="s">
        <v>136</v>
      </c>
      <c r="E49" t="s">
        <v>136</v>
      </c>
      <c r="F49" t="s">
        <v>136</v>
      </c>
      <c r="G49" t="s">
        <v>136</v>
      </c>
    </row>
    <row r="50" spans="1:7" x14ac:dyDescent="0.2">
      <c r="A50" t="s">
        <v>192</v>
      </c>
      <c r="B50" t="s">
        <v>191</v>
      </c>
      <c r="C50" t="s">
        <v>136</v>
      </c>
      <c r="D50" t="s">
        <v>136</v>
      </c>
      <c r="E50" t="s">
        <v>136</v>
      </c>
      <c r="F50" t="s">
        <v>136</v>
      </c>
      <c r="G50" t="s">
        <v>136</v>
      </c>
    </row>
    <row r="51" spans="1:7" x14ac:dyDescent="0.2">
      <c r="A51" t="s">
        <v>193</v>
      </c>
      <c r="B51" t="s">
        <v>136</v>
      </c>
      <c r="C51" t="s">
        <v>136</v>
      </c>
      <c r="D51" t="s">
        <v>136</v>
      </c>
      <c r="E51" t="s">
        <v>136</v>
      </c>
      <c r="F51" t="s">
        <v>136</v>
      </c>
      <c r="G51" t="s">
        <v>136</v>
      </c>
    </row>
    <row r="52" spans="1:7" x14ac:dyDescent="0.2">
      <c r="A52" t="s">
        <v>194</v>
      </c>
      <c r="B52" t="s">
        <v>136</v>
      </c>
      <c r="C52" t="s">
        <v>136</v>
      </c>
      <c r="D52" t="s">
        <v>136</v>
      </c>
      <c r="E52" t="s">
        <v>136</v>
      </c>
      <c r="F52" t="s">
        <v>136</v>
      </c>
      <c r="G52" t="s">
        <v>136</v>
      </c>
    </row>
    <row r="53" spans="1:7" x14ac:dyDescent="0.2">
      <c r="A53" t="s">
        <v>195</v>
      </c>
      <c r="B53" t="s">
        <v>136</v>
      </c>
      <c r="C53" t="s">
        <v>136</v>
      </c>
      <c r="D53" t="s">
        <v>136</v>
      </c>
      <c r="E53" t="s">
        <v>136</v>
      </c>
      <c r="F53" t="s">
        <v>136</v>
      </c>
      <c r="G53" t="s">
        <v>136</v>
      </c>
    </row>
    <row r="54" spans="1:7" x14ac:dyDescent="0.2">
      <c r="A54" t="s">
        <v>196</v>
      </c>
      <c r="B54" t="s">
        <v>136</v>
      </c>
      <c r="C54" t="s">
        <v>136</v>
      </c>
      <c r="D54" t="s">
        <v>136</v>
      </c>
      <c r="E54" t="s">
        <v>136</v>
      </c>
      <c r="F54" t="s">
        <v>136</v>
      </c>
      <c r="G54" t="s">
        <v>136</v>
      </c>
    </row>
    <row r="55" spans="1:7" x14ac:dyDescent="0.2">
      <c r="A55" t="s">
        <v>197</v>
      </c>
      <c r="B55" t="s">
        <v>136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</row>
    <row r="56" spans="1:7" x14ac:dyDescent="0.2">
      <c r="A56" t="s">
        <v>198</v>
      </c>
      <c r="B56" t="s">
        <v>136</v>
      </c>
      <c r="C56" t="s">
        <v>136</v>
      </c>
      <c r="D56" t="s">
        <v>136</v>
      </c>
      <c r="E56" t="s">
        <v>136</v>
      </c>
      <c r="F56" t="s">
        <v>136</v>
      </c>
      <c r="G56" t="s">
        <v>136</v>
      </c>
    </row>
    <row r="57" spans="1:7" x14ac:dyDescent="0.2">
      <c r="A57" t="s">
        <v>199</v>
      </c>
      <c r="B57" t="s">
        <v>136</v>
      </c>
      <c r="C57" t="s">
        <v>48</v>
      </c>
      <c r="D57" t="s">
        <v>137</v>
      </c>
      <c r="E57" t="s">
        <v>138</v>
      </c>
      <c r="F57" t="s">
        <v>139</v>
      </c>
      <c r="G57">
        <v>28.414373397827148</v>
      </c>
    </row>
    <row r="58" spans="1:7" x14ac:dyDescent="0.2">
      <c r="A58" t="s">
        <v>200</v>
      </c>
      <c r="B58" t="s">
        <v>136</v>
      </c>
      <c r="C58" t="s">
        <v>48</v>
      </c>
      <c r="D58" t="s">
        <v>137</v>
      </c>
      <c r="E58" t="s">
        <v>138</v>
      </c>
      <c r="F58" t="s">
        <v>139</v>
      </c>
      <c r="G58">
        <v>28.388343811035156</v>
      </c>
    </row>
    <row r="59" spans="1:7" x14ac:dyDescent="0.2">
      <c r="A59" t="s">
        <v>201</v>
      </c>
      <c r="B59" t="s">
        <v>202</v>
      </c>
      <c r="C59" t="s">
        <v>48</v>
      </c>
      <c r="D59" t="s">
        <v>143</v>
      </c>
      <c r="E59" t="s">
        <v>138</v>
      </c>
      <c r="F59" t="s">
        <v>139</v>
      </c>
      <c r="G59">
        <v>22.506738662719727</v>
      </c>
    </row>
    <row r="60" spans="1:7" x14ac:dyDescent="0.2">
      <c r="A60" t="s">
        <v>203</v>
      </c>
      <c r="B60" t="s">
        <v>202</v>
      </c>
      <c r="C60" t="s">
        <v>48</v>
      </c>
      <c r="D60" t="s">
        <v>143</v>
      </c>
      <c r="E60" t="s">
        <v>138</v>
      </c>
      <c r="F60" t="s">
        <v>139</v>
      </c>
      <c r="G60">
        <v>22.533744812011719</v>
      </c>
    </row>
    <row r="61" spans="1:7" x14ac:dyDescent="0.2">
      <c r="A61" t="s">
        <v>204</v>
      </c>
      <c r="B61" t="s">
        <v>205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</row>
    <row r="62" spans="1:7" x14ac:dyDescent="0.2">
      <c r="A62" t="s">
        <v>206</v>
      </c>
      <c r="B62" t="s">
        <v>205</v>
      </c>
      <c r="C62" t="s">
        <v>136</v>
      </c>
      <c r="D62" t="s">
        <v>136</v>
      </c>
      <c r="E62" t="s">
        <v>136</v>
      </c>
      <c r="F62" t="s">
        <v>136</v>
      </c>
      <c r="G62" t="s">
        <v>136</v>
      </c>
    </row>
    <row r="63" spans="1:7" x14ac:dyDescent="0.2">
      <c r="A63" t="s">
        <v>207</v>
      </c>
      <c r="B63" t="s">
        <v>136</v>
      </c>
      <c r="C63" t="s">
        <v>136</v>
      </c>
      <c r="D63" t="s">
        <v>136</v>
      </c>
      <c r="E63" t="s">
        <v>136</v>
      </c>
      <c r="F63" t="s">
        <v>136</v>
      </c>
      <c r="G63" t="s">
        <v>136</v>
      </c>
    </row>
    <row r="64" spans="1:7" x14ac:dyDescent="0.2">
      <c r="A64" t="s">
        <v>208</v>
      </c>
      <c r="B64" t="s">
        <v>136</v>
      </c>
      <c r="C64" t="s">
        <v>136</v>
      </c>
      <c r="D64" t="s">
        <v>136</v>
      </c>
      <c r="E64" t="s">
        <v>136</v>
      </c>
      <c r="F64" t="s">
        <v>136</v>
      </c>
      <c r="G64" t="s">
        <v>136</v>
      </c>
    </row>
    <row r="65" spans="1:7" x14ac:dyDescent="0.2">
      <c r="A65" t="s">
        <v>209</v>
      </c>
      <c r="B65" t="s">
        <v>136</v>
      </c>
      <c r="C65" t="s">
        <v>136</v>
      </c>
      <c r="D65" t="s">
        <v>136</v>
      </c>
      <c r="E65" t="s">
        <v>136</v>
      </c>
      <c r="F65" t="s">
        <v>136</v>
      </c>
      <c r="G65" t="s">
        <v>136</v>
      </c>
    </row>
    <row r="66" spans="1:7" x14ac:dyDescent="0.2">
      <c r="A66" t="s">
        <v>210</v>
      </c>
      <c r="B66" t="s">
        <v>136</v>
      </c>
      <c r="C66" t="s">
        <v>136</v>
      </c>
      <c r="D66" t="s">
        <v>136</v>
      </c>
      <c r="E66" t="s">
        <v>136</v>
      </c>
      <c r="F66" t="s">
        <v>136</v>
      </c>
      <c r="G66" t="s">
        <v>136</v>
      </c>
    </row>
    <row r="67" spans="1:7" x14ac:dyDescent="0.2">
      <c r="A67" t="s">
        <v>211</v>
      </c>
      <c r="B67" t="s">
        <v>136</v>
      </c>
      <c r="C67" t="s">
        <v>136</v>
      </c>
      <c r="D67" t="s">
        <v>136</v>
      </c>
      <c r="E67" t="s">
        <v>136</v>
      </c>
      <c r="F67" t="s">
        <v>136</v>
      </c>
      <c r="G67" t="s">
        <v>136</v>
      </c>
    </row>
    <row r="68" spans="1:7" x14ac:dyDescent="0.2">
      <c r="A68" t="s">
        <v>212</v>
      </c>
      <c r="B68" t="s">
        <v>136</v>
      </c>
      <c r="C68" t="s">
        <v>136</v>
      </c>
      <c r="D68" t="s">
        <v>136</v>
      </c>
      <c r="E68" t="s">
        <v>136</v>
      </c>
      <c r="F68" t="s">
        <v>136</v>
      </c>
      <c r="G68" t="s">
        <v>136</v>
      </c>
    </row>
    <row r="69" spans="1:7" x14ac:dyDescent="0.2">
      <c r="A69" t="s">
        <v>213</v>
      </c>
      <c r="B69" t="s">
        <v>136</v>
      </c>
      <c r="C69" t="s">
        <v>48</v>
      </c>
      <c r="D69" t="s">
        <v>137</v>
      </c>
      <c r="E69" t="s">
        <v>138</v>
      </c>
      <c r="F69" t="s">
        <v>139</v>
      </c>
      <c r="G69">
        <v>31.19556999206543</v>
      </c>
    </row>
    <row r="70" spans="1:7" x14ac:dyDescent="0.2">
      <c r="A70" t="s">
        <v>214</v>
      </c>
      <c r="B70" t="s">
        <v>136</v>
      </c>
      <c r="C70" t="s">
        <v>48</v>
      </c>
      <c r="D70" t="s">
        <v>137</v>
      </c>
      <c r="E70" t="s">
        <v>138</v>
      </c>
      <c r="F70" t="s">
        <v>139</v>
      </c>
      <c r="G70">
        <v>30.667072296142578</v>
      </c>
    </row>
    <row r="71" spans="1:7" x14ac:dyDescent="0.2">
      <c r="A71" t="s">
        <v>215</v>
      </c>
      <c r="B71" t="s">
        <v>216</v>
      </c>
      <c r="C71" t="s">
        <v>48</v>
      </c>
      <c r="D71" t="s">
        <v>143</v>
      </c>
      <c r="E71" t="s">
        <v>138</v>
      </c>
      <c r="F71" t="s">
        <v>139</v>
      </c>
      <c r="G71">
        <v>20.240497589111328</v>
      </c>
    </row>
    <row r="72" spans="1:7" x14ac:dyDescent="0.2">
      <c r="A72" t="s">
        <v>217</v>
      </c>
      <c r="B72" t="s">
        <v>216</v>
      </c>
      <c r="C72" t="s">
        <v>48</v>
      </c>
      <c r="D72" t="s">
        <v>143</v>
      </c>
      <c r="E72" t="s">
        <v>138</v>
      </c>
      <c r="F72" t="s">
        <v>139</v>
      </c>
      <c r="G72">
        <v>20.251754760742188</v>
      </c>
    </row>
    <row r="73" spans="1:7" x14ac:dyDescent="0.2">
      <c r="A73" t="s">
        <v>218</v>
      </c>
      <c r="B73" t="s">
        <v>219</v>
      </c>
      <c r="C73" t="s">
        <v>136</v>
      </c>
      <c r="D73" t="s">
        <v>136</v>
      </c>
      <c r="E73" t="s">
        <v>136</v>
      </c>
      <c r="F73" t="s">
        <v>136</v>
      </c>
      <c r="G73" t="s">
        <v>136</v>
      </c>
    </row>
    <row r="74" spans="1:7" x14ac:dyDescent="0.2">
      <c r="A74" t="s">
        <v>220</v>
      </c>
      <c r="B74" t="s">
        <v>219</v>
      </c>
      <c r="C74" t="s">
        <v>136</v>
      </c>
      <c r="D74" t="s">
        <v>136</v>
      </c>
      <c r="E74" t="s">
        <v>136</v>
      </c>
      <c r="F74" t="s">
        <v>136</v>
      </c>
      <c r="G74" t="s">
        <v>136</v>
      </c>
    </row>
    <row r="75" spans="1:7" x14ac:dyDescent="0.2">
      <c r="A75" t="s">
        <v>221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  <c r="G75" t="s">
        <v>136</v>
      </c>
    </row>
    <row r="76" spans="1:7" x14ac:dyDescent="0.2">
      <c r="A76" t="s">
        <v>222</v>
      </c>
      <c r="B76" t="s">
        <v>136</v>
      </c>
      <c r="C76" t="s">
        <v>136</v>
      </c>
      <c r="D76" t="s">
        <v>136</v>
      </c>
      <c r="E76" t="s">
        <v>136</v>
      </c>
      <c r="F76" t="s">
        <v>136</v>
      </c>
      <c r="G76" t="s">
        <v>136</v>
      </c>
    </row>
    <row r="77" spans="1:7" x14ac:dyDescent="0.2">
      <c r="A77" t="s">
        <v>223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  <c r="G77" t="s">
        <v>136</v>
      </c>
    </row>
    <row r="78" spans="1:7" x14ac:dyDescent="0.2">
      <c r="A78" t="s">
        <v>224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</row>
    <row r="79" spans="1:7" x14ac:dyDescent="0.2">
      <c r="A79" t="s">
        <v>225</v>
      </c>
      <c r="B79" t="s">
        <v>136</v>
      </c>
      <c r="C79" t="s">
        <v>136</v>
      </c>
      <c r="D79" t="s">
        <v>136</v>
      </c>
      <c r="E79" t="s">
        <v>136</v>
      </c>
      <c r="F79" t="s">
        <v>136</v>
      </c>
      <c r="G79" t="s">
        <v>136</v>
      </c>
    </row>
    <row r="80" spans="1:7" x14ac:dyDescent="0.2">
      <c r="A80" t="s">
        <v>226</v>
      </c>
      <c r="B80" t="s">
        <v>136</v>
      </c>
      <c r="C80" t="s">
        <v>136</v>
      </c>
      <c r="D80" t="s">
        <v>136</v>
      </c>
      <c r="E80" t="s">
        <v>136</v>
      </c>
      <c r="F80" t="s">
        <v>136</v>
      </c>
      <c r="G80" t="s">
        <v>136</v>
      </c>
    </row>
    <row r="81" spans="1:7" x14ac:dyDescent="0.2">
      <c r="A81" t="s">
        <v>227</v>
      </c>
      <c r="B81" t="s">
        <v>57</v>
      </c>
      <c r="C81" t="s">
        <v>48</v>
      </c>
      <c r="D81" t="s">
        <v>143</v>
      </c>
      <c r="E81" t="s">
        <v>138</v>
      </c>
      <c r="F81" t="s">
        <v>139</v>
      </c>
      <c r="G81">
        <v>16.679412841796875</v>
      </c>
    </row>
    <row r="82" spans="1:7" x14ac:dyDescent="0.2">
      <c r="A82" t="s">
        <v>228</v>
      </c>
      <c r="B82" t="s">
        <v>57</v>
      </c>
      <c r="C82" t="s">
        <v>48</v>
      </c>
      <c r="D82" t="s">
        <v>143</v>
      </c>
      <c r="E82" t="s">
        <v>138</v>
      </c>
      <c r="F82" t="s">
        <v>139</v>
      </c>
      <c r="G82">
        <v>16.670049667358398</v>
      </c>
    </row>
    <row r="83" spans="1:7" x14ac:dyDescent="0.2">
      <c r="A83" t="s">
        <v>229</v>
      </c>
      <c r="B83" t="s">
        <v>230</v>
      </c>
      <c r="C83" t="s">
        <v>48</v>
      </c>
      <c r="D83" t="s">
        <v>143</v>
      </c>
      <c r="E83" t="s">
        <v>138</v>
      </c>
      <c r="F83" t="s">
        <v>139</v>
      </c>
      <c r="G83">
        <v>12.902146339416504</v>
      </c>
    </row>
    <row r="84" spans="1:7" x14ac:dyDescent="0.2">
      <c r="A84" t="s">
        <v>231</v>
      </c>
      <c r="B84" t="s">
        <v>230</v>
      </c>
      <c r="C84" t="s">
        <v>48</v>
      </c>
      <c r="D84" t="s">
        <v>143</v>
      </c>
      <c r="E84" t="s">
        <v>138</v>
      </c>
      <c r="F84" t="s">
        <v>139</v>
      </c>
      <c r="G84">
        <v>12.868352890014648</v>
      </c>
    </row>
    <row r="85" spans="1:7" x14ac:dyDescent="0.2">
      <c r="A85" t="s">
        <v>232</v>
      </c>
      <c r="B85" t="s">
        <v>233</v>
      </c>
      <c r="C85" t="s">
        <v>136</v>
      </c>
      <c r="D85" t="s">
        <v>136</v>
      </c>
      <c r="E85" t="s">
        <v>136</v>
      </c>
      <c r="F85" t="s">
        <v>136</v>
      </c>
      <c r="G85" t="s">
        <v>136</v>
      </c>
    </row>
    <row r="86" spans="1:7" x14ac:dyDescent="0.2">
      <c r="A86" t="s">
        <v>234</v>
      </c>
      <c r="B86" t="s">
        <v>233</v>
      </c>
      <c r="C86" t="s">
        <v>136</v>
      </c>
      <c r="D86" t="s">
        <v>136</v>
      </c>
      <c r="E86" t="s">
        <v>136</v>
      </c>
      <c r="F86" t="s">
        <v>136</v>
      </c>
      <c r="G86" t="s">
        <v>136</v>
      </c>
    </row>
    <row r="87" spans="1:7" x14ac:dyDescent="0.2">
      <c r="A87" t="s">
        <v>235</v>
      </c>
      <c r="B87" t="s">
        <v>136</v>
      </c>
      <c r="C87" t="s">
        <v>136</v>
      </c>
      <c r="D87" t="s">
        <v>136</v>
      </c>
      <c r="E87" t="s">
        <v>136</v>
      </c>
      <c r="F87" t="s">
        <v>136</v>
      </c>
      <c r="G87" t="s">
        <v>136</v>
      </c>
    </row>
    <row r="88" spans="1:7" x14ac:dyDescent="0.2">
      <c r="A88" t="s">
        <v>236</v>
      </c>
      <c r="B88" t="s">
        <v>136</v>
      </c>
      <c r="C88" t="s">
        <v>136</v>
      </c>
      <c r="D88" t="s">
        <v>136</v>
      </c>
      <c r="E88" t="s">
        <v>136</v>
      </c>
      <c r="F88" t="s">
        <v>136</v>
      </c>
      <c r="G88" t="s">
        <v>136</v>
      </c>
    </row>
    <row r="89" spans="1:7" x14ac:dyDescent="0.2">
      <c r="A89" t="s">
        <v>237</v>
      </c>
      <c r="B89" t="s">
        <v>136</v>
      </c>
      <c r="C89" t="s">
        <v>136</v>
      </c>
      <c r="D89" t="s">
        <v>136</v>
      </c>
      <c r="E89" t="s">
        <v>136</v>
      </c>
      <c r="F89" t="s">
        <v>136</v>
      </c>
      <c r="G89" t="s">
        <v>136</v>
      </c>
    </row>
    <row r="90" spans="1:7" x14ac:dyDescent="0.2">
      <c r="A90" t="s">
        <v>238</v>
      </c>
      <c r="B90" t="s">
        <v>136</v>
      </c>
      <c r="C90" t="s">
        <v>136</v>
      </c>
      <c r="D90" t="s">
        <v>136</v>
      </c>
      <c r="E90" t="s">
        <v>136</v>
      </c>
      <c r="F90" t="s">
        <v>136</v>
      </c>
      <c r="G90" t="s">
        <v>136</v>
      </c>
    </row>
    <row r="91" spans="1:7" x14ac:dyDescent="0.2">
      <c r="A91" t="s">
        <v>239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  <c r="G91" t="s">
        <v>136</v>
      </c>
    </row>
    <row r="92" spans="1:7" x14ac:dyDescent="0.2">
      <c r="A92" t="s">
        <v>240</v>
      </c>
      <c r="B92" t="s">
        <v>136</v>
      </c>
      <c r="C92" t="s">
        <v>136</v>
      </c>
      <c r="D92" t="s">
        <v>136</v>
      </c>
      <c r="E92" t="s">
        <v>136</v>
      </c>
      <c r="F92" t="s">
        <v>136</v>
      </c>
      <c r="G92" t="s">
        <v>136</v>
      </c>
    </row>
    <row r="93" spans="1:7" x14ac:dyDescent="0.2">
      <c r="A93" t="s">
        <v>241</v>
      </c>
      <c r="B93" t="s">
        <v>56</v>
      </c>
      <c r="C93" t="s">
        <v>48</v>
      </c>
      <c r="D93" t="s">
        <v>143</v>
      </c>
      <c r="E93" t="s">
        <v>138</v>
      </c>
      <c r="F93" t="s">
        <v>139</v>
      </c>
      <c r="G93">
        <v>19.93336296081543</v>
      </c>
    </row>
    <row r="94" spans="1:7" x14ac:dyDescent="0.2">
      <c r="A94" t="s">
        <v>242</v>
      </c>
      <c r="B94" t="s">
        <v>56</v>
      </c>
      <c r="C94" t="s">
        <v>48</v>
      </c>
      <c r="D94" t="s">
        <v>143</v>
      </c>
      <c r="E94" t="s">
        <v>138</v>
      </c>
      <c r="F94" t="s">
        <v>139</v>
      </c>
      <c r="G94">
        <v>19.946584701538086</v>
      </c>
    </row>
    <row r="95" spans="1:7" x14ac:dyDescent="0.2">
      <c r="A95" t="s">
        <v>243</v>
      </c>
      <c r="B95" t="s">
        <v>244</v>
      </c>
      <c r="C95" t="s">
        <v>48</v>
      </c>
      <c r="D95" t="s">
        <v>143</v>
      </c>
      <c r="E95" t="s">
        <v>138</v>
      </c>
      <c r="F95" t="s">
        <v>139</v>
      </c>
      <c r="G95">
        <v>14.051775932312012</v>
      </c>
    </row>
    <row r="96" spans="1:7" x14ac:dyDescent="0.2">
      <c r="A96" t="s">
        <v>245</v>
      </c>
      <c r="B96" t="s">
        <v>244</v>
      </c>
      <c r="C96" t="s">
        <v>48</v>
      </c>
      <c r="D96" t="s">
        <v>143</v>
      </c>
      <c r="E96" t="s">
        <v>138</v>
      </c>
      <c r="F96" t="s">
        <v>139</v>
      </c>
      <c r="G96">
        <v>13.961665153503418</v>
      </c>
    </row>
    <row r="97" spans="1:7" x14ac:dyDescent="0.2">
      <c r="A97" t="s">
        <v>246</v>
      </c>
      <c r="B97" t="s">
        <v>247</v>
      </c>
      <c r="C97" t="s">
        <v>136</v>
      </c>
      <c r="D97" t="s">
        <v>136</v>
      </c>
      <c r="E97" t="s">
        <v>136</v>
      </c>
      <c r="F97" t="s">
        <v>136</v>
      </c>
      <c r="G97" t="s">
        <v>136</v>
      </c>
    </row>
    <row r="98" spans="1:7" x14ac:dyDescent="0.2">
      <c r="A98" t="s">
        <v>248</v>
      </c>
      <c r="B98" t="s">
        <v>247</v>
      </c>
      <c r="C98" t="s">
        <v>136</v>
      </c>
      <c r="D98" t="s">
        <v>136</v>
      </c>
      <c r="E98" t="s">
        <v>136</v>
      </c>
      <c r="F98" t="s">
        <v>136</v>
      </c>
      <c r="G98" t="s">
        <v>136</v>
      </c>
    </row>
    <row r="99" spans="1:7" x14ac:dyDescent="0.2">
      <c r="A99" t="s">
        <v>249</v>
      </c>
      <c r="B99" t="s">
        <v>136</v>
      </c>
      <c r="C99" t="s">
        <v>136</v>
      </c>
      <c r="D99" t="s">
        <v>136</v>
      </c>
      <c r="E99" t="s">
        <v>136</v>
      </c>
      <c r="F99" t="s">
        <v>136</v>
      </c>
      <c r="G99" t="s">
        <v>136</v>
      </c>
    </row>
    <row r="100" spans="1:7" x14ac:dyDescent="0.2">
      <c r="A100" t="s">
        <v>250</v>
      </c>
      <c r="B100" t="s">
        <v>136</v>
      </c>
      <c r="C100" t="s">
        <v>136</v>
      </c>
      <c r="D100" t="s">
        <v>136</v>
      </c>
      <c r="E100" t="s">
        <v>136</v>
      </c>
      <c r="F100" t="s">
        <v>136</v>
      </c>
      <c r="G100" t="s">
        <v>136</v>
      </c>
    </row>
    <row r="101" spans="1:7" x14ac:dyDescent="0.2">
      <c r="A101" t="s">
        <v>251</v>
      </c>
      <c r="B101" t="s">
        <v>136</v>
      </c>
      <c r="C101" t="s">
        <v>136</v>
      </c>
      <c r="D101" t="s">
        <v>136</v>
      </c>
      <c r="E101" t="s">
        <v>136</v>
      </c>
      <c r="F101" t="s">
        <v>136</v>
      </c>
      <c r="G101" t="s">
        <v>136</v>
      </c>
    </row>
    <row r="102" spans="1:7" x14ac:dyDescent="0.2">
      <c r="A102" t="s">
        <v>252</v>
      </c>
      <c r="B102" t="s">
        <v>136</v>
      </c>
      <c r="C102" t="s">
        <v>136</v>
      </c>
      <c r="D102" t="s">
        <v>136</v>
      </c>
      <c r="E102" t="s">
        <v>136</v>
      </c>
      <c r="F102" t="s">
        <v>136</v>
      </c>
      <c r="G102" t="s">
        <v>136</v>
      </c>
    </row>
    <row r="103" spans="1:7" x14ac:dyDescent="0.2">
      <c r="A103" t="s">
        <v>253</v>
      </c>
      <c r="B103" t="s">
        <v>136</v>
      </c>
      <c r="C103" t="s">
        <v>136</v>
      </c>
      <c r="D103" t="s">
        <v>136</v>
      </c>
      <c r="E103" t="s">
        <v>136</v>
      </c>
      <c r="F103" t="s">
        <v>136</v>
      </c>
      <c r="G103" t="s">
        <v>136</v>
      </c>
    </row>
    <row r="104" spans="1:7" x14ac:dyDescent="0.2">
      <c r="A104" t="s">
        <v>254</v>
      </c>
      <c r="B104" t="s">
        <v>136</v>
      </c>
      <c r="C104" t="s">
        <v>136</v>
      </c>
      <c r="D104" t="s">
        <v>136</v>
      </c>
      <c r="E104" t="s">
        <v>136</v>
      </c>
      <c r="F104" t="s">
        <v>136</v>
      </c>
      <c r="G10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sheet</vt:lpstr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Ogawa, Yuki</cp:lastModifiedBy>
  <cp:lastPrinted>2022-06-22T19:09:19Z</cp:lastPrinted>
  <dcterms:created xsi:type="dcterms:W3CDTF">2022-06-22T19:01:53Z</dcterms:created>
  <dcterms:modified xsi:type="dcterms:W3CDTF">2023-12-19T15:58:58Z</dcterms:modified>
</cp:coreProperties>
</file>