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6BB9B125-61B5-43CB-8606-9123A67EA09E}" xr6:coauthVersionLast="34" xr6:coauthVersionMax="34" xr10:uidLastSave="{00000000-0000-0000-0000-000000000000}"/>
  <bookViews>
    <workbookView xWindow="3720" yWindow="0" windowWidth="22260" windowHeight="12645" xr2:uid="{00000000-000D-0000-FFFF-FFFF00000000}"/>
  </bookViews>
  <sheets>
    <sheet name="20180826e" sheetId="3" r:id="rId1"/>
    <sheet name="Sheet2" sheetId="2" r:id="rId2"/>
    <sheet name="2点間の距離" sheetId="1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3" l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13" i="3"/>
  <c r="E11" i="3"/>
  <c r="E12" i="3"/>
  <c r="D11" i="3"/>
  <c r="D7" i="3"/>
  <c r="F5" i="3"/>
  <c r="B14" i="3"/>
  <c r="B12" i="3"/>
  <c r="C14" i="3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13" i="3"/>
  <c r="C12" i="3"/>
  <c r="B7" i="3"/>
  <c r="C11" i="3" s="1"/>
  <c r="B5" i="3"/>
  <c r="D5" i="3"/>
  <c r="D12" i="3" l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B11" i="3"/>
  <c r="B13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E16" i="2"/>
  <c r="D16" i="2"/>
  <c r="D11" i="2"/>
  <c r="D10" i="2"/>
  <c r="D7" i="2"/>
  <c r="B11" i="2"/>
  <c r="C11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B10" i="2"/>
  <c r="C16" i="2"/>
  <c r="B16" i="2"/>
  <c r="B7" i="2"/>
  <c r="B6" i="1"/>
  <c r="B8" i="2" l="1"/>
  <c r="E11" i="2"/>
  <c r="C10" i="2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E10" i="2" l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E17" i="2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" authorId="0" shapeId="0" xr:uid="{461E1555-AEBA-45F0-BAC4-8EAEADA4B386}">
      <text>
        <r>
          <rPr>
            <b/>
            <sz val="9"/>
            <color indexed="81"/>
            <rFont val="MS P ゴシック"/>
            <family val="3"/>
            <charset val="128"/>
          </rPr>
          <t>ルートの間隔が10mを超えないために調節
短いほうが100％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8" authorId="0" shapeId="0" xr:uid="{7D6A97AA-0E04-47A2-8DFD-23BD143D33D8}">
      <text>
        <r>
          <rPr>
            <b/>
            <sz val="9"/>
            <color indexed="81"/>
            <rFont val="MS P ゴシック"/>
            <family val="3"/>
            <charset val="128"/>
          </rPr>
          <t>古川翔大:</t>
        </r>
        <r>
          <rPr>
            <sz val="9"/>
            <color indexed="81"/>
            <rFont val="MS P ゴシック"/>
            <family val="3"/>
            <charset val="128"/>
          </rPr>
          <t xml:space="preserve">
AB間とCD間の長さの違いから生じる歪みを解消するため比率を求める</t>
        </r>
      </text>
    </comment>
    <comment ref="A17" authorId="0" shapeId="0" xr:uid="{0FBDCAC8-D292-420B-ACFD-DA0699C57C0C}">
      <text>
        <r>
          <rPr>
            <b/>
            <sz val="9"/>
            <color indexed="81"/>
            <rFont val="MS P ゴシック"/>
            <family val="3"/>
            <charset val="128"/>
          </rPr>
          <t>古川翔大:</t>
        </r>
        <r>
          <rPr>
            <sz val="9"/>
            <color indexed="81"/>
            <rFont val="MS P ゴシック"/>
            <family val="3"/>
            <charset val="128"/>
          </rPr>
          <t xml:space="preserve">
XとY合計10mづつ動いていれば良い</t>
        </r>
      </text>
    </comment>
  </commentList>
</comments>
</file>

<file path=xl/sharedStrings.xml><?xml version="1.0" encoding="utf-8"?>
<sst xmlns="http://schemas.openxmlformats.org/spreadsheetml/2006/main" count="64" uniqueCount="44">
  <si>
    <t>地点A</t>
    <rPh sb="0" eb="2">
      <t>チテン</t>
    </rPh>
    <phoneticPr fontId="1"/>
  </si>
  <si>
    <t>地点B</t>
    <rPh sb="0" eb="2">
      <t>チテン</t>
    </rPh>
    <phoneticPr fontId="1"/>
  </si>
  <si>
    <t>X</t>
    <phoneticPr fontId="1"/>
  </si>
  <si>
    <t>Y</t>
    <phoneticPr fontId="1"/>
  </si>
  <si>
    <t>地点A,B間
の距離</t>
    <rPh sb="0" eb="2">
      <t>チテン</t>
    </rPh>
    <rPh sb="5" eb="6">
      <t>カン</t>
    </rPh>
    <rPh sb="8" eb="10">
      <t>キョリ</t>
    </rPh>
    <phoneticPr fontId="1"/>
  </si>
  <si>
    <t>https://vldb.gsi.go.jp/sokuchi/surveycalc/main.html</t>
  </si>
  <si>
    <t>座標01</t>
    <rPh sb="0" eb="2">
      <t>ザヒョウ</t>
    </rPh>
    <phoneticPr fontId="1"/>
  </si>
  <si>
    <t>座標02</t>
    <rPh sb="0" eb="2">
      <t>ザヒョウ</t>
    </rPh>
    <phoneticPr fontId="1"/>
  </si>
  <si>
    <t>座標03</t>
    <rPh sb="0" eb="2">
      <t>ザヒョウ</t>
    </rPh>
    <phoneticPr fontId="1"/>
  </si>
  <si>
    <t>座標04</t>
    <rPh sb="0" eb="2">
      <t>ザヒョウ</t>
    </rPh>
    <phoneticPr fontId="1"/>
  </si>
  <si>
    <t>座標05</t>
    <rPh sb="0" eb="2">
      <t>ザヒョウ</t>
    </rPh>
    <phoneticPr fontId="1"/>
  </si>
  <si>
    <t>座標06</t>
    <rPh sb="0" eb="2">
      <t>ザヒョウ</t>
    </rPh>
    <phoneticPr fontId="1"/>
  </si>
  <si>
    <t>座標07</t>
    <rPh sb="0" eb="2">
      <t>ザヒョウ</t>
    </rPh>
    <phoneticPr fontId="1"/>
  </si>
  <si>
    <t>座標08</t>
    <rPh sb="0" eb="2">
      <t>ザヒョウ</t>
    </rPh>
    <phoneticPr fontId="1"/>
  </si>
  <si>
    <t>座標09</t>
    <rPh sb="0" eb="2">
      <t>ザヒョウ</t>
    </rPh>
    <phoneticPr fontId="1"/>
  </si>
  <si>
    <t>座標10</t>
    <rPh sb="0" eb="2">
      <t>ザヒョウ</t>
    </rPh>
    <phoneticPr fontId="1"/>
  </si>
  <si>
    <t>X座標</t>
    <rPh sb="1" eb="3">
      <t>ザヒョウ</t>
    </rPh>
    <phoneticPr fontId="1"/>
  </si>
  <si>
    <t>Y座標</t>
    <rPh sb="1" eb="3">
      <t>ザヒョウ</t>
    </rPh>
    <phoneticPr fontId="1"/>
  </si>
  <si>
    <t>https://ja.wikipedia.org/wiki/Wikipedia:%E7%B7%AF%E5%BA%A6%E3%83%BB%E7%B5%8C%E5%BA%A6%E3%81%AE%E8%AA%BF%E3%81%B9%E6%96%B9</t>
  </si>
  <si>
    <t>地点C</t>
    <rPh sb="0" eb="2">
      <t>チテン</t>
    </rPh>
    <phoneticPr fontId="1"/>
  </si>
  <si>
    <t>地点D</t>
    <rPh sb="0" eb="2">
      <t>チテン</t>
    </rPh>
    <phoneticPr fontId="1"/>
  </si>
  <si>
    <t>AB間の距離</t>
    <rPh sb="2" eb="3">
      <t>カン</t>
    </rPh>
    <rPh sb="4" eb="6">
      <t>キョリ</t>
    </rPh>
    <phoneticPr fontId="1"/>
  </si>
  <si>
    <t>CD間の距離</t>
    <rPh sb="2" eb="3">
      <t>カン</t>
    </rPh>
    <rPh sb="4" eb="6">
      <t>キョリ</t>
    </rPh>
    <phoneticPr fontId="1"/>
  </si>
  <si>
    <t>https://qiita.com/Hoshi_7/items/d04936883ff3eb1eed2d</t>
  </si>
  <si>
    <t>AB間とCD間の比率
(CD/AB)</t>
    <rPh sb="2" eb="3">
      <t>カン</t>
    </rPh>
    <rPh sb="6" eb="7">
      <t>カン</t>
    </rPh>
    <rPh sb="8" eb="10">
      <t>ヒリツ</t>
    </rPh>
    <phoneticPr fontId="1"/>
  </si>
  <si>
    <t>何メートル間隔で
飛ばすか</t>
    <rPh sb="0" eb="1">
      <t>ナン</t>
    </rPh>
    <rPh sb="5" eb="7">
      <t>カンカク</t>
    </rPh>
    <rPh sb="9" eb="10">
      <t>ト</t>
    </rPh>
    <phoneticPr fontId="1"/>
  </si>
  <si>
    <t>https://lab.syncer.jp/Web/JavaScript/Snippet/50/</t>
  </si>
  <si>
    <t>Xの変動</t>
    <rPh sb="2" eb="4">
      <t>ヘンドウ</t>
    </rPh>
    <phoneticPr fontId="1"/>
  </si>
  <si>
    <t>Yの変動</t>
    <rPh sb="2" eb="4">
      <t>ヘンドウ</t>
    </rPh>
    <phoneticPr fontId="1"/>
  </si>
  <si>
    <t>座標11</t>
    <rPh sb="0" eb="2">
      <t>ザヒョウ</t>
    </rPh>
    <phoneticPr fontId="1"/>
  </si>
  <si>
    <t>座標12</t>
    <rPh sb="0" eb="2">
      <t>ザヒョウ</t>
    </rPh>
    <phoneticPr fontId="1"/>
  </si>
  <si>
    <t>座標13</t>
    <rPh sb="0" eb="2">
      <t>ザヒョウ</t>
    </rPh>
    <phoneticPr fontId="1"/>
  </si>
  <si>
    <t>座標14</t>
    <rPh sb="0" eb="2">
      <t>ザヒョウ</t>
    </rPh>
    <phoneticPr fontId="1"/>
  </si>
  <si>
    <t>AB間</t>
    <rPh sb="2" eb="3">
      <t>カン</t>
    </rPh>
    <phoneticPr fontId="1"/>
  </si>
  <si>
    <t>CD間</t>
    <rPh sb="2" eb="3">
      <t>カン</t>
    </rPh>
    <phoneticPr fontId="1"/>
  </si>
  <si>
    <t>ABの角度</t>
    <rPh sb="3" eb="5">
      <t>カクド</t>
    </rPh>
    <phoneticPr fontId="1"/>
  </si>
  <si>
    <t>CDの角度</t>
    <rPh sb="3" eb="5">
      <t>カクド</t>
    </rPh>
    <phoneticPr fontId="1"/>
  </si>
  <si>
    <t>距離の比率</t>
    <rPh sb="0" eb="2">
      <t>キョリ</t>
    </rPh>
    <rPh sb="3" eb="5">
      <t>ヒリツ</t>
    </rPh>
    <phoneticPr fontId="1"/>
  </si>
  <si>
    <t>10mの変動値</t>
    <rPh sb="4" eb="6">
      <t>ヘンドウ</t>
    </rPh>
    <rPh sb="6" eb="7">
      <t>アタイ</t>
    </rPh>
    <phoneticPr fontId="1"/>
  </si>
  <si>
    <t>10m移動</t>
    <rPh sb="3" eb="5">
      <t>イドウ</t>
    </rPh>
    <phoneticPr fontId="1"/>
  </si>
  <si>
    <t>20m移動</t>
    <rPh sb="3" eb="5">
      <t>イドウ</t>
    </rPh>
    <phoneticPr fontId="1"/>
  </si>
  <si>
    <t>30m移動</t>
    <rPh sb="3" eb="5">
      <t>イドウ</t>
    </rPh>
    <phoneticPr fontId="1"/>
  </si>
  <si>
    <t>AB</t>
    <phoneticPr fontId="1"/>
  </si>
  <si>
    <t>CD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</si>
</sst>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0"/>
    <numFmt numFmtId="177" formatCode="0.0000000%"/>
    <numFmt numFmtId="181" formatCode="0.00000%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9" fontId="3" fillId="0" borderId="0" xfId="2" applyFont="1" applyAlignment="1"/>
    <xf numFmtId="0" fontId="3" fillId="0" borderId="0" xfId="0" applyFont="1" applyAlignment="1">
      <alignment wrapText="1"/>
    </xf>
    <xf numFmtId="176" fontId="3" fillId="0" borderId="0" xfId="1" applyNumberFormat="1" applyFont="1" applyAlignment="1"/>
    <xf numFmtId="177" fontId="3" fillId="0" borderId="0" xfId="2" applyNumberFormat="1" applyFont="1" applyAlignment="1"/>
    <xf numFmtId="177" fontId="3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3" xfId="0" applyFill="1" applyBorder="1"/>
    <xf numFmtId="0" fontId="0" fillId="3" borderId="13" xfId="0" applyFill="1" applyBorder="1"/>
    <xf numFmtId="0" fontId="0" fillId="4" borderId="13" xfId="0" applyFill="1" applyBorder="1"/>
    <xf numFmtId="181" fontId="0" fillId="0" borderId="0" xfId="2" applyNumberFormat="1" applyFont="1" applyAlignment="1"/>
    <xf numFmtId="0" fontId="0" fillId="2" borderId="13" xfId="0" applyFill="1" applyBorder="1" applyAlignment="1">
      <alignment horizontal="center"/>
    </xf>
    <xf numFmtId="0" fontId="0" fillId="6" borderId="13" xfId="0" applyFill="1" applyBorder="1"/>
    <xf numFmtId="0" fontId="6" fillId="5" borderId="13" xfId="0" applyFont="1" applyFill="1" applyBorder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0</xdr:row>
      <xdr:rowOff>123825</xdr:rowOff>
    </xdr:from>
    <xdr:to>
      <xdr:col>19</xdr:col>
      <xdr:colOff>256238</xdr:colOff>
      <xdr:row>19</xdr:row>
      <xdr:rowOff>151831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76DA4C1-01DA-44AB-BE3A-FB7AFD857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700" y="123825"/>
          <a:ext cx="7495238" cy="4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1</xdr:row>
      <xdr:rowOff>152400</xdr:rowOff>
    </xdr:from>
    <xdr:to>
      <xdr:col>17</xdr:col>
      <xdr:colOff>8588</xdr:colOff>
      <xdr:row>19</xdr:row>
      <xdr:rowOff>161356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49FFC2A-1473-47E4-84C5-F1578765E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628650"/>
          <a:ext cx="7495238" cy="4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716B9-F2D4-4283-BF37-CD9F765861D1}">
  <dimension ref="A1:I25"/>
  <sheetViews>
    <sheetView tabSelected="1" workbookViewId="0">
      <selection activeCell="H14" sqref="H14"/>
    </sheetView>
  </sheetViews>
  <sheetFormatPr defaultRowHeight="18.75"/>
  <cols>
    <col min="1" max="1" width="11.625" customWidth="1"/>
    <col min="2" max="6" width="14.5" customWidth="1"/>
  </cols>
  <sheetData>
    <row r="1" spans="1:6">
      <c r="A1" s="22"/>
      <c r="B1" s="22" t="s">
        <v>0</v>
      </c>
      <c r="C1" s="22" t="s">
        <v>1</v>
      </c>
      <c r="D1" s="22" t="s">
        <v>19</v>
      </c>
      <c r="E1" s="22" t="s">
        <v>20</v>
      </c>
    </row>
    <row r="2" spans="1:6">
      <c r="A2" s="22" t="s">
        <v>2</v>
      </c>
      <c r="B2" s="23">
        <v>35.369565999999999</v>
      </c>
      <c r="C2" s="20">
        <v>35.370953</v>
      </c>
      <c r="D2" s="23">
        <v>35.369529</v>
      </c>
      <c r="E2" s="20">
        <v>35.371195999999998</v>
      </c>
    </row>
    <row r="3" spans="1:6">
      <c r="A3" s="22" t="s">
        <v>3</v>
      </c>
      <c r="B3" s="23">
        <v>139.41674599999999</v>
      </c>
      <c r="C3" s="20">
        <v>139.41690700000001</v>
      </c>
      <c r="D3" s="23">
        <v>139.41531000000001</v>
      </c>
      <c r="E3" s="20">
        <v>139.41571200000001</v>
      </c>
    </row>
    <row r="5" spans="1:6">
      <c r="A5" t="s">
        <v>21</v>
      </c>
      <c r="B5">
        <f>SQRT((C2-B2)*(C2-B2)+(C3-B3)*(C3-B3))*100000</f>
        <v>139.63130021630334</v>
      </c>
      <c r="C5" s="2" t="s">
        <v>22</v>
      </c>
      <c r="D5">
        <f>SQRT((E2-D2)*(E2-D2)+(E3-D3)*(E3-D3))*100000</f>
        <v>171.47865756410494</v>
      </c>
      <c r="E5" t="s">
        <v>37</v>
      </c>
      <c r="F5" s="24">
        <f>D5/B5</f>
        <v>1.2280817932545693</v>
      </c>
    </row>
    <row r="7" spans="1:6">
      <c r="A7" t="s">
        <v>35</v>
      </c>
      <c r="B7">
        <f>ATAN2(C3-B3,C2-B2)</f>
        <v>1.4552356333601413</v>
      </c>
      <c r="C7" t="s">
        <v>36</v>
      </c>
      <c r="D7">
        <f>ATAN2(E3-D3,E2-D2)</f>
        <v>1.3341625901765204</v>
      </c>
    </row>
    <row r="9" spans="1:6">
      <c r="A9" s="21"/>
      <c r="B9" s="25" t="s">
        <v>42</v>
      </c>
      <c r="C9" s="25"/>
      <c r="D9" s="25" t="s">
        <v>43</v>
      </c>
      <c r="E9" s="25"/>
    </row>
    <row r="10" spans="1:6">
      <c r="A10" s="21"/>
      <c r="B10" s="21" t="s">
        <v>2</v>
      </c>
      <c r="C10" s="21" t="s">
        <v>3</v>
      </c>
      <c r="D10" s="21" t="s">
        <v>2</v>
      </c>
      <c r="E10" s="21" t="s">
        <v>3</v>
      </c>
    </row>
    <row r="11" spans="1:6">
      <c r="A11" s="21" t="s">
        <v>38</v>
      </c>
      <c r="B11" s="27">
        <f>SIN(B7)/10000</f>
        <v>9.9333029045244921E-5</v>
      </c>
      <c r="C11" s="27">
        <f>COS(B7)/10000</f>
        <v>1.1530366026129815E-5</v>
      </c>
      <c r="D11" s="27">
        <f>(SIN(D7)/10000)*F5</f>
        <v>1.1938583952274933E-4</v>
      </c>
      <c r="E11" s="27">
        <f>(COS(D7)/10000)*F5</f>
        <v>2.8790106472222881E-5</v>
      </c>
    </row>
    <row r="12" spans="1:6">
      <c r="A12" s="21" t="s">
        <v>39</v>
      </c>
      <c r="B12" s="26">
        <f>B2+$B$11</f>
        <v>35.369665333029047</v>
      </c>
      <c r="C12" s="20">
        <f>B3+C11</f>
        <v>139.41675753036603</v>
      </c>
      <c r="D12" s="26">
        <f>D2+$D$11</f>
        <v>35.369648385839525</v>
      </c>
      <c r="E12" s="20">
        <f>D3+$E$11</f>
        <v>139.41533879010649</v>
      </c>
    </row>
    <row r="13" spans="1:6">
      <c r="A13" s="21" t="s">
        <v>40</v>
      </c>
      <c r="B13" s="26">
        <f>B12+$B$11</f>
        <v>35.369764666058096</v>
      </c>
      <c r="C13" s="20">
        <f>C12+$C$11</f>
        <v>139.41676906073207</v>
      </c>
      <c r="D13" s="26">
        <f>D12+$D$11</f>
        <v>35.369767771679051</v>
      </c>
      <c r="E13" s="20">
        <f>E12+$E$11</f>
        <v>139.41536758021297</v>
      </c>
    </row>
    <row r="14" spans="1:6">
      <c r="A14" s="21" t="s">
        <v>41</v>
      </c>
      <c r="B14" s="26">
        <f>B13+$B$11</f>
        <v>35.369863999087144</v>
      </c>
      <c r="C14" s="20">
        <f t="shared" ref="C14:C25" si="0">C13+$C$11</f>
        <v>139.4167805910981</v>
      </c>
      <c r="D14" s="26">
        <f>D13+$D$11</f>
        <v>35.369887157518576</v>
      </c>
      <c r="E14" s="20">
        <f t="shared" ref="E14:E25" si="1">E13+$E$11</f>
        <v>139.41539637031946</v>
      </c>
    </row>
    <row r="15" spans="1:6">
      <c r="A15" s="21">
        <v>40</v>
      </c>
      <c r="B15" s="26">
        <f>B14+$B$11</f>
        <v>35.369963332116193</v>
      </c>
      <c r="C15" s="20">
        <f t="shared" si="0"/>
        <v>139.41679212146414</v>
      </c>
      <c r="D15" s="26">
        <f>D14+$D$11</f>
        <v>35.370006543358102</v>
      </c>
      <c r="E15" s="20">
        <f t="shared" si="1"/>
        <v>139.41542516042594</v>
      </c>
    </row>
    <row r="16" spans="1:6">
      <c r="A16" s="21">
        <v>50</v>
      </c>
      <c r="B16" s="26">
        <f>B15+$B$11</f>
        <v>35.370062665145241</v>
      </c>
      <c r="C16" s="20">
        <f t="shared" si="0"/>
        <v>139.41680365183018</v>
      </c>
      <c r="D16" s="26">
        <f>D15+$D$11</f>
        <v>35.370125929197627</v>
      </c>
      <c r="E16" s="20">
        <f t="shared" si="1"/>
        <v>139.41545395053242</v>
      </c>
    </row>
    <row r="17" spans="1:9">
      <c r="A17" s="21">
        <v>60</v>
      </c>
      <c r="B17" s="26">
        <f>B16+$B$11</f>
        <v>35.370161998174289</v>
      </c>
      <c r="C17" s="20">
        <f t="shared" si="0"/>
        <v>139.41681518219622</v>
      </c>
      <c r="D17" s="26">
        <f>D16+$D$11</f>
        <v>35.370245315037153</v>
      </c>
      <c r="E17" s="20">
        <f t="shared" si="1"/>
        <v>139.41548274063891</v>
      </c>
    </row>
    <row r="18" spans="1:9">
      <c r="A18" s="21">
        <v>70</v>
      </c>
      <c r="B18" s="26">
        <f>B17+$B$11</f>
        <v>35.370261331203338</v>
      </c>
      <c r="C18" s="20">
        <f t="shared" si="0"/>
        <v>139.41682671256225</v>
      </c>
      <c r="D18" s="26">
        <f>D17+$D$11</f>
        <v>35.370364700876678</v>
      </c>
      <c r="E18" s="20">
        <f t="shared" si="1"/>
        <v>139.41551153074539</v>
      </c>
    </row>
    <row r="19" spans="1:9">
      <c r="A19" s="21">
        <v>80</v>
      </c>
      <c r="B19" s="26">
        <f>B18+$B$11</f>
        <v>35.370360664232386</v>
      </c>
      <c r="C19" s="20">
        <f t="shared" si="0"/>
        <v>139.41683824292829</v>
      </c>
      <c r="D19" s="26">
        <f>D18+$D$11</f>
        <v>35.370484086716203</v>
      </c>
      <c r="E19" s="20">
        <f t="shared" si="1"/>
        <v>139.41554032085187</v>
      </c>
    </row>
    <row r="20" spans="1:9">
      <c r="A20" s="21">
        <v>90</v>
      </c>
      <c r="B20" s="26">
        <f>B19+$B$11</f>
        <v>35.370459997261435</v>
      </c>
      <c r="C20" s="20">
        <f t="shared" si="0"/>
        <v>139.41684977329433</v>
      </c>
      <c r="D20" s="26">
        <f>D19+$D$11</f>
        <v>35.370603472555729</v>
      </c>
      <c r="E20" s="20">
        <f t="shared" si="1"/>
        <v>139.41556911095836</v>
      </c>
    </row>
    <row r="21" spans="1:9">
      <c r="A21" s="21">
        <v>100</v>
      </c>
      <c r="B21" s="26">
        <f>B20+$B$11</f>
        <v>35.370559330290483</v>
      </c>
      <c r="C21" s="20">
        <f t="shared" si="0"/>
        <v>139.41686130366037</v>
      </c>
      <c r="D21" s="26">
        <f>D20+$D$11</f>
        <v>35.370722858395254</v>
      </c>
      <c r="E21" s="20">
        <f t="shared" si="1"/>
        <v>139.41559790106484</v>
      </c>
    </row>
    <row r="22" spans="1:9">
      <c r="A22" s="21">
        <v>110</v>
      </c>
      <c r="B22" s="26">
        <f>B21+$B$11</f>
        <v>35.370658663319531</v>
      </c>
      <c r="C22" s="20">
        <f t="shared" si="0"/>
        <v>139.41687283402641</v>
      </c>
      <c r="D22" s="26">
        <f>D21+$D$11</f>
        <v>35.37084224423478</v>
      </c>
      <c r="E22" s="20">
        <f t="shared" si="1"/>
        <v>139.41562669117133</v>
      </c>
    </row>
    <row r="23" spans="1:9">
      <c r="A23" s="21">
        <v>120</v>
      </c>
      <c r="B23" s="26">
        <f>B22+$B$11</f>
        <v>35.37075799634858</v>
      </c>
      <c r="C23" s="20">
        <f t="shared" si="0"/>
        <v>139.41688436439244</v>
      </c>
      <c r="D23" s="26">
        <f>D22+$D$11</f>
        <v>35.370961630074305</v>
      </c>
      <c r="E23" s="20">
        <f t="shared" si="1"/>
        <v>139.41565548127781</v>
      </c>
    </row>
    <row r="24" spans="1:9">
      <c r="A24" s="21">
        <v>130</v>
      </c>
      <c r="B24" s="26">
        <f>B23+$B$11</f>
        <v>35.370857329377628</v>
      </c>
      <c r="C24" s="20">
        <f t="shared" si="0"/>
        <v>139.41689589475848</v>
      </c>
      <c r="D24" s="26">
        <f>D23+$D$11</f>
        <v>35.37108101591383</v>
      </c>
      <c r="E24" s="20">
        <f t="shared" si="1"/>
        <v>139.41568427138429</v>
      </c>
    </row>
    <row r="25" spans="1:9">
      <c r="A25" s="21">
        <v>140</v>
      </c>
      <c r="B25" s="26">
        <f>B24+$B$11</f>
        <v>35.370956662406677</v>
      </c>
      <c r="C25" s="20">
        <f t="shared" si="0"/>
        <v>139.41690742512452</v>
      </c>
      <c r="D25" s="26">
        <f>D24+$D$11</f>
        <v>35.371200401753356</v>
      </c>
      <c r="E25" s="20">
        <f t="shared" si="1"/>
        <v>139.41571306149078</v>
      </c>
      <c r="I25" t="s">
        <v>23</v>
      </c>
    </row>
  </sheetData>
  <mergeCells count="2">
    <mergeCell ref="B9:C9"/>
    <mergeCell ref="D9:E9"/>
  </mergeCells>
  <phoneticPr fontId="1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C094-6087-4FD7-AB10-7E86077C088D}">
  <dimension ref="A1:E29"/>
  <sheetViews>
    <sheetView topLeftCell="A7" workbookViewId="0">
      <selection activeCell="A15" sqref="A15:A29"/>
    </sheetView>
  </sheetViews>
  <sheetFormatPr defaultRowHeight="18.75"/>
  <cols>
    <col min="1" max="1" width="18.25" customWidth="1"/>
    <col min="2" max="5" width="17.25" customWidth="1"/>
  </cols>
  <sheetData>
    <row r="1" spans="1:5" ht="37.5">
      <c r="A1" s="1" t="s">
        <v>25</v>
      </c>
      <c r="B1">
        <v>10</v>
      </c>
    </row>
    <row r="3" spans="1:5">
      <c r="B3" t="s">
        <v>0</v>
      </c>
      <c r="C3" t="s">
        <v>1</v>
      </c>
      <c r="D3" t="s">
        <v>19</v>
      </c>
      <c r="E3" t="s">
        <v>20</v>
      </c>
    </row>
    <row r="4" spans="1:5">
      <c r="A4" t="s">
        <v>2</v>
      </c>
      <c r="B4">
        <v>35.369565999999999</v>
      </c>
      <c r="C4">
        <v>35.370953</v>
      </c>
      <c r="D4">
        <v>35.369529</v>
      </c>
      <c r="E4">
        <v>35.371195999999998</v>
      </c>
    </row>
    <row r="5" spans="1:5">
      <c r="A5" t="s">
        <v>3</v>
      </c>
      <c r="B5">
        <v>139.41674599999999</v>
      </c>
      <c r="C5">
        <v>139.41690700000001</v>
      </c>
      <c r="D5">
        <v>139.41531000000001</v>
      </c>
      <c r="E5">
        <v>139.41571200000001</v>
      </c>
    </row>
    <row r="7" spans="1:5">
      <c r="A7" t="s">
        <v>21</v>
      </c>
      <c r="B7">
        <f>SQRT(((B4-C4)^2+(B5-C5)^2))*100000</f>
        <v>139.63130021630334</v>
      </c>
      <c r="C7" s="2" t="s">
        <v>22</v>
      </c>
      <c r="D7">
        <f>SQRT(((D4-E4)^2+(D5-E5)^2))*100000</f>
        <v>171.47865756410494</v>
      </c>
    </row>
    <row r="8" spans="1:5" s="2" customFormat="1" ht="37.5">
      <c r="A8" s="4" t="s">
        <v>24</v>
      </c>
      <c r="B8" s="3">
        <f>D7/B7</f>
        <v>1.2280817932545693</v>
      </c>
    </row>
    <row r="9" spans="1:5" s="2" customFormat="1">
      <c r="A9" s="4"/>
      <c r="B9" s="3" t="s">
        <v>33</v>
      </c>
      <c r="D9" s="2" t="s">
        <v>34</v>
      </c>
    </row>
    <row r="10" spans="1:5" s="2" customFormat="1">
      <c r="A10" s="4" t="s">
        <v>27</v>
      </c>
      <c r="B10" s="5">
        <f>ABS(B4-C4)</f>
        <v>1.3870000000011373E-3</v>
      </c>
      <c r="C10" s="7">
        <f>1-C11</f>
        <v>0.88392213408817033</v>
      </c>
      <c r="D10" s="5">
        <f>ABS(D4-E4)</f>
        <v>1.6669999999976426E-3</v>
      </c>
      <c r="E10" s="7">
        <f>1-E11</f>
        <v>0.75884823034865168</v>
      </c>
    </row>
    <row r="11" spans="1:5" s="2" customFormat="1">
      <c r="A11" s="4" t="s">
        <v>28</v>
      </c>
      <c r="B11" s="5">
        <f>ABS(B5-C5)</f>
        <v>1.6100000001983972E-4</v>
      </c>
      <c r="C11" s="6">
        <f>B11/B10</f>
        <v>0.11607786591182963</v>
      </c>
      <c r="D11" s="5">
        <f>ABS(D5-E5)</f>
        <v>4.0200000000822911E-4</v>
      </c>
      <c r="E11" s="6">
        <f>D11/D10</f>
        <v>0.2411517696513483</v>
      </c>
    </row>
    <row r="12" spans="1:5" s="2" customFormat="1">
      <c r="A12" s="4"/>
      <c r="B12" s="3"/>
    </row>
    <row r="13" spans="1:5" s="2" customFormat="1">
      <c r="A13" s="4"/>
      <c r="B13" s="3"/>
    </row>
    <row r="14" spans="1:5" s="2" customFormat="1" ht="19.5" thickBot="1"/>
    <row r="15" spans="1:5" ht="19.5" thickBot="1">
      <c r="A15" s="8" t="s">
        <v>33</v>
      </c>
      <c r="B15" s="16" t="s">
        <v>16</v>
      </c>
      <c r="C15" s="17" t="s">
        <v>17</v>
      </c>
      <c r="D15" s="18" t="s">
        <v>16</v>
      </c>
      <c r="E15" s="19" t="s">
        <v>17</v>
      </c>
    </row>
    <row r="16" spans="1:5">
      <c r="A16" s="14" t="s">
        <v>6</v>
      </c>
      <c r="B16" s="8">
        <f>B4</f>
        <v>35.369565999999999</v>
      </c>
      <c r="C16" s="9">
        <f>B5</f>
        <v>139.41674599999999</v>
      </c>
      <c r="D16" s="8">
        <f>D4</f>
        <v>35.369529</v>
      </c>
      <c r="E16" s="8">
        <f>E5</f>
        <v>139.41571200000001</v>
      </c>
    </row>
    <row r="17" spans="1:5">
      <c r="A17" s="14" t="s">
        <v>7</v>
      </c>
      <c r="B17" s="10">
        <f>B16+($B$1/100000)*$C$10</f>
        <v>35.369654392213405</v>
      </c>
      <c r="C17" s="11">
        <f>C16+($B$1/100000)*$C$11</f>
        <v>139.41675760778659</v>
      </c>
      <c r="D17" s="10">
        <f>D16+($B$1/100000)*$E$10*$B$8</f>
        <v>35.369622192769555</v>
      </c>
      <c r="E17" s="10">
        <f>E16+($B$1/100000)*$E$11*$B$8</f>
        <v>139.41574161540979</v>
      </c>
    </row>
    <row r="18" spans="1:5">
      <c r="A18" s="14" t="s">
        <v>8</v>
      </c>
      <c r="B18" s="10">
        <f t="shared" ref="B18:B25" si="0">B17+($B$1/100000)*$C$10</f>
        <v>35.369742784426812</v>
      </c>
      <c r="C18" s="11">
        <f t="shared" ref="C18:C25" si="1">C17+($B$1/100000)*$C$11</f>
        <v>139.4167692155732</v>
      </c>
      <c r="D18" s="10">
        <f t="shared" ref="D18:D29" si="2">D17+($B$1/100000)*$E$10*$B$8</f>
        <v>35.369715385539109</v>
      </c>
      <c r="E18" s="10">
        <f t="shared" ref="E18:E29" si="3">E17+($B$1/100000)*$E$11*$B$8</f>
        <v>139.41577123081956</v>
      </c>
    </row>
    <row r="19" spans="1:5">
      <c r="A19" s="14" t="s">
        <v>9</v>
      </c>
      <c r="B19" s="10">
        <f t="shared" si="0"/>
        <v>35.369831176640218</v>
      </c>
      <c r="C19" s="11">
        <f t="shared" si="1"/>
        <v>139.4167808233598</v>
      </c>
      <c r="D19" s="10">
        <f t="shared" si="2"/>
        <v>35.369808578308664</v>
      </c>
      <c r="E19" s="10">
        <f t="shared" si="3"/>
        <v>139.41580084622933</v>
      </c>
    </row>
    <row r="20" spans="1:5">
      <c r="A20" s="14" t="s">
        <v>10</v>
      </c>
      <c r="B20" s="10">
        <f t="shared" si="0"/>
        <v>35.369919568853625</v>
      </c>
      <c r="C20" s="11">
        <f t="shared" si="1"/>
        <v>139.4167924311464</v>
      </c>
      <c r="D20" s="10">
        <f t="shared" si="2"/>
        <v>35.369901771078219</v>
      </c>
      <c r="E20" s="10">
        <f t="shared" si="3"/>
        <v>139.4158304616391</v>
      </c>
    </row>
    <row r="21" spans="1:5">
      <c r="A21" s="14" t="s">
        <v>11</v>
      </c>
      <c r="B21" s="10">
        <f t="shared" si="0"/>
        <v>35.370007961067031</v>
      </c>
      <c r="C21" s="11">
        <f t="shared" si="1"/>
        <v>139.41680403893301</v>
      </c>
      <c r="D21" s="10">
        <f t="shared" si="2"/>
        <v>35.369994963847773</v>
      </c>
      <c r="E21" s="10">
        <f t="shared" si="3"/>
        <v>139.41586007704888</v>
      </c>
    </row>
    <row r="22" spans="1:5">
      <c r="A22" s="14" t="s">
        <v>12</v>
      </c>
      <c r="B22" s="10">
        <f t="shared" si="0"/>
        <v>35.370096353280438</v>
      </c>
      <c r="C22" s="11">
        <f t="shared" si="1"/>
        <v>139.41681564671961</v>
      </c>
      <c r="D22" s="10">
        <f t="shared" si="2"/>
        <v>35.370088156617328</v>
      </c>
      <c r="E22" s="10">
        <f t="shared" si="3"/>
        <v>139.41588969245865</v>
      </c>
    </row>
    <row r="23" spans="1:5">
      <c r="A23" s="14" t="s">
        <v>13</v>
      </c>
      <c r="B23" s="10">
        <f t="shared" si="0"/>
        <v>35.370184745493845</v>
      </c>
      <c r="C23" s="11">
        <f t="shared" si="1"/>
        <v>139.41682725450622</v>
      </c>
      <c r="D23" s="10">
        <f t="shared" si="2"/>
        <v>35.370181349386883</v>
      </c>
      <c r="E23" s="10">
        <f t="shared" si="3"/>
        <v>139.41591930786842</v>
      </c>
    </row>
    <row r="24" spans="1:5">
      <c r="A24" s="14" t="s">
        <v>14</v>
      </c>
      <c r="B24" s="10">
        <f t="shared" si="0"/>
        <v>35.370273137707251</v>
      </c>
      <c r="C24" s="11">
        <f t="shared" si="1"/>
        <v>139.41683886229282</v>
      </c>
      <c r="D24" s="10">
        <f t="shared" si="2"/>
        <v>35.370274542156437</v>
      </c>
      <c r="E24" s="10">
        <f t="shared" si="3"/>
        <v>139.41594892327819</v>
      </c>
    </row>
    <row r="25" spans="1:5">
      <c r="A25" s="14" t="s">
        <v>15</v>
      </c>
      <c r="B25" s="10">
        <f t="shared" si="0"/>
        <v>35.370361529920658</v>
      </c>
      <c r="C25" s="11">
        <f t="shared" si="1"/>
        <v>139.41685047007942</v>
      </c>
      <c r="D25" s="10">
        <f t="shared" si="2"/>
        <v>35.370367734925992</v>
      </c>
      <c r="E25" s="10">
        <f t="shared" si="3"/>
        <v>139.41597853868797</v>
      </c>
    </row>
    <row r="26" spans="1:5">
      <c r="A26" s="14" t="s">
        <v>29</v>
      </c>
      <c r="B26" s="10">
        <f t="shared" ref="B26:B29" si="4">B25+($B$1/100000)*$C$10</f>
        <v>35.370449922134064</v>
      </c>
      <c r="C26" s="11">
        <f t="shared" ref="C26:C29" si="5">C25+($B$1/100000)*$C$11</f>
        <v>139.41686207786603</v>
      </c>
      <c r="D26" s="10">
        <f t="shared" si="2"/>
        <v>35.370460927695547</v>
      </c>
      <c r="E26" s="10">
        <f t="shared" si="3"/>
        <v>139.41600815409774</v>
      </c>
    </row>
    <row r="27" spans="1:5">
      <c r="A27" s="14" t="s">
        <v>30</v>
      </c>
      <c r="B27" s="10">
        <f t="shared" si="4"/>
        <v>35.370538314347471</v>
      </c>
      <c r="C27" s="11">
        <f t="shared" si="5"/>
        <v>139.41687368565263</v>
      </c>
      <c r="D27" s="10">
        <f t="shared" si="2"/>
        <v>35.370554120465101</v>
      </c>
      <c r="E27" s="10">
        <f t="shared" si="3"/>
        <v>139.41603776950751</v>
      </c>
    </row>
    <row r="28" spans="1:5">
      <c r="A28" s="14" t="s">
        <v>31</v>
      </c>
      <c r="B28" s="10">
        <f t="shared" si="4"/>
        <v>35.370626706560877</v>
      </c>
      <c r="C28" s="11">
        <f t="shared" si="5"/>
        <v>139.41688529343924</v>
      </c>
      <c r="D28" s="10">
        <f t="shared" si="2"/>
        <v>35.370647313234656</v>
      </c>
      <c r="E28" s="10">
        <f t="shared" si="3"/>
        <v>139.41606738491728</v>
      </c>
    </row>
    <row r="29" spans="1:5" ht="19.5" thickBot="1">
      <c r="A29" s="15" t="s">
        <v>32</v>
      </c>
      <c r="B29" s="12">
        <f t="shared" si="4"/>
        <v>35.370715098774284</v>
      </c>
      <c r="C29" s="13">
        <f t="shared" si="5"/>
        <v>139.41689690122584</v>
      </c>
      <c r="D29" s="10">
        <f t="shared" si="2"/>
        <v>35.370740506004211</v>
      </c>
      <c r="E29" s="10">
        <f t="shared" si="3"/>
        <v>139.41609700032706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6"/>
  <sheetViews>
    <sheetView workbookViewId="0">
      <selection activeCell="A26" sqref="A26"/>
    </sheetView>
  </sheetViews>
  <sheetFormatPr defaultRowHeight="18.75"/>
  <cols>
    <col min="1" max="1" width="9.75" customWidth="1"/>
    <col min="2" max="2" width="14.375" customWidth="1"/>
  </cols>
  <sheetData>
    <row r="2" spans="1:3">
      <c r="B2" t="s">
        <v>0</v>
      </c>
      <c r="C2" t="s">
        <v>1</v>
      </c>
    </row>
    <row r="3" spans="1:3">
      <c r="A3" t="s">
        <v>2</v>
      </c>
      <c r="B3">
        <v>35.369511000000003</v>
      </c>
      <c r="C3">
        <v>35.371282000000001</v>
      </c>
    </row>
    <row r="4" spans="1:3">
      <c r="A4" t="s">
        <v>3</v>
      </c>
      <c r="B4">
        <v>139.41525200000001</v>
      </c>
      <c r="C4">
        <v>139.41584399999999</v>
      </c>
    </row>
    <row r="6" spans="1:3" ht="37.5">
      <c r="A6" s="1" t="s">
        <v>4</v>
      </c>
      <c r="B6" t="str">
        <f xml:space="preserve"> SQRT(( (B3-C3)^2 + (B4-C4)^2 ))*100000&amp;"m"</f>
        <v>186.732562772886m</v>
      </c>
    </row>
    <row r="10" spans="1:3">
      <c r="A10" t="s">
        <v>5</v>
      </c>
    </row>
    <row r="12" spans="1:3">
      <c r="A12" t="s">
        <v>18</v>
      </c>
    </row>
    <row r="14" spans="1:3">
      <c r="A14" t="s">
        <v>23</v>
      </c>
    </row>
    <row r="26" spans="1:1">
      <c r="A26" t="s">
        <v>26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20180826e</vt:lpstr>
      <vt:lpstr>Sheet2</vt:lpstr>
      <vt:lpstr>2点間の距離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2018-08-26T12:55:16Z</dcterms:modified>
</cp:coreProperties>
</file>