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59D0C94-1E5E-430C-AD62-752EC7F33281}" xr6:coauthVersionLast="45" xr6:coauthVersionMax="45" xr10:uidLastSave="{00000000-0000-0000-0000-000000000000}"/>
  <bookViews>
    <workbookView xWindow="-108" yWindow="-108" windowWidth="23256" windowHeight="12576" activeTab="5" xr2:uid="{35E5E20D-E500-4790-A1BA-A13E9D98634E}"/>
  </bookViews>
  <sheets>
    <sheet name="黑五" sheetId="9" r:id="rId1"/>
    <sheet name="已下单(黑五)" sheetId="10" r:id="rId2"/>
    <sheet name="订单" sheetId="4" r:id="rId3"/>
    <sheet name="椰奶同款背包" sheetId="6" r:id="rId4"/>
    <sheet name="Rosé|Lisa同款" sheetId="7" r:id="rId5"/>
    <sheet name="已下单" sheetId="5" r:id="rId6"/>
  </sheets>
  <definedNames>
    <definedName name="_xlnm._FilterDatabase" localSheetId="0" hidden="1">黑五!$A$1:$A$52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5" l="1"/>
  <c r="I26" i="5"/>
  <c r="G26" i="5"/>
  <c r="E26" i="5"/>
  <c r="G38" i="4"/>
  <c r="G30" i="4"/>
  <c r="E34" i="10"/>
  <c r="C34" i="10"/>
  <c r="B34" i="10"/>
  <c r="F7" i="10"/>
  <c r="G78" i="9"/>
  <c r="D78" i="9"/>
  <c r="D50" i="9"/>
  <c r="E78" i="9"/>
  <c r="G75" i="9" l="1"/>
  <c r="G72" i="9"/>
  <c r="G70" i="9"/>
  <c r="G68" i="9"/>
  <c r="G66" i="9"/>
  <c r="G65" i="9"/>
  <c r="G64" i="9"/>
  <c r="G62" i="9"/>
  <c r="G61" i="9"/>
  <c r="G59" i="9"/>
  <c r="G57" i="9"/>
  <c r="G56" i="9"/>
  <c r="G55" i="9"/>
  <c r="E50" i="9" l="1"/>
  <c r="E52" i="9" s="1"/>
  <c r="E18" i="9"/>
  <c r="D52" i="9"/>
  <c r="G40" i="9"/>
  <c r="G30" i="9"/>
  <c r="D18" i="9"/>
  <c r="M18" i="5" l="1"/>
  <c r="F42" i="6" l="1"/>
  <c r="I42" i="6"/>
  <c r="H42" i="6"/>
  <c r="D42" i="6" l="1"/>
  <c r="G23" i="9" l="1"/>
  <c r="G7" i="9"/>
  <c r="G5" i="9"/>
  <c r="G26" i="9"/>
  <c r="G24" i="9"/>
  <c r="G4" i="9"/>
  <c r="E3" i="9"/>
  <c r="G3" i="9"/>
  <c r="G14" i="9" l="1"/>
  <c r="G36" i="9"/>
  <c r="G34" i="9"/>
  <c r="G32" i="9"/>
  <c r="G49" i="9"/>
  <c r="G13" i="9"/>
  <c r="F10" i="9"/>
  <c r="G9" i="9" s="1"/>
  <c r="E10" i="9"/>
  <c r="G47" i="9"/>
  <c r="G52" i="9" s="1"/>
  <c r="G46" i="9"/>
  <c r="G45" i="9"/>
  <c r="G21" i="9" l="1"/>
  <c r="G8" i="9"/>
  <c r="E42" i="6" l="1"/>
  <c r="M12" i="5" l="1"/>
  <c r="F24" i="4" l="1"/>
  <c r="G17" i="7" l="1"/>
  <c r="F17" i="7"/>
  <c r="D17" i="7"/>
  <c r="G24" i="4" l="1"/>
  <c r="F25" i="4" l="1"/>
  <c r="F26" i="4" s="1"/>
  <c r="K42" i="6" l="1"/>
  <c r="I7" i="5" l="1"/>
  <c r="D11" i="7" l="1"/>
  <c r="H22" i="7"/>
  <c r="G22" i="7"/>
  <c r="F22" i="7"/>
  <c r="D22" i="7"/>
  <c r="H17" i="7"/>
  <c r="G16" i="4"/>
  <c r="I19" i="6" l="1"/>
  <c r="F19" i="6" l="1"/>
  <c r="D19" i="6"/>
  <c r="F11" i="6" l="1"/>
  <c r="I11" i="6"/>
  <c r="G7" i="4" l="1"/>
  <c r="G6" i="5"/>
  <c r="G18" i="4"/>
  <c r="G4" i="5"/>
  <c r="E11" i="6"/>
  <c r="E19" i="6" s="1"/>
  <c r="D11" i="6"/>
  <c r="F11" i="7"/>
  <c r="H11" i="7"/>
  <c r="G12" i="4"/>
  <c r="G6" i="7" l="1"/>
  <c r="G5" i="7"/>
  <c r="G1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E16" authorId="0" shapeId="0" xr:uid="{B015B082-EA95-483C-996C-55B60F180CF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1.已包括人工费
2.包含 "郝媛 程韵绮"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55021EAF-78BF-4B8D-BE6E-ED0C35E432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</t>
        </r>
      </text>
    </comment>
    <comment ref="G5" authorId="0" shapeId="0" xr:uid="{67AF05BD-30DE-4111-B0BF-92D0288AF8D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</t>
        </r>
      </text>
    </comment>
    <comment ref="G12" authorId="0" shapeId="0" xr:uid="{772D3140-2AE0-4192-84F1-9ECF8F97C8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快递 10r</t>
        </r>
      </text>
    </comment>
    <comment ref="G16" authorId="0" shapeId="0" xr:uid="{C6D3C467-AF95-4908-BD77-CB293BC0028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快递 10r</t>
        </r>
      </text>
    </comment>
    <comment ref="G18" authorId="0" shapeId="0" xr:uid="{378AD4DA-E1A3-431A-A205-848D4A3A3F9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快递 10r</t>
        </r>
      </text>
    </comment>
    <comment ref="G30" authorId="0" shapeId="0" xr:uid="{45386604-383A-4594-BD6B-77EF960DB3B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
</t>
        </r>
      </text>
    </comment>
    <comment ref="G38" authorId="0" shapeId="0" xr:uid="{4DFA86C9-BDDE-4F43-B17F-601663C69C3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5" authorId="0" shapeId="0" xr:uid="{1097BBB5-B895-4C69-8B44-B82F764B11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</t>
        </r>
      </text>
    </comment>
    <comment ref="G6" authorId="0" shapeId="0" xr:uid="{28945D4F-ECE4-4042-8952-DC81D7FC67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L2" authorId="0" shapeId="0" xr:uid="{23D7F828-74E3-49C2-A58F-7B633269A1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目前寄出四套</t>
        </r>
      </text>
    </comment>
    <comment ref="J3" authorId="0" shapeId="0" xr:uid="{E7231F61-4C4C-42B0-9CDE-E3EECD4099B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SF347866
寄到LX</t>
        </r>
      </text>
    </comment>
    <comment ref="L12" authorId="0" shapeId="0" xr:uid="{5BAB7B7A-A62F-4C13-8386-E7AE69D2AD1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目前寄出一套</t>
        </r>
      </text>
    </comment>
    <comment ref="M12" authorId="0" shapeId="0" xr:uid="{52260D0B-5499-4844-B2EF-BA24703DE43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 11.13 曹璐 8
2. 11.17 喵喵 8</t>
        </r>
      </text>
    </comment>
    <comment ref="J14" authorId="0" shapeId="0" xr:uid="{88FA6051-DCA4-4BD0-A7F1-DA11CBC9499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和"李大辉 Hwimini Guidebook 10cm Mini娃娃"一起运回，共152rmb
单号:SF1034073466649 </t>
        </r>
      </text>
    </comment>
    <comment ref="J15" authorId="0" shapeId="0" xr:uid="{FFAED13D-5784-4E0A-B180-FF14803CB2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目前到货一套</t>
        </r>
      </text>
    </comment>
    <comment ref="M15" authorId="0" shapeId="0" xr:uid="{A4E2FF4E-F096-4D41-B7D8-D64A47BFA42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11.13 妮格 黄佳媚 16</t>
        </r>
      </text>
    </comment>
    <comment ref="M18" authorId="0" shapeId="0" xr:uid="{5EF21C48-4DCD-4A98-B36C-DAD1AEDE74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 11.13 顾维屏 - 高嘉悦 30
2. 11.17 顾鸭 8
3. 11.21 林宝林 8
4. 11.23 张富顺 8
5. 11.29 我就一虾呗+黄益锋 14</t>
        </r>
      </text>
    </comment>
    <comment ref="I20" authorId="0" shapeId="0" xr:uid="{A87FC865-0A18-4D13-ABEA-FEB9041613C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包含国际国内邮费</t>
        </r>
      </text>
    </comment>
  </commentList>
</comments>
</file>

<file path=xl/sharedStrings.xml><?xml version="1.0" encoding="utf-8"?>
<sst xmlns="http://schemas.openxmlformats.org/spreadsheetml/2006/main" count="727" uniqueCount="509">
  <si>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</si>
  <si>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</si>
  <si>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</si>
  <si>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</si>
  <si>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</si>
  <si>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</si>
  <si>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</si>
  <si>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</si>
  <si>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</si>
  <si>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</si>
  <si>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</si>
  <si>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</si>
  <si>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</si>
  <si>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</si>
  <si>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</si>
  <si>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</si>
  <si>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</si>
  <si>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</si>
  <si>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</si>
  <si>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</si>
  <si>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</si>
  <si>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</si>
  <si>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</si>
  <si>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</si>
  <si>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</si>
  <si>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</si>
  <si>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</si>
  <si>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</si>
  <si>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</si>
  <si>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已下单</t>
    <phoneticPr fontId="2" type="noConversion"/>
  </si>
  <si>
    <t>用途</t>
    <phoneticPr fontId="2" type="noConversion"/>
  </si>
  <si>
    <t>milly微信收款</t>
    <phoneticPr fontId="2" type="noConversion"/>
  </si>
  <si>
    <t>象牙白</t>
    <phoneticPr fontId="2" type="noConversion"/>
  </si>
  <si>
    <t>卡其色</t>
    <phoneticPr fontId="2" type="noConversion"/>
  </si>
  <si>
    <t>黑色</t>
    <phoneticPr fontId="2" type="noConversion"/>
  </si>
  <si>
    <t>BAON</t>
    <phoneticPr fontId="2" type="noConversion"/>
  </si>
  <si>
    <t>黑色</t>
  </si>
  <si>
    <t>椰奶同款单肩斜挎包可调节</t>
    <phoneticPr fontId="2" type="noConversion"/>
  </si>
  <si>
    <t>Ohcookieee</t>
    <phoneticPr fontId="2" type="noConversion"/>
  </si>
  <si>
    <t>项链+明信片</t>
    <phoneticPr fontId="2" type="noConversion"/>
  </si>
  <si>
    <t>‘1271760193704443064</t>
    <phoneticPr fontId="2" type="noConversion"/>
  </si>
  <si>
    <t>潘盈</t>
  </si>
  <si>
    <t>安徽省 淮北市 烈山区 烈山镇 沱河东路8号淮北师范大学滨湖校区 ，000000</t>
    <phoneticPr fontId="2" type="noConversion"/>
  </si>
  <si>
    <t>‘1275924997765804291</t>
    <phoneticPr fontId="2" type="noConversion"/>
  </si>
  <si>
    <t>刘珂纯</t>
    <phoneticPr fontId="2" type="noConversion"/>
  </si>
  <si>
    <t>山东省 济南市 市中区 六里山街道 二环南路蓝天绿园小区自提柜 ，000000</t>
    <phoneticPr fontId="2" type="noConversion"/>
  </si>
  <si>
    <t>‘1211275049663572183</t>
    <phoneticPr fontId="2" type="noConversion"/>
  </si>
  <si>
    <t>陈思竹</t>
    <phoneticPr fontId="2" type="noConversion"/>
  </si>
  <si>
    <t>吉林省 白山市 浑江区 江北街道 长白山大街怡园超市 ，000000</t>
    <phoneticPr fontId="2" type="noConversion"/>
  </si>
  <si>
    <t>’1276326326098352997</t>
  </si>
  <si>
    <t>唐明容</t>
    <phoneticPr fontId="2" type="noConversion"/>
  </si>
  <si>
    <t>上海 上海市 普陀区 长风新村街道 中山北路3663号华东师范大学中北校区18舍 ，000000</t>
    <phoneticPr fontId="2" type="noConversion"/>
  </si>
  <si>
    <t>‘1275401808657022177</t>
    <phoneticPr fontId="2" type="noConversion"/>
  </si>
  <si>
    <t>尹衍泽</t>
  </si>
  <si>
    <t>湖北省 武汉市 洪山区 珞南街道 文秀街 武汉理工大升升公寓K栋105 ，000000</t>
    <phoneticPr fontId="2" type="noConversion"/>
  </si>
  <si>
    <t>项链</t>
    <phoneticPr fontId="2" type="noConversion"/>
  </si>
  <si>
    <t>‘1275437016490802046</t>
    <phoneticPr fontId="2" type="noConversion"/>
  </si>
  <si>
    <t>’1275437016490802046</t>
    <phoneticPr fontId="2" type="noConversion"/>
  </si>
  <si>
    <t>陆思婕</t>
    <phoneticPr fontId="2" type="noConversion"/>
  </si>
  <si>
    <t>北京 北京市 海淀区 八里庄街道 西三环北路105号首都师范大学本部（送进校内\n） ，000000</t>
    <phoneticPr fontId="2" type="noConversion"/>
  </si>
  <si>
    <t>’1278615423389733042</t>
    <phoneticPr fontId="2" type="noConversion"/>
  </si>
  <si>
    <t>王蔚</t>
    <phoneticPr fontId="2" type="noConversion"/>
  </si>
  <si>
    <t>浙江省 温州市 瑞安市 安阳街道 安阳城万事好路152-154号 ，000000</t>
    <phoneticPr fontId="2" type="noConversion"/>
  </si>
  <si>
    <t>DWS COMPANY</t>
    <phoneticPr fontId="2" type="noConversion"/>
  </si>
  <si>
    <t>尹衍泽</t>
    <phoneticPr fontId="2" type="noConversion"/>
  </si>
  <si>
    <t>湖北省 武汉市 洪山区 珞南街道 文秀街 武汉理工大升升公寓K栋105 ，000000</t>
    <phoneticPr fontId="2" type="noConversion"/>
  </si>
  <si>
    <t>’1278447445459022177</t>
    <phoneticPr fontId="2" type="noConversion"/>
  </si>
  <si>
    <t>M码</t>
    <phoneticPr fontId="2" type="noConversion"/>
  </si>
  <si>
    <t>‘1281004347014022177</t>
    <phoneticPr fontId="2" type="noConversion"/>
  </si>
  <si>
    <t>MIMICAWE</t>
    <phoneticPr fontId="2" type="noConversion"/>
  </si>
  <si>
    <t>刺绣花帆布水桶帽宽帽檐</t>
    <phoneticPr fontId="2" type="noConversion"/>
  </si>
  <si>
    <t>WHITE 均码</t>
    <phoneticPr fontId="2" type="noConversion"/>
  </si>
  <si>
    <t>‘1282055510995293716</t>
    <phoneticPr fontId="2" type="noConversion"/>
  </si>
  <si>
    <t>安麟</t>
    <phoneticPr fontId="2" type="noConversion"/>
  </si>
  <si>
    <t>北京 北京市 海淀区 紫竹院街道 北京舞蹈学院 ，000000</t>
    <phoneticPr fontId="2" type="noConversion"/>
  </si>
  <si>
    <t>‘1206967308216161102</t>
    <phoneticPr fontId="2" type="noConversion"/>
  </si>
  <si>
    <t>安宥真的朋友</t>
    <phoneticPr fontId="2" type="noConversion"/>
  </si>
  <si>
    <t>广东省 广州市 白云区 钟落潭镇 九佛西路280号菜鸟驿站广东白云学院北校区 ，000000</t>
    <phoneticPr fontId="2" type="noConversion"/>
  </si>
  <si>
    <t>’1282810248996823220</t>
    <phoneticPr fontId="2" type="noConversion"/>
  </si>
  <si>
    <t>赵璨</t>
    <phoneticPr fontId="2" type="noConversion"/>
  </si>
  <si>
    <t>广东省 深圳市 龙岗区 横岗街道 振业城2期观邸7c ，518116</t>
    <phoneticPr fontId="2" type="noConversion"/>
  </si>
  <si>
    <t>紫色爱心蝴蝶串珠项链</t>
    <phoneticPr fontId="2" type="noConversion"/>
  </si>
  <si>
    <t>‘1286603499408210258</t>
    <phoneticPr fontId="2" type="noConversion"/>
  </si>
  <si>
    <t>西小乐</t>
    <phoneticPr fontId="2" type="noConversion"/>
  </si>
  <si>
    <t>上海 上海市 闵行区 古美街道 顾戴路1266弄137号401室 ，000000</t>
    <phoneticPr fontId="2" type="noConversion"/>
  </si>
  <si>
    <t>宣美同款 闪光镶珠大圈半圆耳环</t>
    <phoneticPr fontId="2" type="noConversion"/>
  </si>
  <si>
    <t>PROP</t>
    <phoneticPr fontId="2" type="noConversion"/>
  </si>
  <si>
    <t>purple 耳夹</t>
    <phoneticPr fontId="2" type="noConversion"/>
  </si>
  <si>
    <t>林雪霞</t>
    <phoneticPr fontId="2" type="noConversion"/>
  </si>
  <si>
    <t>福建省 泉州市 晋江市 陈埭镇 洋埭新兴路67号 ，362218</t>
    <phoneticPr fontId="2" type="noConversion"/>
  </si>
  <si>
    <t>’1213247103052063398</t>
    <phoneticPr fontId="2" type="noConversion"/>
  </si>
  <si>
    <t>‘1213338327115788198</t>
    <phoneticPr fontId="2" type="noConversion"/>
  </si>
  <si>
    <t>项榆惠</t>
    <phoneticPr fontId="2" type="noConversion"/>
  </si>
  <si>
    <t>浙江省 杭州市 余杭区 五常街道 五常大道153号乐天城 6幢504室 ，000000</t>
    <phoneticPr fontId="2" type="noConversion"/>
  </si>
  <si>
    <t>’1290651300786298977</t>
    <phoneticPr fontId="2" type="noConversion"/>
  </si>
  <si>
    <t>金有谦同款 纯色logoT恤</t>
    <phoneticPr fontId="2" type="noConversion"/>
  </si>
  <si>
    <t>SAINTPAIN</t>
    <phoneticPr fontId="2" type="noConversion"/>
  </si>
  <si>
    <t>GRAY M码</t>
    <phoneticPr fontId="2" type="noConversion"/>
  </si>
  <si>
    <t>刘初一</t>
    <phoneticPr fontId="2" type="noConversion"/>
  </si>
  <si>
    <t>山东省 泰安市 岱岳区 北集坡街道 长城路619泰山医学院新校区 ，000000</t>
    <phoneticPr fontId="2" type="noConversion"/>
  </si>
  <si>
    <t>‘1212632292711771599</t>
    <phoneticPr fontId="2" type="noConversion"/>
  </si>
  <si>
    <t>邓老师转黄育仪</t>
    <phoneticPr fontId="2" type="noConversion"/>
  </si>
  <si>
    <t>广东省 广州市 增城区 新塘镇 荔新十三路62大立钢琴城 大立钢琴城62号大立钢琴 ，000000</t>
    <phoneticPr fontId="2" type="noConversion"/>
  </si>
  <si>
    <t>’1292422142187797647</t>
    <phoneticPr fontId="2" type="noConversion"/>
  </si>
  <si>
    <t>徐佳</t>
    <phoneticPr fontId="2" type="noConversion"/>
  </si>
  <si>
    <t>内蒙古自治区 呼和浩特市 赛罕区 大学西路街道 内蒙古农业大学西区 ，000000</t>
    <phoneticPr fontId="2" type="noConversion"/>
  </si>
  <si>
    <t>田柾国同款 圆领长袖卫衣</t>
    <phoneticPr fontId="2" type="noConversion"/>
  </si>
  <si>
    <t>S码</t>
    <phoneticPr fontId="2" type="noConversion"/>
  </si>
  <si>
    <t>‘1212668328835989492</t>
    <phoneticPr fontId="2" type="noConversion"/>
  </si>
  <si>
    <t>袁媛</t>
    <phoneticPr fontId="2" type="noConversion"/>
  </si>
  <si>
    <t>江苏省 淮安市 清江浦区 长东街道 水韵天成玉兰苑1号楼 ，223001</t>
    <phoneticPr fontId="2" type="noConversion"/>
  </si>
  <si>
    <t>nerdy</t>
    <phoneticPr fontId="2" type="noConversion"/>
  </si>
  <si>
    <t>nerdy套装</t>
    <phoneticPr fontId="2" type="noConversion"/>
  </si>
  <si>
    <t>9.xx</t>
    <phoneticPr fontId="2" type="noConversion"/>
  </si>
  <si>
    <t>微信下单</t>
    <phoneticPr fontId="2" type="noConversion"/>
  </si>
  <si>
    <t>项链*7 项链明信片*1</t>
    <phoneticPr fontId="2" type="noConversion"/>
  </si>
  <si>
    <t>已预定(七批)</t>
    <phoneticPr fontId="2" type="noConversion"/>
  </si>
  <si>
    <t>BAON(七批)</t>
    <phoneticPr fontId="2" type="noConversion"/>
  </si>
  <si>
    <t>黑*8</t>
    <phoneticPr fontId="2" type="noConversion"/>
  </si>
  <si>
    <t>M码*1</t>
    <phoneticPr fontId="2" type="noConversion"/>
  </si>
  <si>
    <t>微信</t>
    <phoneticPr fontId="2" type="noConversion"/>
  </si>
  <si>
    <t>内蒙古自治区包头市青山区万达小区二号楼四单元1608</t>
    <phoneticPr fontId="2" type="noConversion"/>
  </si>
  <si>
    <t>小野猪</t>
    <phoneticPr fontId="2" type="noConversion"/>
  </si>
  <si>
    <t>彩色透明蝴蝶珍珠链条项链</t>
    <phoneticPr fontId="2" type="noConversion"/>
  </si>
  <si>
    <t>10.x</t>
    <phoneticPr fontId="2" type="noConversion"/>
  </si>
  <si>
    <t>项链+明信片</t>
    <phoneticPr fontId="2" type="noConversion"/>
  </si>
  <si>
    <t>’1293318398968063149</t>
    <phoneticPr fontId="2" type="noConversion"/>
  </si>
  <si>
    <t>余锦培</t>
    <phoneticPr fontId="2" type="noConversion"/>
  </si>
  <si>
    <t>广东省 东莞市 石排镇 广东科技学院松山湖校区菜鸟驿站 ，000000</t>
    <phoneticPr fontId="2" type="noConversion"/>
  </si>
  <si>
    <t>象牙白</t>
    <phoneticPr fontId="2" type="noConversion"/>
  </si>
  <si>
    <t>‘1208361193990237707</t>
    <phoneticPr fontId="2" type="noConversion"/>
  </si>
  <si>
    <t>王大锤</t>
    <phoneticPr fontId="2" type="noConversion"/>
  </si>
  <si>
    <t>广东省 深圳市 龙岗区 坂田街道 坂田坂雪岗大道万科城诺丁山127 ，518116</t>
    <phoneticPr fontId="2" type="noConversion"/>
  </si>
  <si>
    <t>断货退款</t>
    <phoneticPr fontId="2" type="noConversion"/>
  </si>
  <si>
    <t>八月库存</t>
    <phoneticPr fontId="2" type="noConversion"/>
  </si>
  <si>
    <t>BlingStar</t>
    <phoneticPr fontId="2" type="noConversion"/>
  </si>
  <si>
    <t>朴彩英Rosé同款 BlingStar发夹</t>
    <phoneticPr fontId="2" type="noConversion"/>
  </si>
  <si>
    <t>透明*1</t>
    <phoneticPr fontId="2" type="noConversion"/>
  </si>
  <si>
    <t>’1299667467605207593</t>
    <phoneticPr fontId="2" type="noConversion"/>
  </si>
  <si>
    <t>三七</t>
    <phoneticPr fontId="2" type="noConversion"/>
  </si>
  <si>
    <t>四川省 雅安市 雨城区 青江街道 天梯路领地凯旋帝景1期1号门 ，000000</t>
    <phoneticPr fontId="2" type="noConversion"/>
  </si>
  <si>
    <t>已预定(八批)</t>
    <phoneticPr fontId="2" type="noConversion"/>
  </si>
  <si>
    <t>BAON(八批)</t>
    <phoneticPr fontId="2" type="noConversion"/>
  </si>
  <si>
    <t>黑*4 白*1</t>
    <phoneticPr fontId="2" type="noConversion"/>
  </si>
  <si>
    <t>已下单（包裹丢失，全部退款）</t>
    <phoneticPr fontId="2" type="noConversion"/>
  </si>
  <si>
    <t>‘1209796731090279317</t>
    <phoneticPr fontId="2" type="noConversion"/>
  </si>
  <si>
    <t>小盐</t>
    <phoneticPr fontId="2" type="noConversion"/>
  </si>
  <si>
    <t>湖北省 武汉市 武昌区 黄鹤楼街街道 黄鹤楼街办事处彭刘杨路机电宿舍 ，000000</t>
    <phoneticPr fontId="2" type="noConversion"/>
  </si>
  <si>
    <t>’1300253691211575755</t>
    <phoneticPr fontId="2" type="noConversion"/>
  </si>
  <si>
    <t>陈镜竹</t>
    <phoneticPr fontId="2" type="noConversion"/>
  </si>
  <si>
    <t>湖北省 武汉市 洪山区 关山街道 创业街文华路8号文华学院 ，000000</t>
    <phoneticPr fontId="2" type="noConversion"/>
  </si>
  <si>
    <t>muahmuah</t>
    <phoneticPr fontId="2" type="noConversion"/>
  </si>
  <si>
    <t>微信下单</t>
    <phoneticPr fontId="2" type="noConversion"/>
  </si>
  <si>
    <t>spao</t>
    <phoneticPr fontId="2" type="noConversion"/>
  </si>
  <si>
    <t>睡衣</t>
    <phoneticPr fontId="2" type="noConversion"/>
  </si>
  <si>
    <t>‘1303341626776535546</t>
    <phoneticPr fontId="2" type="noConversion"/>
  </si>
  <si>
    <t>张寅</t>
    <phoneticPr fontId="2" type="noConversion"/>
  </si>
  <si>
    <t>江苏省 苏州市 姑苏区 双塔街道 东环路50号苏州大学东校区 ，000000</t>
    <phoneticPr fontId="2" type="noConversion"/>
  </si>
  <si>
    <t>WHYNOTUS</t>
    <phoneticPr fontId="2" type="noConversion"/>
  </si>
  <si>
    <t>’1304670313423720736</t>
    <phoneticPr fontId="2" type="noConversion"/>
  </si>
  <si>
    <t>印花修身半身裙侧开衩高腰包臀</t>
    <phoneticPr fontId="2" type="noConversion"/>
  </si>
  <si>
    <t>olive paw 均码</t>
    <phoneticPr fontId="2" type="noConversion"/>
  </si>
  <si>
    <t>申云芝</t>
    <phoneticPr fontId="2" type="noConversion"/>
  </si>
  <si>
    <t>四川省 成都市 郫都区 合作街道 四川省高新西区中海国际峰墅一期 8-4 ，000000</t>
    <phoneticPr fontId="2" type="noConversion"/>
  </si>
  <si>
    <t>单睿婕</t>
  </si>
  <si>
    <t>安徽省合肥市蜀山区芙蓉社区安徽大学磬苑校区近邻宝c区代收</t>
    <phoneticPr fontId="2" type="noConversion"/>
  </si>
  <si>
    <t>‘1311648338502923417</t>
    <phoneticPr fontId="2" type="noConversion"/>
  </si>
  <si>
    <t>Hungyan</t>
    <phoneticPr fontId="2" type="noConversion"/>
  </si>
  <si>
    <t>广东省 中山市 石岐区街道 映月居进门口左侧靠墙丰巢位置 ，000000</t>
    <phoneticPr fontId="2" type="noConversion"/>
  </si>
  <si>
    <t>’1312705262491505634</t>
    <phoneticPr fontId="2" type="noConversion"/>
  </si>
  <si>
    <t>叶安琦</t>
    <phoneticPr fontId="2" type="noConversion"/>
  </si>
  <si>
    <t>江西省 萍乡市 芦溪县 芦溪镇 芦溪中学（快递代收处） ，000000</t>
    <phoneticPr fontId="2" type="noConversion"/>
  </si>
  <si>
    <t>‘1313072067267987419</t>
    <phoneticPr fontId="2" type="noConversion"/>
  </si>
  <si>
    <t>崔叡娜</t>
    <phoneticPr fontId="2" type="noConversion"/>
  </si>
  <si>
    <t>上海 上海市 嘉定区 安亭镇 方南路桃园别墅一区401弄81号 ，201814</t>
    <phoneticPr fontId="2" type="noConversion"/>
  </si>
  <si>
    <t>’1314124705981603053</t>
    <phoneticPr fontId="2" type="noConversion"/>
  </si>
  <si>
    <t>刘燕</t>
    <phoneticPr fontId="2" type="noConversion"/>
  </si>
  <si>
    <t>湖南省 怀化市 鹤城区 迎丰街道 原怀化纱厂城东市场旁坨院社区卫生服务中心 ，418000</t>
    <phoneticPr fontId="2" type="noConversion"/>
  </si>
  <si>
    <t>‘1314523441858163387</t>
    <phoneticPr fontId="2" type="noConversion"/>
  </si>
  <si>
    <t>八月</t>
  </si>
  <si>
    <t>浙江省 杭州市 上城区 望江街道 新杭派175 in ，000000</t>
    <phoneticPr fontId="2" type="noConversion"/>
  </si>
  <si>
    <t>程程</t>
    <phoneticPr fontId="2" type="noConversion"/>
  </si>
  <si>
    <t xml:space="preserve">湖北省武汉市江汉区江发路东方名都  </t>
    <phoneticPr fontId="2" type="noConversion"/>
  </si>
  <si>
    <t>‘1315582092512979355</t>
    <phoneticPr fontId="2" type="noConversion"/>
  </si>
  <si>
    <t>洪炜灿</t>
    <phoneticPr fontId="2" type="noConversion"/>
  </si>
  <si>
    <t>福建省 福州市 闽侯县 上街镇 学园路2号福州大学旗山校区28楼211 ，000000</t>
    <phoneticPr fontId="2" type="noConversion"/>
  </si>
  <si>
    <t>’1320178791529980170</t>
    <phoneticPr fontId="2" type="noConversion"/>
  </si>
  <si>
    <t>刘丹</t>
    <phoneticPr fontId="2" type="noConversion"/>
  </si>
  <si>
    <t>湖北省 武汉市 洪山区 关山街道 民族大道182号中南民族大学南区宿舍26栋 ，000000</t>
    <phoneticPr fontId="2" type="noConversion"/>
  </si>
  <si>
    <t>严梦佳</t>
    <phoneticPr fontId="2" type="noConversion"/>
  </si>
  <si>
    <t>上海市徐汇区漕溪北路零陵路汇翠花园4号楼3001</t>
    <phoneticPr fontId="2" type="noConversion"/>
  </si>
  <si>
    <t>紫色卫衣  87mm</t>
    <phoneticPr fontId="2" type="noConversion"/>
  </si>
  <si>
    <t>Mmlg</t>
    <phoneticPr fontId="2" type="noConversion"/>
  </si>
  <si>
    <t>陈泽琳</t>
    <phoneticPr fontId="2" type="noConversion"/>
  </si>
  <si>
    <t>广东省佛山市顺德区容桂东逸湾七期水漾林庭B区3街35号</t>
    <phoneticPr fontId="2" type="noConversion"/>
  </si>
  <si>
    <t>muahmuah*2(一套两件) + aqo*1</t>
    <phoneticPr fontId="2" type="noConversion"/>
  </si>
  <si>
    <t>PROP</t>
  </si>
  <si>
    <t>江雅兰</t>
    <phoneticPr fontId="2" type="noConversion"/>
  </si>
  <si>
    <t>湖南省衡阳市衡东县吴集镇天英学校</t>
    <phoneticPr fontId="2" type="noConversion"/>
  </si>
  <si>
    <t>已下单*3</t>
    <phoneticPr fontId="2" type="noConversion"/>
  </si>
  <si>
    <t>项链*3</t>
    <phoneticPr fontId="2" type="noConversion"/>
  </si>
  <si>
    <t>aqo*1</t>
    <phoneticPr fontId="2" type="noConversion"/>
  </si>
  <si>
    <t>aqo</t>
    <phoneticPr fontId="2" type="noConversion"/>
  </si>
  <si>
    <t>muahmuah*2套 (一套两件)</t>
    <phoneticPr fontId="2" type="noConversion"/>
  </si>
  <si>
    <t>BAON(九批)</t>
  </si>
  <si>
    <t>黑*18 白*2</t>
    <phoneticPr fontId="2" type="noConversion"/>
  </si>
  <si>
    <t>10.xx</t>
    <phoneticPr fontId="2" type="noConversion"/>
  </si>
  <si>
    <t>已预定(九批)</t>
    <phoneticPr fontId="2" type="noConversion"/>
  </si>
  <si>
    <t>还未售完</t>
    <phoneticPr fontId="2" type="noConversion"/>
  </si>
  <si>
    <t>未退款四人</t>
    <phoneticPr fontId="2" type="noConversion"/>
  </si>
  <si>
    <t>‘1325405522638244685</t>
    <phoneticPr fontId="2" type="noConversion"/>
  </si>
  <si>
    <t>沈奕彤</t>
    <phoneticPr fontId="2" type="noConversion"/>
  </si>
  <si>
    <t>湖南省 衡阳市 蒸湘区 雨母山镇 衡祁路228号南华大学雨母校区 ，000000</t>
    <phoneticPr fontId="2" type="noConversion"/>
  </si>
  <si>
    <t>’1216934041993195293</t>
    <phoneticPr fontId="2" type="noConversion"/>
  </si>
  <si>
    <t>叶伟毅</t>
    <phoneticPr fontId="2" type="noConversion"/>
  </si>
  <si>
    <t>浙江省 杭州市 西湖区 三墩镇 五常港路华策中心C座709 ，000000</t>
    <phoneticPr fontId="2" type="noConversion"/>
  </si>
  <si>
    <t>‘1331071022195234216</t>
    <phoneticPr fontId="2" type="noConversion"/>
  </si>
  <si>
    <t>王春芳</t>
    <phoneticPr fontId="2" type="noConversion"/>
  </si>
  <si>
    <t>海南省 海口市 龙华区 中山街道 得胜沙西庙市场一号店铺港客士 ，000000</t>
    <phoneticPr fontId="2" type="noConversion"/>
  </si>
  <si>
    <t>muahmuah(一套两件)</t>
    <phoneticPr fontId="2" type="noConversion"/>
  </si>
  <si>
    <t>蛋蛋</t>
    <phoneticPr fontId="2" type="noConversion"/>
  </si>
  <si>
    <t>湖北省武汉市蔡甸区车城大道218号金凯公寓c栋</t>
    <phoneticPr fontId="2" type="noConversion"/>
  </si>
  <si>
    <t>已发</t>
    <phoneticPr fontId="2" type="noConversion"/>
  </si>
  <si>
    <t>微信下单</t>
    <phoneticPr fontId="2" type="noConversion"/>
  </si>
  <si>
    <t>安徽省合肥市蜀山区海恒社区繁华大道安徽新闻出版职业技术学院</t>
    <phoneticPr fontId="2" type="noConversion"/>
  </si>
  <si>
    <t>胡倩</t>
    <phoneticPr fontId="2" type="noConversion"/>
  </si>
  <si>
    <t>刘月秋</t>
    <phoneticPr fontId="2" type="noConversion"/>
  </si>
  <si>
    <t xml:space="preserve">上海市静安区彭江路602号大宁德必易园B座201室   </t>
    <phoneticPr fontId="2" type="noConversion"/>
  </si>
  <si>
    <t xml:space="preserve">广东省惠州市惠城区河南岸街道演达大道46号惠州学院                    </t>
    <phoneticPr fontId="2" type="noConversion"/>
  </si>
  <si>
    <t>库存</t>
    <phoneticPr fontId="2" type="noConversion"/>
  </si>
  <si>
    <t>金东贤</t>
  </si>
  <si>
    <t>官网错发，退款327+10(运费)</t>
    <phoneticPr fontId="2" type="noConversion"/>
  </si>
  <si>
    <t>重新卖出</t>
    <phoneticPr fontId="2" type="noConversion"/>
  </si>
  <si>
    <t>总：</t>
    <phoneticPr fontId="2" type="noConversion"/>
  </si>
  <si>
    <t>‘1207508827571651346</t>
    <phoneticPr fontId="2" type="noConversion"/>
  </si>
  <si>
    <t>顾维屏</t>
    <phoneticPr fontId="2" type="noConversion"/>
  </si>
  <si>
    <t>上海 上海市 普陀区 桃浦镇 雪松路392弄135号405室 ，000000</t>
    <phoneticPr fontId="2" type="noConversion"/>
  </si>
  <si>
    <t>’1225198610342954405</t>
    <phoneticPr fontId="2" type="noConversion"/>
  </si>
  <si>
    <t>xt</t>
    <phoneticPr fontId="2" type="noConversion"/>
  </si>
  <si>
    <t>上海 上海市 浦东新区 曹路镇 金海路2360号上海第二工业大学 ，200120</t>
    <phoneticPr fontId="2" type="noConversion"/>
  </si>
  <si>
    <t>‘1226005838828371217</t>
    <phoneticPr fontId="2" type="noConversion"/>
  </si>
  <si>
    <t>陈谦</t>
    <phoneticPr fontId="2" type="noConversion"/>
  </si>
  <si>
    <t>湖南省 张家界市 永定区 张家界市永定区后溶街口三兴超市对面百香芭乐饮品店 ，000000</t>
    <phoneticPr fontId="2" type="noConversion"/>
  </si>
  <si>
    <t>‘1362802250145966943</t>
    <phoneticPr fontId="2" type="noConversion"/>
  </si>
  <si>
    <t>高嘉悦</t>
    <phoneticPr fontId="2" type="noConversion"/>
  </si>
  <si>
    <t>河南省 新乡市 红旗区 开发区街道 绿都城26号楼1单元201 ，000000</t>
    <phoneticPr fontId="2" type="noConversion"/>
  </si>
  <si>
    <t>’1362159685574265083</t>
    <phoneticPr fontId="2" type="noConversion"/>
  </si>
  <si>
    <t>BEENTRILL</t>
    <phoneticPr fontId="2" type="noConversion"/>
  </si>
  <si>
    <t>秋冬新款羊羔绒机车夹克外套</t>
    <phoneticPr fontId="2" type="noConversion"/>
  </si>
  <si>
    <t>吕涔涔</t>
    <phoneticPr fontId="2" type="noConversion"/>
  </si>
  <si>
    <t>浙江省 嘉兴市 平湖市 钟埭街道 宏建路888号嘉兴学院平湖校区 ，000000</t>
    <phoneticPr fontId="2" type="noConversion"/>
  </si>
  <si>
    <t>Irene同款 短袖care bears</t>
    <phoneticPr fontId="2" type="noConversion"/>
  </si>
  <si>
    <t>图片色M码</t>
    <phoneticPr fontId="2" type="noConversion"/>
  </si>
  <si>
    <t>PURPLE + BLUE</t>
    <phoneticPr fontId="2" type="noConversion"/>
  </si>
  <si>
    <t>1365171375287225026</t>
    <phoneticPr fontId="2" type="noConversion"/>
  </si>
  <si>
    <t>冯阿姨</t>
    <phoneticPr fontId="2" type="noConversion"/>
  </si>
  <si>
    <t>上海 上海市 杨浦区 控江路街道 控江路1455弄1号401-402室 ，000000</t>
    <phoneticPr fontId="2" type="noConversion"/>
  </si>
  <si>
    <t>妮格</t>
    <phoneticPr fontId="2" type="noConversion"/>
  </si>
  <si>
    <t xml:space="preserve">内蒙古自治区呼和浩特市赛罕区呼伦贝尔南路新希望街银河小区 </t>
  </si>
  <si>
    <t>黄佳媚</t>
    <phoneticPr fontId="2" type="noConversion"/>
  </si>
  <si>
    <t>浙江省台州市椒江区商业街城市之光小区</t>
    <phoneticPr fontId="2" type="noConversion"/>
  </si>
  <si>
    <t>曹璐</t>
    <phoneticPr fontId="2" type="noConversion"/>
  </si>
  <si>
    <t>福建省 漳州市 龙海市 角美镇 漳州台商投资区角美龙佳睿途酒店员工宿舍</t>
    <phoneticPr fontId="2" type="noConversion"/>
  </si>
  <si>
    <t>顾鸭</t>
    <phoneticPr fontId="2" type="noConversion"/>
  </si>
  <si>
    <t>福建省厦门市集美区后溪镇孙坂南路1251号厦门工学院</t>
    <phoneticPr fontId="2" type="noConversion"/>
  </si>
  <si>
    <t>‘1366358546759731867</t>
    <phoneticPr fontId="2" type="noConversion"/>
  </si>
  <si>
    <t>喵喵</t>
    <phoneticPr fontId="2" type="noConversion"/>
  </si>
  <si>
    <t>广东省 江门市 新会区 会城街道 骑虎东18号106铺菜鸟驿站 ，000000</t>
    <phoneticPr fontId="2" type="noConversion"/>
  </si>
  <si>
    <t>eyeye</t>
    <phoneticPr fontId="2" type="noConversion"/>
  </si>
  <si>
    <t>针织衫</t>
    <phoneticPr fontId="2" type="noConversion"/>
  </si>
  <si>
    <t>5252byoioi</t>
    <phoneticPr fontId="2" type="noConversion"/>
  </si>
  <si>
    <t>日期/品牌</t>
    <phoneticPr fontId="2" type="noConversion"/>
  </si>
  <si>
    <t>vx下单</t>
    <phoneticPr fontId="2" type="noConversion"/>
  </si>
  <si>
    <t>kookie</t>
    <phoneticPr fontId="2" type="noConversion"/>
  </si>
  <si>
    <t>北京北京市海淀区甘家口街道车公庄西路20号院14号楼104</t>
    <phoneticPr fontId="2" type="noConversion"/>
  </si>
  <si>
    <t>下单网站/官网单号</t>
    <phoneticPr fontId="2" type="noConversion"/>
  </si>
  <si>
    <t>名称/型号</t>
    <phoneticPr fontId="2" type="noConversion"/>
  </si>
  <si>
    <t>‘1223448243453380997</t>
    <phoneticPr fontId="2" type="noConversion"/>
  </si>
  <si>
    <t>林宝林</t>
    <phoneticPr fontId="2" type="noConversion"/>
  </si>
  <si>
    <t>福建省 福州市 长乐区 吴航街道 南山路66号卫生健康局 ，000000</t>
    <phoneticPr fontId="2" type="noConversion"/>
  </si>
  <si>
    <t>‘1229453882468012802</t>
    <phoneticPr fontId="2" type="noConversion"/>
  </si>
  <si>
    <t>张富顺</t>
    <phoneticPr fontId="2" type="noConversion"/>
  </si>
  <si>
    <t>山东省 青岛市 黄岛区 薛家岛街道 山东省青岛市经济技术开发区薛家岛街道办事处北屯社区18号楼1单元301室 ，266500</t>
    <phoneticPr fontId="2" type="noConversion"/>
  </si>
  <si>
    <t>AQO</t>
    <phoneticPr fontId="2" type="noConversion"/>
  </si>
  <si>
    <t>藏青色卫衣</t>
    <phoneticPr fontId="2" type="noConversion"/>
  </si>
  <si>
    <t>L码</t>
    <phoneticPr fontId="2" type="noConversion"/>
  </si>
  <si>
    <t>杨东东</t>
    <phoneticPr fontId="2" type="noConversion"/>
  </si>
  <si>
    <t>北京 北京市西城区复兴门外大街8号楼1118室</t>
    <phoneticPr fontId="2" type="noConversion"/>
  </si>
  <si>
    <t>luvisture</t>
    <phoneticPr fontId="2" type="noConversion"/>
  </si>
  <si>
    <t>均码</t>
    <phoneticPr fontId="2" type="noConversion"/>
  </si>
  <si>
    <t>AAC</t>
    <phoneticPr fontId="2" type="noConversion"/>
  </si>
  <si>
    <t>橘色卫衣</t>
    <phoneticPr fontId="2" type="noConversion"/>
  </si>
  <si>
    <t>L码</t>
    <phoneticPr fontId="2" type="noConversion"/>
  </si>
  <si>
    <t>李在美</t>
    <phoneticPr fontId="2" type="noConversion"/>
  </si>
  <si>
    <t>北京市密云区园林路中加锦园五号楼三单元301</t>
    <phoneticPr fontId="2" type="noConversion"/>
  </si>
  <si>
    <t>vx下单</t>
    <phoneticPr fontId="2" type="noConversion"/>
  </si>
  <si>
    <t xml:space="preserve">dikies </t>
    <phoneticPr fontId="2" type="noConversion"/>
  </si>
  <si>
    <t>黑白长袖t恤</t>
    <phoneticPr fontId="2" type="noConversion"/>
  </si>
  <si>
    <t>93码</t>
    <phoneticPr fontId="2" type="noConversion"/>
  </si>
  <si>
    <t>dikies</t>
    <phoneticPr fontId="2" type="noConversion"/>
  </si>
  <si>
    <t>95码</t>
    <phoneticPr fontId="2" type="noConversion"/>
  </si>
  <si>
    <t>chs</t>
    <phoneticPr fontId="2" type="noConversion"/>
  </si>
  <si>
    <t>湖南省湘潭市岳塘区江滨幼儿园对面益阳粮油店</t>
    <phoneticPr fontId="2" type="noConversion"/>
  </si>
  <si>
    <t>陈日丹</t>
    <phoneticPr fontId="2" type="noConversion"/>
  </si>
  <si>
    <t>湖北省武汉市蔡甸区车城大道218号金凯公寓c栋</t>
    <phoneticPr fontId="2" type="noConversion"/>
  </si>
  <si>
    <t>蓝色厚外套</t>
    <phoneticPr fontId="2" type="noConversion"/>
  </si>
  <si>
    <t>90码</t>
    <phoneticPr fontId="2" type="noConversion"/>
  </si>
  <si>
    <t>傅诗琪</t>
    <phoneticPr fontId="2" type="noConversion"/>
  </si>
  <si>
    <t>北京市昌平区龙锦苑东五区13号楼2单元302</t>
    <phoneticPr fontId="2" type="noConversion"/>
  </si>
  <si>
    <t>黑灰外套</t>
    <phoneticPr fontId="2" type="noConversion"/>
  </si>
  <si>
    <t>宁方效</t>
    <phoneticPr fontId="2" type="noConversion"/>
  </si>
  <si>
    <t xml:space="preserve">广东省东莞市松山湖信息路7号广东三生制药有限公司 </t>
    <phoneticPr fontId="2" type="noConversion"/>
  </si>
  <si>
    <t>白色外套</t>
    <phoneticPr fontId="2" type="noConversion"/>
  </si>
  <si>
    <t>100码</t>
    <phoneticPr fontId="2" type="noConversion"/>
  </si>
  <si>
    <t>庄锦</t>
    <phoneticPr fontId="2" type="noConversion"/>
  </si>
  <si>
    <t>山东省济南市历城区北胡小区三区三号楼</t>
    <phoneticPr fontId="2" type="noConversion"/>
  </si>
  <si>
    <t>dikies</t>
    <phoneticPr fontId="2" type="noConversion"/>
  </si>
  <si>
    <t>深灰色1922卫衣</t>
    <phoneticPr fontId="2" type="noConversion"/>
  </si>
  <si>
    <t>许钰柏</t>
    <phoneticPr fontId="2" type="noConversion"/>
  </si>
  <si>
    <t>江苏省南京市浦口区江浦街道雨山西路86号润园</t>
    <phoneticPr fontId="2" type="noConversion"/>
  </si>
  <si>
    <t>郝媛</t>
    <phoneticPr fontId="2" type="noConversion"/>
  </si>
  <si>
    <t>辽宁省沈阳市铁西区南六东路48号17门金锣冷鲜肉</t>
    <phoneticPr fontId="2" type="noConversion"/>
  </si>
  <si>
    <t>灰色卫衣</t>
    <phoneticPr fontId="2" type="noConversion"/>
  </si>
  <si>
    <t>105码</t>
    <phoneticPr fontId="2" type="noConversion"/>
  </si>
  <si>
    <t>5252byoioi</t>
    <phoneticPr fontId="2" type="noConversion"/>
  </si>
  <si>
    <t>luvisture</t>
    <phoneticPr fontId="2" type="noConversion"/>
  </si>
  <si>
    <t>白t</t>
    <phoneticPr fontId="2" type="noConversion"/>
  </si>
  <si>
    <t>蓝色卫衣</t>
    <phoneticPr fontId="2" type="noConversion"/>
  </si>
  <si>
    <t>紫色条纹</t>
  </si>
  <si>
    <t xml:space="preserve">牛仔短裤 </t>
    <phoneticPr fontId="2" type="noConversion"/>
  </si>
  <si>
    <t>s码</t>
    <phoneticPr fontId="2" type="noConversion"/>
  </si>
  <si>
    <t>罗婧蕾</t>
    <phoneticPr fontId="2" type="noConversion"/>
  </si>
  <si>
    <t>广东省深圳市宝安区26区中洲中央公园1期1B2402</t>
    <phoneticPr fontId="2" type="noConversion"/>
  </si>
  <si>
    <t>手机壳</t>
    <phoneticPr fontId="2" type="noConversion"/>
  </si>
  <si>
    <t xml:space="preserve">5252byoioi </t>
    <phoneticPr fontId="2" type="noConversion"/>
  </si>
  <si>
    <t>iphone x</t>
    <phoneticPr fontId="2" type="noConversion"/>
  </si>
  <si>
    <t>李雯芮</t>
    <phoneticPr fontId="2" type="noConversion"/>
  </si>
  <si>
    <t>湖北省武汉市洪山区珞喻路珞南街道189号武汉电力职业技术学院</t>
    <phoneticPr fontId="2" type="noConversion"/>
  </si>
  <si>
    <t>usiy</t>
    <phoneticPr fontId="2" type="noConversion"/>
  </si>
  <si>
    <t>广东省广州市天河区棠下街道华景东路200号</t>
    <phoneticPr fontId="2" type="noConversion"/>
  </si>
  <si>
    <t>墨绿色拉链外套</t>
    <phoneticPr fontId="2" type="noConversion"/>
  </si>
  <si>
    <t>深圳市宝安区盐田新三村下七排10号 我们家公寓712</t>
    <phoneticPr fontId="2" type="noConversion"/>
  </si>
  <si>
    <t>卢美链</t>
    <phoneticPr fontId="2" type="noConversion"/>
  </si>
  <si>
    <t>粉色卫衣</t>
    <phoneticPr fontId="2" type="noConversion"/>
  </si>
  <si>
    <t>白色连帽卫衣</t>
    <phoneticPr fontId="2" type="noConversion"/>
  </si>
  <si>
    <t>广东省深圳市龙岗区龙城街道国际大学路1号深圳北理莫斯科大学2C宿舍</t>
    <phoneticPr fontId="2" type="noConversion"/>
  </si>
  <si>
    <t>程韵绮</t>
    <phoneticPr fontId="2" type="noConversion"/>
  </si>
  <si>
    <t>米白色连帽卫衣</t>
    <phoneticPr fontId="2" type="noConversion"/>
  </si>
  <si>
    <t>广东省汕头市金平区大学路241号广东以色列理工学院</t>
    <phoneticPr fontId="2" type="noConversion"/>
  </si>
  <si>
    <t>宋伊钿</t>
    <phoneticPr fontId="2" type="noConversion"/>
  </si>
  <si>
    <t>黑色m码</t>
    <phoneticPr fontId="2" type="noConversion"/>
  </si>
  <si>
    <t>福建省南平市建瓯市建宁街道 建瓯市公安局交警大队</t>
    <phoneticPr fontId="2" type="noConversion"/>
  </si>
  <si>
    <t>黄师才</t>
    <phoneticPr fontId="2" type="noConversion"/>
  </si>
  <si>
    <t>黑色卫衣</t>
    <phoneticPr fontId="2" type="noConversion"/>
  </si>
  <si>
    <t>灰色棒球服</t>
    <phoneticPr fontId="2" type="noConversion"/>
  </si>
  <si>
    <t>妮格</t>
    <phoneticPr fontId="2" type="noConversion"/>
  </si>
  <si>
    <t>内蒙古自治区呼和浩特市赛罕区呼伦贝尔南路新希望街银河小区</t>
    <phoneticPr fontId="2" type="noConversion"/>
  </si>
  <si>
    <t>卡包</t>
    <phoneticPr fontId="2" type="noConversion"/>
  </si>
  <si>
    <t>毛绒帽子</t>
    <phoneticPr fontId="2" type="noConversion"/>
  </si>
  <si>
    <t>M码</t>
    <phoneticPr fontId="2" type="noConversion"/>
  </si>
  <si>
    <t>棕色毛绒卫衣</t>
    <phoneticPr fontId="2" type="noConversion"/>
  </si>
  <si>
    <t>江苏省镇江市丹徒区高资街道江苏科技大学长山校区西片区</t>
    <phoneticPr fontId="2" type="noConversion"/>
  </si>
  <si>
    <t>曹静</t>
    <phoneticPr fontId="2" type="noConversion"/>
  </si>
  <si>
    <t>总计</t>
    <phoneticPr fontId="2" type="noConversion"/>
  </si>
  <si>
    <t>ronron</t>
    <phoneticPr fontId="2" type="noConversion"/>
  </si>
  <si>
    <t>5252byoioi</t>
    <phoneticPr fontId="2" type="noConversion"/>
  </si>
  <si>
    <t>蓝色小标连帽卫衣</t>
    <phoneticPr fontId="2" type="noConversion"/>
  </si>
  <si>
    <t>M码</t>
    <phoneticPr fontId="2" type="noConversion"/>
  </si>
  <si>
    <t>沈启恒</t>
    <phoneticPr fontId="2" type="noConversion"/>
  </si>
  <si>
    <t>浙江省海宁市百合新城云霞苑5幢402室</t>
    <phoneticPr fontId="2" type="noConversion"/>
  </si>
  <si>
    <t>任雨航</t>
    <phoneticPr fontId="2" type="noConversion"/>
  </si>
  <si>
    <t>天津天津市滨海新区开发区第十三大街29号天津科技大学泰达校区</t>
    <phoneticPr fontId="2" type="noConversion"/>
  </si>
  <si>
    <t>紫色针织两件套</t>
    <phoneticPr fontId="2" type="noConversion"/>
  </si>
  <si>
    <t>均码</t>
    <phoneticPr fontId="2" type="noConversion"/>
  </si>
  <si>
    <t>luvisture</t>
    <phoneticPr fontId="2" type="noConversion"/>
  </si>
  <si>
    <t>扎染裤子</t>
    <phoneticPr fontId="2" type="noConversion"/>
  </si>
  <si>
    <t>Toutou</t>
    <phoneticPr fontId="2" type="noConversion"/>
  </si>
  <si>
    <t>广东省珠海市香洲区石花西路星晴公寓一单元（快递柜）</t>
    <phoneticPr fontId="2" type="noConversion"/>
  </si>
  <si>
    <t>棕色毛绒包</t>
    <phoneticPr fontId="2" type="noConversion"/>
  </si>
  <si>
    <t>AQO</t>
    <phoneticPr fontId="2" type="noConversion"/>
  </si>
  <si>
    <t>蓝粉色卫衣</t>
    <phoneticPr fontId="2" type="noConversion"/>
  </si>
  <si>
    <t>lulu</t>
    <phoneticPr fontId="2" type="noConversion"/>
  </si>
  <si>
    <t>福建省泉州市晋江市泉州职业技术大学</t>
    <phoneticPr fontId="2" type="noConversion"/>
  </si>
  <si>
    <t>5252byoioi：12</t>
    <phoneticPr fontId="2" type="noConversion"/>
  </si>
  <si>
    <t>ronron：2</t>
    <phoneticPr fontId="2" type="noConversion"/>
  </si>
  <si>
    <t>luvisture：2</t>
    <phoneticPr fontId="2" type="noConversion"/>
  </si>
  <si>
    <t>AQO：1</t>
    <phoneticPr fontId="2" type="noConversion"/>
  </si>
  <si>
    <t>黄色长袖t</t>
    <phoneticPr fontId="2" type="noConversion"/>
  </si>
  <si>
    <t>另：5252(kookie, 宋伊钿) + luvisture(李在美)</t>
    <phoneticPr fontId="2" type="noConversion"/>
  </si>
  <si>
    <t>国际运费</t>
    <phoneticPr fontId="2" type="noConversion"/>
  </si>
  <si>
    <t>国内运费</t>
    <phoneticPr fontId="2" type="noConversion"/>
  </si>
  <si>
    <t>人工费</t>
    <phoneticPr fontId="2" type="noConversion"/>
  </si>
  <si>
    <t>数量</t>
    <phoneticPr fontId="2" type="noConversion"/>
  </si>
  <si>
    <t>‘1392707484858735772</t>
    <phoneticPr fontId="2" type="noConversion"/>
  </si>
  <si>
    <t>我就一虾呗</t>
    <phoneticPr fontId="2" type="noConversion"/>
  </si>
  <si>
    <t>北京 北京市 朝阳区 三间房镇 中蓝大学生公寓妈妈驿站 ，000000</t>
    <phoneticPr fontId="2" type="noConversion"/>
  </si>
  <si>
    <t>‘1396028952765769120</t>
    <phoneticPr fontId="2" type="noConversion"/>
  </si>
  <si>
    <t>黄益锋</t>
    <phoneticPr fontId="2" type="noConversion"/>
  </si>
  <si>
    <t>浙江省 金华市 武义县 白洋街道 武阳东路4号武义康利眼科医院 ，000000</t>
    <phoneticPr fontId="2" type="noConversion"/>
  </si>
  <si>
    <r>
      <t>紫色条纹长袖(黑粉条纹)</t>
    </r>
    <r>
      <rPr>
        <b/>
        <sz val="11"/>
        <rFont val="等线"/>
        <family val="3"/>
        <charset val="134"/>
        <scheme val="minor"/>
      </rPr>
      <t>（第一批下单）</t>
    </r>
    <phoneticPr fontId="2" type="noConversion"/>
  </si>
  <si>
    <r>
      <t>长袖T恤</t>
    </r>
    <r>
      <rPr>
        <b/>
        <sz val="11"/>
        <rFont val="等线"/>
        <family val="3"/>
        <charset val="134"/>
        <scheme val="minor"/>
      </rPr>
      <t>（第一批下单）</t>
    </r>
    <phoneticPr fontId="2" type="noConversion"/>
  </si>
  <si>
    <t>已下单（第一批）</t>
    <phoneticPr fontId="2" type="noConversion"/>
  </si>
  <si>
    <t>已下单（第二批）</t>
    <phoneticPr fontId="2" type="noConversion"/>
  </si>
  <si>
    <t>棕红色卫衣（138元）（退款）</t>
    <phoneticPr fontId="2" type="noConversion"/>
  </si>
  <si>
    <t>棕红色卫衣（138元）（退款）</t>
    <phoneticPr fontId="2" type="noConversion"/>
  </si>
  <si>
    <t>陈芷瑶</t>
    <phoneticPr fontId="2" type="noConversion"/>
  </si>
  <si>
    <t>广东省深圳市宝安区沙井沙四东路9号</t>
    <phoneticPr fontId="2" type="noConversion"/>
  </si>
  <si>
    <t>棕红色卫衣（178元）</t>
    <phoneticPr fontId="2" type="noConversion"/>
  </si>
  <si>
    <t>黑色卫衣</t>
    <phoneticPr fontId="2" type="noConversion"/>
  </si>
  <si>
    <t>棕红色卫衣（178元）</t>
    <phoneticPr fontId="2" type="noConversion"/>
  </si>
  <si>
    <t>赵赵</t>
    <phoneticPr fontId="2" type="noConversion"/>
  </si>
  <si>
    <t>山东省济南市历下区拉菲公馆A区</t>
    <phoneticPr fontId="2" type="noConversion"/>
  </si>
  <si>
    <r>
      <t>针织开衫</t>
    </r>
    <r>
      <rPr>
        <b/>
        <sz val="11"/>
        <rFont val="等线"/>
        <family val="3"/>
        <charset val="134"/>
        <scheme val="minor"/>
      </rPr>
      <t>（第一批下单）</t>
    </r>
    <phoneticPr fontId="2" type="noConversion"/>
  </si>
  <si>
    <t>以上国内同一批发货</t>
    <phoneticPr fontId="2" type="noConversion"/>
  </si>
  <si>
    <t xml:space="preserve"> eyeye针织衫：1</t>
    <phoneticPr fontId="2" type="noConversion"/>
  </si>
  <si>
    <t>Dikies：9</t>
    <phoneticPr fontId="2" type="noConversion"/>
  </si>
  <si>
    <t>AAC橘色L码：1</t>
    <phoneticPr fontId="2" type="noConversion"/>
  </si>
  <si>
    <t>AQO 蓝/粉 M码：1</t>
    <phoneticPr fontId="2" type="noConversion"/>
  </si>
  <si>
    <t>灰色卫衣（已到国内 漏发出）</t>
    <phoneticPr fontId="2" type="noConversion"/>
  </si>
  <si>
    <r>
      <rPr>
        <sz val="11"/>
        <rFont val="等线"/>
        <family val="3"/>
        <charset val="134"/>
        <scheme val="minor"/>
      </rPr>
      <t>棕红色卫衣</t>
    </r>
    <r>
      <rPr>
        <b/>
        <sz val="11"/>
        <rFont val="等线"/>
        <family val="3"/>
        <charset val="134"/>
        <scheme val="minor"/>
      </rPr>
      <t>（138元）, 愿意更换为178元款，差价不补</t>
    </r>
    <phoneticPr fontId="2" type="noConversion"/>
  </si>
  <si>
    <t>总数量</t>
    <phoneticPr fontId="2" type="noConversion"/>
  </si>
  <si>
    <t>订单统计</t>
    <phoneticPr fontId="2" type="noConversion"/>
  </si>
  <si>
    <t>总收入</t>
    <phoneticPr fontId="2" type="noConversion"/>
  </si>
  <si>
    <t>总运费</t>
    <phoneticPr fontId="2" type="noConversion"/>
  </si>
  <si>
    <t>总支付</t>
    <phoneticPr fontId="2" type="noConversion"/>
  </si>
  <si>
    <t>87mm</t>
    <phoneticPr fontId="2" type="noConversion"/>
  </si>
  <si>
    <t>绿色</t>
    <phoneticPr fontId="2" type="noConversion"/>
  </si>
  <si>
    <t>苏靖贤</t>
    <phoneticPr fontId="2" type="noConversion"/>
  </si>
  <si>
    <t>广东省珠海市香洲区前河西路333号中信红树湾1-1-3802</t>
    <phoneticPr fontId="2" type="noConversion"/>
  </si>
  <si>
    <t>粉色</t>
    <phoneticPr fontId="2" type="noConversion"/>
  </si>
  <si>
    <t>小七</t>
    <phoneticPr fontId="2" type="noConversion"/>
  </si>
  <si>
    <t>广东省深圳市南山区海德三道滨海之窗5栋Q单元</t>
    <phoneticPr fontId="2" type="noConversion"/>
  </si>
  <si>
    <t>米白色</t>
    <phoneticPr fontId="2" type="noConversion"/>
  </si>
  <si>
    <t>dikies</t>
    <phoneticPr fontId="2" type="noConversion"/>
  </si>
  <si>
    <t>target</t>
    <phoneticPr fontId="2" type="noConversion"/>
  </si>
  <si>
    <t>紫色</t>
    <phoneticPr fontId="2" type="noConversion"/>
  </si>
  <si>
    <t>usiy</t>
    <phoneticPr fontId="2" type="noConversion"/>
  </si>
  <si>
    <t>广东省广州市天河区棠下街道华景东路200号</t>
    <phoneticPr fontId="2" type="noConversion"/>
  </si>
  <si>
    <t>墨绿色拉链外套</t>
    <phoneticPr fontId="2" type="noConversion"/>
  </si>
  <si>
    <t>王婧</t>
    <phoneticPr fontId="2" type="noConversion"/>
  </si>
  <si>
    <t>海南省海口市美兰区海南师范大学桂林洋校区</t>
    <phoneticPr fontId="2" type="noConversion"/>
  </si>
  <si>
    <t>ltck</t>
    <phoneticPr fontId="2" type="noConversion"/>
  </si>
  <si>
    <t>裤子</t>
    <phoneticPr fontId="2" type="noConversion"/>
  </si>
  <si>
    <t>xs</t>
    <phoneticPr fontId="2" type="noConversion"/>
  </si>
  <si>
    <t>cccc</t>
    <phoneticPr fontId="2" type="noConversion"/>
  </si>
  <si>
    <t>广州市天河区珠江新城金碧华府A2栋1001</t>
    <phoneticPr fontId="2" type="noConversion"/>
  </si>
  <si>
    <t>nerdy</t>
    <phoneticPr fontId="2" type="noConversion"/>
  </si>
  <si>
    <t>王梦珂</t>
    <phoneticPr fontId="2" type="noConversion"/>
  </si>
  <si>
    <t>北京北京市朝阳区来广营镇锦芳路1号院旭辉奥都10号楼1318</t>
    <phoneticPr fontId="2" type="noConversion"/>
  </si>
  <si>
    <t>黑色</t>
    <phoneticPr fontId="2" type="noConversion"/>
  </si>
  <si>
    <t>娜恩</t>
    <phoneticPr fontId="2" type="noConversion"/>
  </si>
  <si>
    <t>广西壮族自治区南宁市西乡塘区西乡塘街道大学东路188号广西民族大学东校区</t>
    <phoneticPr fontId="2" type="noConversion"/>
  </si>
  <si>
    <t>crank</t>
    <phoneticPr fontId="2" type="noConversion"/>
  </si>
  <si>
    <t>棕色针织</t>
    <phoneticPr fontId="2" type="noConversion"/>
  </si>
  <si>
    <t>小俊</t>
    <phoneticPr fontId="2" type="noConversion"/>
  </si>
  <si>
    <t>河南省郑州市二七区嵩山路街道中原东路炮院</t>
    <phoneticPr fontId="2" type="noConversion"/>
  </si>
  <si>
    <t>菱形针织</t>
    <phoneticPr fontId="2" type="noConversion"/>
  </si>
  <si>
    <t>绿针织</t>
    <phoneticPr fontId="2" type="noConversion"/>
  </si>
  <si>
    <t>黑短裙</t>
    <phoneticPr fontId="2" type="noConversion"/>
  </si>
  <si>
    <t>罗婧蕾</t>
    <phoneticPr fontId="2" type="noConversion"/>
  </si>
  <si>
    <t>广东省深圳市宝安区26区中洲中央公园1期1B2402</t>
    <phoneticPr fontId="2" type="noConversion"/>
  </si>
  <si>
    <t>kookie</t>
    <phoneticPr fontId="2" type="noConversion"/>
  </si>
  <si>
    <t>北京北京市海淀区甘家口街道车公庄西路20号院14号楼104</t>
    <phoneticPr fontId="2" type="noConversion"/>
  </si>
  <si>
    <t>vtz</t>
    <phoneticPr fontId="2" type="noConversion"/>
  </si>
  <si>
    <t>羊羔绒外套</t>
    <phoneticPr fontId="2" type="noConversion"/>
  </si>
  <si>
    <t>围巾</t>
    <phoneticPr fontId="2" type="noConversion"/>
  </si>
  <si>
    <t>刘楠楠</t>
    <phoneticPr fontId="2" type="noConversion"/>
  </si>
  <si>
    <t>中国广东省深圳市福田区石厦北二街新新家园C座8H</t>
    <phoneticPr fontId="2" type="noConversion"/>
  </si>
  <si>
    <t>许润斐</t>
    <phoneticPr fontId="2" type="noConversion"/>
  </si>
  <si>
    <t>山东省淄博市张店区四宝山街道名尚国际A5-2-402</t>
    <phoneticPr fontId="2" type="noConversion"/>
  </si>
  <si>
    <t>waikei</t>
    <phoneticPr fontId="2" type="noConversion"/>
  </si>
  <si>
    <t>毛衣</t>
    <phoneticPr fontId="2" type="noConversion"/>
  </si>
  <si>
    <t>nerdy*1</t>
    <phoneticPr fontId="2" type="noConversion"/>
  </si>
  <si>
    <t>Itck*1</t>
    <phoneticPr fontId="2" type="noConversion"/>
  </si>
  <si>
    <t>囤：</t>
    <phoneticPr fontId="2" type="noConversion"/>
  </si>
  <si>
    <t>bluepie*1</t>
    <phoneticPr fontId="2" type="noConversion"/>
  </si>
  <si>
    <t>lettrfrommoon*1</t>
    <phoneticPr fontId="2" type="noConversion"/>
  </si>
  <si>
    <t>mahagrid短袖*1</t>
    <phoneticPr fontId="2" type="noConversion"/>
  </si>
  <si>
    <t>nerdy*2</t>
    <phoneticPr fontId="2" type="noConversion"/>
  </si>
  <si>
    <t>87mm*3</t>
    <phoneticPr fontId="2" type="noConversion"/>
  </si>
  <si>
    <t>ltck*1</t>
    <phoneticPr fontId="2" type="noConversion"/>
  </si>
  <si>
    <t>waikei*1</t>
    <phoneticPr fontId="2" type="noConversion"/>
  </si>
  <si>
    <t>target黑*1 紫*1</t>
    <phoneticPr fontId="2" type="noConversion"/>
  </si>
  <si>
    <t>vtz*2</t>
    <phoneticPr fontId="2" type="noConversion"/>
  </si>
  <si>
    <t>crank*5</t>
    <phoneticPr fontId="2" type="noConversion"/>
  </si>
  <si>
    <t>nerdy*1</t>
    <phoneticPr fontId="2" type="noConversion"/>
  </si>
  <si>
    <t>Dikies：4</t>
    <phoneticPr fontId="2" type="noConversion"/>
  </si>
  <si>
    <t>（棕红色 实际4件，漏发一件）</t>
    <phoneticPr fontId="2" type="noConversion"/>
  </si>
  <si>
    <t>Dikies：5</t>
    <phoneticPr fontId="2" type="noConversion"/>
  </si>
  <si>
    <t>未发：陈日丹 傅诗琪 郝媛 usiy 程韵绮</t>
    <phoneticPr fontId="2" type="noConversion"/>
  </si>
  <si>
    <t>已下单（第三批）</t>
    <phoneticPr fontId="2" type="noConversion"/>
  </si>
  <si>
    <t>以上国内同一批发货 (15个)</t>
    <phoneticPr fontId="2" type="noConversion"/>
  </si>
  <si>
    <t>囤</t>
    <phoneticPr fontId="2" type="noConversion"/>
  </si>
  <si>
    <t>棕红色卫衣（应下单四件138，下成178，官网漏发共收到三件178，其中一人愿意更换，库存剩余两件，以158元/件售出）</t>
    <phoneticPr fontId="2" type="noConversion"/>
  </si>
  <si>
    <t>围巾（原价格165，买家“kookie”，官网发错颜色后退款，以150元出给“刘楠楠”）</t>
    <phoneticPr fontId="2" type="noConversion"/>
  </si>
  <si>
    <t>官网少发两条20,000韩元/售价178rmb的裤子 + 一件5,000韩元/售价88rmb的短袖，均已退款</t>
  </si>
  <si>
    <t>‘1411274916511504020</t>
    <phoneticPr fontId="2" type="noConversion"/>
  </si>
  <si>
    <t>林小姐</t>
    <phoneticPr fontId="2" type="noConversion"/>
  </si>
  <si>
    <t>福建省 泉州市 晋江市 池店镇 中骏四季花城二期3号楼3201 ，000000</t>
    <phoneticPr fontId="2" type="noConversion"/>
  </si>
  <si>
    <t>’1423551746092004448</t>
    <phoneticPr fontId="2" type="noConversion"/>
  </si>
  <si>
    <t>湖南省 娄底市 娄星区 大科街道 湖南人文科技学院 ，000000</t>
    <phoneticPr fontId="2" type="noConversion"/>
  </si>
  <si>
    <t>凌拾</t>
    <phoneticPr fontId="2" type="noConversion"/>
  </si>
  <si>
    <t>‘1418268816790423353</t>
    <phoneticPr fontId="2" type="noConversion"/>
  </si>
  <si>
    <t>Irene同款 短袖care bears</t>
    <phoneticPr fontId="2" type="noConversion"/>
  </si>
  <si>
    <t>ronron</t>
    <phoneticPr fontId="2" type="noConversion"/>
  </si>
  <si>
    <t>BLUE 均码</t>
    <phoneticPr fontId="2" type="noConversion"/>
  </si>
  <si>
    <t>唐涵</t>
    <phoneticPr fontId="2" type="noConversion"/>
  </si>
  <si>
    <t>四川省 乐山市 峨眉山市 黄湾镇 西南交通大学 ，614200</t>
    <phoneticPr fontId="2" type="noConversion"/>
  </si>
  <si>
    <t>11.xx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</si>
</sst>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0_ ;[Red]\-0.00\ "/>
    <numFmt numFmtId="181" formatCode="0.0_ ;[Red]\-0.0\ "/>
    <numFmt numFmtId="182" formatCode="m/d;@"/>
  </numFmts>
  <fonts count="2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u/>
      <sz val="11"/>
      <color theme="0" tint="-0.249977111117893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theme="0" tint="-0.1499984740745262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thin">
        <color theme="0" tint="-0.2499465926084170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ck">
        <color theme="0" tint="-0.24994659260841701"/>
      </right>
      <top style="double">
        <color rgb="FF3F3F3F"/>
      </top>
      <bottom/>
      <diagonal/>
    </border>
    <border>
      <left/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 style="double">
        <color rgb="FF3F3F3F"/>
      </left>
      <right style="thick">
        <color theme="0" tint="-0.24994659260841701"/>
      </right>
      <top/>
      <bottom style="double">
        <color rgb="FF3F3F3F"/>
      </bottom>
      <diagonal/>
    </border>
    <border>
      <left style="double">
        <color rgb="FF3F3F3F"/>
      </left>
      <right style="thick">
        <color theme="0" tint="-0.24994659260841701"/>
      </right>
      <top/>
      <bottom/>
      <diagonal/>
    </border>
    <border>
      <left style="double">
        <color rgb="FF3F3F3F"/>
      </left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double">
        <color rgb="FF3F3F3F"/>
      </right>
      <top style="thin">
        <color rgb="FF7F7F7F"/>
      </top>
      <bottom/>
      <diagonal/>
    </border>
    <border>
      <left/>
      <right style="double">
        <color rgb="FF3F3F3F"/>
      </right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ck">
        <color theme="0" tint="-0.24994659260841701"/>
      </bottom>
      <diagonal/>
    </border>
  </borders>
  <cellStyleXfs count="6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5" fillId="0" borderId="8" xfId="4" applyAlignment="1">
      <alignment horizontal="right" vertical="center"/>
    </xf>
    <xf numFmtId="0" fontId="5" fillId="0" borderId="9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0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10" fillId="5" borderId="0" xfId="3" applyFill="1" applyAlignment="1">
      <alignment horizontal="center" vertical="center"/>
    </xf>
    <xf numFmtId="3" fontId="5" fillId="0" borderId="8" xfId="4" applyNumberFormat="1">
      <alignment vertical="center"/>
    </xf>
    <xf numFmtId="0" fontId="1" fillId="2" borderId="11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2" xfId="1" applyBorder="1" applyAlignment="1">
      <alignment vertical="center"/>
    </xf>
    <xf numFmtId="0" fontId="0" fillId="0" borderId="0" xfId="0" applyAlignment="1">
      <alignment horizontal="left" vertical="center"/>
    </xf>
    <xf numFmtId="0" fontId="5" fillId="0" borderId="8" xfId="4" applyAlignment="1">
      <alignment horizontal="left" vertical="center"/>
    </xf>
    <xf numFmtId="177" fontId="9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13" xfId="2" applyNumberFormat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176" fontId="5" fillId="0" borderId="14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14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0" xfId="4" applyNumberFormat="1" applyBorder="1">
      <alignment vertical="center"/>
    </xf>
    <xf numFmtId="0" fontId="0" fillId="4" borderId="15" xfId="0" applyFill="1" applyBorder="1">
      <alignment vertical="center"/>
    </xf>
    <xf numFmtId="0" fontId="0" fillId="6" borderId="6" xfId="0" applyFill="1" applyBorder="1">
      <alignment vertical="center"/>
    </xf>
    <xf numFmtId="3" fontId="0" fillId="6" borderId="6" xfId="0" applyNumberFormat="1" applyFill="1" applyBorder="1">
      <alignment vertical="center"/>
    </xf>
    <xf numFmtId="0" fontId="3" fillId="6" borderId="6" xfId="0" applyFont="1" applyFill="1" applyBorder="1" applyAlignment="1">
      <alignment horizontal="center" vertical="center"/>
    </xf>
    <xf numFmtId="0" fontId="6" fillId="6" borderId="6" xfId="0" applyFont="1" applyFill="1" applyBorder="1">
      <alignment vertical="center"/>
    </xf>
    <xf numFmtId="0" fontId="0" fillId="6" borderId="6" xfId="0" applyFill="1" applyBorder="1" applyAlignment="1">
      <alignment horizontal="left" vertical="center"/>
    </xf>
    <xf numFmtId="0" fontId="6" fillId="4" borderId="6" xfId="0" applyFont="1" applyFill="1" applyBorder="1">
      <alignment vertical="center"/>
    </xf>
    <xf numFmtId="0" fontId="0" fillId="6" borderId="15" xfId="0" applyFill="1" applyBorder="1">
      <alignment vertical="center"/>
    </xf>
    <xf numFmtId="178" fontId="0" fillId="6" borderId="16" xfId="0" applyNumberFormat="1" applyFill="1" applyBorder="1" applyAlignment="1">
      <alignment horizontal="left" vertical="center"/>
    </xf>
    <xf numFmtId="178" fontId="0" fillId="4" borderId="16" xfId="0" quotePrefix="1" applyNumberFormat="1" applyFill="1" applyBorder="1" applyAlignment="1">
      <alignment horizontal="left" vertical="center"/>
    </xf>
    <xf numFmtId="181" fontId="4" fillId="3" borderId="17" xfId="2" applyNumberFormat="1" applyBorder="1" applyAlignment="1">
      <alignment horizontal="center" vertical="center"/>
    </xf>
    <xf numFmtId="0" fontId="12" fillId="6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 wrapText="1"/>
    </xf>
    <xf numFmtId="0" fontId="12" fillId="6" borderId="6" xfId="0" applyFont="1" applyFill="1" applyBorder="1">
      <alignment vertical="center"/>
    </xf>
    <xf numFmtId="3" fontId="12" fillId="6" borderId="6" xfId="0" applyNumberFormat="1" applyFont="1" applyFill="1" applyBorder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6" xfId="0" applyFont="1" applyFill="1" applyBorder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quotePrefix="1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178" fontId="12" fillId="6" borderId="7" xfId="0" applyNumberFormat="1" applyFont="1" applyFill="1" applyBorder="1" applyAlignment="1">
      <alignment horizontal="left" vertical="center"/>
    </xf>
    <xf numFmtId="178" fontId="0" fillId="4" borderId="16" xfId="0" applyNumberFormat="1" applyFill="1" applyBorder="1" applyAlignment="1">
      <alignment horizontal="left" vertical="center"/>
    </xf>
    <xf numFmtId="0" fontId="10" fillId="7" borderId="0" xfId="3" applyFill="1">
      <alignment vertical="center"/>
    </xf>
    <xf numFmtId="0" fontId="3" fillId="7" borderId="0" xfId="0" applyFont="1" applyFill="1">
      <alignment vertical="center"/>
    </xf>
    <xf numFmtId="0" fontId="6" fillId="4" borderId="5" xfId="0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 wrapText="1"/>
    </xf>
    <xf numFmtId="0" fontId="12" fillId="4" borderId="6" xfId="0" applyFont="1" applyFill="1" applyBorder="1">
      <alignment vertical="center"/>
    </xf>
    <xf numFmtId="3" fontId="12" fillId="4" borderId="6" xfId="0" applyNumberFormat="1" applyFont="1" applyFill="1" applyBorder="1">
      <alignment vertical="center"/>
    </xf>
    <xf numFmtId="0" fontId="13" fillId="4" borderId="6" xfId="0" applyFont="1" applyFill="1" applyBorder="1" applyAlignment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178" fontId="12" fillId="4" borderId="7" xfId="0" applyNumberFormat="1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center" vertical="center"/>
    </xf>
    <xf numFmtId="178" fontId="0" fillId="6" borderId="16" xfId="0" quotePrefix="1" applyNumberFormat="1" applyFill="1" applyBorder="1" applyAlignment="1">
      <alignment horizontal="left" vertical="center"/>
    </xf>
    <xf numFmtId="0" fontId="3" fillId="6" borderId="6" xfId="0" applyFont="1" applyFill="1" applyBorder="1">
      <alignment vertical="center"/>
    </xf>
    <xf numFmtId="177" fontId="4" fillId="3" borderId="20" xfId="2" applyNumberFormat="1" applyBorder="1" applyAlignment="1">
      <alignment horizontal="center" vertical="center"/>
    </xf>
    <xf numFmtId="0" fontId="3" fillId="6" borderId="6" xfId="0" quotePrefix="1" applyFont="1" applyFill="1" applyBorder="1">
      <alignment vertical="center"/>
    </xf>
    <xf numFmtId="0" fontId="12" fillId="6" borderId="15" xfId="0" applyFont="1" applyFill="1" applyBorder="1">
      <alignment vertical="center"/>
    </xf>
    <xf numFmtId="178" fontId="12" fillId="6" borderId="16" xfId="0" applyNumberFormat="1" applyFon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180" fontId="4" fillId="3" borderId="17" xfId="2" applyNumberFormat="1" applyBorder="1" applyAlignment="1">
      <alignment horizontal="center" vertical="center"/>
    </xf>
    <xf numFmtId="0" fontId="10" fillId="6" borderId="6" xfId="3" applyFill="1" applyBorder="1">
      <alignment vertical="center"/>
    </xf>
    <xf numFmtId="179" fontId="4" fillId="3" borderId="22" xfId="2" applyNumberFormat="1" applyBorder="1" applyAlignment="1">
      <alignment horizontal="center" vertical="center"/>
    </xf>
    <xf numFmtId="179" fontId="4" fillId="3" borderId="20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181" fontId="4" fillId="3" borderId="17" xfId="2" applyNumberFormat="1" applyBorder="1" applyAlignment="1">
      <alignment horizontal="center" vertical="center"/>
    </xf>
    <xf numFmtId="0" fontId="0" fillId="6" borderId="15" xfId="0" applyFill="1" applyBorder="1" applyAlignment="1">
      <alignment vertical="center" wrapText="1"/>
    </xf>
    <xf numFmtId="0" fontId="14" fillId="6" borderId="5" xfId="0" applyFont="1" applyFill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14" fillId="6" borderId="6" xfId="0" applyFont="1" applyFill="1" applyBorder="1">
      <alignment vertical="center"/>
    </xf>
    <xf numFmtId="3" fontId="14" fillId="6" borderId="6" xfId="0" applyNumberFormat="1" applyFont="1" applyFill="1" applyBorder="1">
      <alignment vertical="center"/>
    </xf>
    <xf numFmtId="0" fontId="15" fillId="6" borderId="6" xfId="0" applyFont="1" applyFill="1" applyBorder="1" applyAlignment="1">
      <alignment vertical="center"/>
    </xf>
    <xf numFmtId="0" fontId="15" fillId="6" borderId="6" xfId="0" applyFont="1" applyFill="1" applyBorder="1">
      <alignment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6" xfId="0" quotePrefix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left" vertical="center"/>
    </xf>
    <xf numFmtId="0" fontId="14" fillId="6" borderId="7" xfId="0" applyFont="1" applyFill="1" applyBorder="1" applyAlignment="1">
      <alignment horizontal="left" vertical="center"/>
    </xf>
    <xf numFmtId="178" fontId="14" fillId="6" borderId="7" xfId="0" applyNumberFormat="1" applyFont="1" applyFill="1" applyBorder="1" applyAlignment="1">
      <alignment horizontal="left" vertical="center"/>
    </xf>
    <xf numFmtId="0" fontId="6" fillId="6" borderId="5" xfId="0" applyFont="1" applyFill="1" applyBorder="1">
      <alignment vertical="center"/>
    </xf>
    <xf numFmtId="0" fontId="12" fillId="4" borderId="7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4" fillId="4" borderId="6" xfId="0" applyFont="1" applyFill="1" applyBorder="1">
      <alignment vertical="center"/>
    </xf>
    <xf numFmtId="3" fontId="14" fillId="4" borderId="6" xfId="0" applyNumberFormat="1" applyFont="1" applyFill="1" applyBorder="1">
      <alignment vertical="center"/>
    </xf>
    <xf numFmtId="0" fontId="15" fillId="4" borderId="6" xfId="0" applyFont="1" applyFill="1" applyBorder="1">
      <alignment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6" xfId="0" quotePrefix="1" applyFont="1" applyFill="1" applyBorder="1">
      <alignment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15" xfId="0" applyFont="1" applyFill="1" applyBorder="1">
      <alignment vertical="center"/>
    </xf>
    <xf numFmtId="178" fontId="14" fillId="4" borderId="16" xfId="0" applyNumberFormat="1" applyFont="1" applyFill="1" applyBorder="1" applyAlignment="1">
      <alignment horizontal="left" vertical="center"/>
    </xf>
    <xf numFmtId="0" fontId="15" fillId="6" borderId="6" xfId="0" quotePrefix="1" applyFont="1" applyFill="1" applyBorder="1">
      <alignment vertical="center"/>
    </xf>
    <xf numFmtId="0" fontId="14" fillId="6" borderId="15" xfId="0" applyFont="1" applyFill="1" applyBorder="1">
      <alignment vertical="center"/>
    </xf>
    <xf numFmtId="178" fontId="14" fillId="6" borderId="16" xfId="0" applyNumberFormat="1" applyFont="1" applyFill="1" applyBorder="1" applyAlignment="1">
      <alignment horizontal="left" vertical="center"/>
    </xf>
    <xf numFmtId="0" fontId="17" fillId="4" borderId="6" xfId="3" applyFont="1" applyFill="1" applyBorder="1">
      <alignment vertical="center"/>
    </xf>
    <xf numFmtId="0" fontId="6" fillId="6" borderId="6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center" vertical="center"/>
    </xf>
    <xf numFmtId="0" fontId="16" fillId="6" borderId="6" xfId="0" applyFont="1" applyFill="1" applyBorder="1">
      <alignment vertical="center"/>
    </xf>
    <xf numFmtId="0" fontId="16" fillId="4" borderId="6" xfId="0" applyFont="1" applyFill="1" applyBorder="1">
      <alignment vertical="center"/>
    </xf>
    <xf numFmtId="181" fontId="4" fillId="3" borderId="17" xfId="2" applyNumberForma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4" borderId="15" xfId="0" applyFill="1" applyBorder="1" applyAlignment="1">
      <alignment vertical="center" wrapText="1"/>
    </xf>
    <xf numFmtId="0" fontId="12" fillId="6" borderId="5" xfId="0" applyFont="1" applyFill="1" applyBorder="1">
      <alignment vertical="center"/>
    </xf>
    <xf numFmtId="0" fontId="12" fillId="4" borderId="5" xfId="0" applyFont="1" applyFill="1" applyBorder="1">
      <alignment vertical="center"/>
    </xf>
    <xf numFmtId="0" fontId="13" fillId="4" borderId="5" xfId="0" applyFont="1" applyFill="1" applyBorder="1" applyAlignment="1">
      <alignment vertical="center"/>
    </xf>
    <xf numFmtId="0" fontId="13" fillId="6" borderId="5" xfId="0" applyFont="1" applyFill="1" applyBorder="1" applyAlignment="1">
      <alignment vertical="center"/>
    </xf>
    <xf numFmtId="0" fontId="6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vertical="center"/>
    </xf>
    <xf numFmtId="0" fontId="3" fillId="12" borderId="18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178" fontId="12" fillId="6" borderId="7" xfId="0" quotePrefix="1" applyNumberFormat="1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0" fillId="4" borderId="0" xfId="0" applyFill="1" applyAlignment="1">
      <alignment vertical="center" wrapText="1"/>
    </xf>
    <xf numFmtId="0" fontId="12" fillId="4" borderId="0" xfId="0" applyFont="1" applyFill="1" applyBorder="1">
      <alignment vertical="center"/>
    </xf>
    <xf numFmtId="0" fontId="6" fillId="4" borderId="6" xfId="0" quotePrefix="1" applyFont="1" applyFill="1" applyBorder="1">
      <alignment vertical="center"/>
    </xf>
    <xf numFmtId="0" fontId="12" fillId="6" borderId="6" xfId="0" quotePrefix="1" applyFont="1" applyFill="1" applyBorder="1">
      <alignment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18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vertical="center"/>
    </xf>
    <xf numFmtId="0" fontId="12" fillId="13" borderId="3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177" fontId="13" fillId="6" borderId="6" xfId="0" applyNumberFormat="1" applyFont="1" applyFill="1" applyBorder="1" applyAlignment="1">
      <alignment horizontal="center" vertical="center"/>
    </xf>
    <xf numFmtId="177" fontId="4" fillId="3" borderId="38" xfId="2" applyNumberFormat="1" applyBorder="1" applyAlignment="1">
      <alignment horizontal="center" vertical="center"/>
    </xf>
    <xf numFmtId="0" fontId="1" fillId="2" borderId="1" xfId="1">
      <alignment vertical="center"/>
    </xf>
    <xf numFmtId="0" fontId="16" fillId="4" borderId="6" xfId="0" applyFont="1" applyFill="1" applyBorder="1" applyAlignment="1">
      <alignment horizontal="left" vertical="center"/>
    </xf>
    <xf numFmtId="0" fontId="16" fillId="6" borderId="6" xfId="0" applyFont="1" applyFill="1" applyBorder="1" applyAlignment="1">
      <alignment horizontal="left" vertical="center"/>
    </xf>
    <xf numFmtId="177" fontId="18" fillId="3" borderId="20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4" borderId="5" xfId="0" applyFont="1" applyFill="1" applyBorder="1" applyAlignment="1">
      <alignment vertical="center"/>
    </xf>
    <xf numFmtId="0" fontId="20" fillId="6" borderId="5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177" fontId="1" fillId="2" borderId="1" xfId="1" applyNumberFormat="1">
      <alignment vertical="center"/>
    </xf>
    <xf numFmtId="0" fontId="19" fillId="14" borderId="1" xfId="5" applyBorder="1">
      <alignment vertical="center"/>
    </xf>
    <xf numFmtId="3" fontId="1" fillId="2" borderId="1" xfId="1" applyNumberFormat="1">
      <alignment vertical="center"/>
    </xf>
    <xf numFmtId="0" fontId="10" fillId="0" borderId="0" xfId="3" applyAlignment="1">
      <alignment horizontal="center" vertical="center"/>
    </xf>
    <xf numFmtId="0" fontId="3" fillId="0" borderId="0" xfId="0" applyFont="1" applyAlignment="1">
      <alignment horizontal="center" vertical="center"/>
    </xf>
    <xf numFmtId="181" fontId="4" fillId="3" borderId="17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5" xfId="3" applyFill="1" applyBorder="1" applyAlignment="1">
      <alignment vertical="center"/>
    </xf>
    <xf numFmtId="0" fontId="12" fillId="6" borderId="6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2" fillId="4" borderId="19" xfId="0" applyFont="1" applyFill="1" applyBorder="1" applyAlignment="1">
      <alignment vertical="center"/>
    </xf>
    <xf numFmtId="0" fontId="10" fillId="6" borderId="5" xfId="3" applyFill="1" applyBorder="1" applyAlignment="1">
      <alignment vertical="center"/>
    </xf>
    <xf numFmtId="177" fontId="3" fillId="0" borderId="0" xfId="0" applyNumberFormat="1" applyFont="1" applyAlignment="1">
      <alignment vertical="center"/>
    </xf>
    <xf numFmtId="0" fontId="10" fillId="5" borderId="37" xfId="3" applyFill="1" applyBorder="1" applyAlignment="1">
      <alignment horizontal="center" vertical="center"/>
    </xf>
    <xf numFmtId="0" fontId="13" fillId="15" borderId="44" xfId="0" applyFont="1" applyFill="1" applyBorder="1" applyAlignment="1">
      <alignment horizontal="left" vertical="center"/>
    </xf>
    <xf numFmtId="0" fontId="13" fillId="15" borderId="37" xfId="0" applyFont="1" applyFill="1" applyBorder="1" applyAlignment="1">
      <alignment horizontal="left" vertical="center"/>
    </xf>
    <xf numFmtId="0" fontId="13" fillId="15" borderId="31" xfId="0" applyFont="1" applyFill="1" applyBorder="1" applyAlignment="1">
      <alignment horizontal="left" vertical="center"/>
    </xf>
    <xf numFmtId="177" fontId="4" fillId="3" borderId="28" xfId="2" applyNumberFormat="1" applyBorder="1" applyAlignment="1">
      <alignment horizontal="center" vertical="center"/>
    </xf>
    <xf numFmtId="177" fontId="4" fillId="3" borderId="29" xfId="2" applyNumberFormat="1" applyBorder="1" applyAlignment="1">
      <alignment horizontal="center" vertical="center"/>
    </xf>
    <xf numFmtId="0" fontId="12" fillId="4" borderId="18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177" fontId="13" fillId="4" borderId="18" xfId="0" applyNumberFormat="1" applyFont="1" applyFill="1" applyBorder="1" applyAlignment="1">
      <alignment horizontal="center" vertical="center"/>
    </xf>
    <xf numFmtId="177" fontId="13" fillId="4" borderId="19" xfId="0" applyNumberFormat="1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left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2" fillId="4" borderId="18" xfId="0" applyFont="1" applyFill="1" applyBorder="1" applyAlignment="1">
      <alignment horizontal="left" vertical="center" wrapText="1"/>
    </xf>
    <xf numFmtId="0" fontId="12" fillId="6" borderId="18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19" xfId="0" applyFont="1" applyFill="1" applyBorder="1" applyAlignment="1">
      <alignment horizontal="left" vertical="center"/>
    </xf>
    <xf numFmtId="177" fontId="13" fillId="6" borderId="18" xfId="0" applyNumberFormat="1" applyFont="1" applyFill="1" applyBorder="1" applyAlignment="1">
      <alignment horizontal="center" vertical="center"/>
    </xf>
    <xf numFmtId="177" fontId="13" fillId="6" borderId="19" xfId="0" applyNumberFormat="1" applyFont="1" applyFill="1" applyBorder="1" applyAlignment="1">
      <alignment horizontal="center" vertical="center"/>
    </xf>
    <xf numFmtId="177" fontId="4" fillId="3" borderId="13" xfId="2" applyNumberFormat="1" applyBorder="1" applyAlignment="1">
      <alignment horizontal="center" vertical="center"/>
    </xf>
    <xf numFmtId="177" fontId="4" fillId="3" borderId="38" xfId="2" applyNumberFormat="1" applyBorder="1" applyAlignment="1">
      <alignment horizontal="center" vertical="center"/>
    </xf>
    <xf numFmtId="0" fontId="12" fillId="4" borderId="21" xfId="0" applyFont="1" applyFill="1" applyBorder="1" applyAlignment="1">
      <alignment horizontal="left" vertical="center"/>
    </xf>
    <xf numFmtId="0" fontId="16" fillId="6" borderId="18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19" xfId="0" applyFont="1" applyFill="1" applyBorder="1" applyAlignment="1">
      <alignment horizontal="left" vertical="center"/>
    </xf>
    <xf numFmtId="177" fontId="13" fillId="6" borderId="21" xfId="0" applyNumberFormat="1" applyFont="1" applyFill="1" applyBorder="1" applyAlignment="1">
      <alignment horizontal="center" vertical="center"/>
    </xf>
    <xf numFmtId="177" fontId="4" fillId="3" borderId="39" xfId="2" applyNumberForma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left" vertical="center"/>
    </xf>
    <xf numFmtId="0" fontId="16" fillId="4" borderId="21" xfId="0" applyFont="1" applyFill="1" applyBorder="1" applyAlignment="1">
      <alignment horizontal="left" vertical="center"/>
    </xf>
    <xf numFmtId="0" fontId="16" fillId="4" borderId="19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right" vertical="center"/>
    </xf>
    <xf numFmtId="0" fontId="12" fillId="4" borderId="19" xfId="0" applyFont="1" applyFill="1" applyBorder="1" applyAlignment="1">
      <alignment horizontal="right" vertical="center"/>
    </xf>
    <xf numFmtId="177" fontId="18" fillId="3" borderId="13" xfId="2" applyNumberFormat="1" applyFont="1" applyBorder="1" applyAlignment="1">
      <alignment horizontal="center" vertical="center"/>
    </xf>
    <xf numFmtId="177" fontId="18" fillId="3" borderId="38" xfId="2" applyNumberFormat="1" applyFont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9" xfId="0" applyFont="1" applyFill="1" applyBorder="1" applyAlignment="1">
      <alignment horizontal="right" vertical="center"/>
    </xf>
    <xf numFmtId="0" fontId="10" fillId="0" borderId="0" xfId="3" applyAlignment="1">
      <alignment horizontal="center" vertical="center"/>
    </xf>
    <xf numFmtId="0" fontId="10" fillId="0" borderId="43" xfId="3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42" xfId="3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77" fontId="4" fillId="3" borderId="40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180" fontId="4" fillId="3" borderId="28" xfId="2" applyNumberFormat="1" applyBorder="1" applyAlignment="1">
      <alignment horizontal="center" vertical="center"/>
    </xf>
    <xf numFmtId="180" fontId="4" fillId="3" borderId="29" xfId="2" applyNumberFormat="1" applyBorder="1" applyAlignment="1">
      <alignment horizontal="center" vertical="center"/>
    </xf>
    <xf numFmtId="181" fontId="4" fillId="3" borderId="17" xfId="2" applyNumberFormat="1" applyBorder="1" applyAlignment="1">
      <alignment horizontal="center" vertical="center"/>
    </xf>
    <xf numFmtId="181" fontId="4" fillId="3" borderId="27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177" fontId="4" fillId="3" borderId="23" xfId="2" applyNumberFormat="1" applyBorder="1" applyAlignment="1">
      <alignment horizontal="center" vertical="center"/>
    </xf>
    <xf numFmtId="177" fontId="4" fillId="3" borderId="24" xfId="2" applyNumberFormat="1" applyBorder="1" applyAlignment="1">
      <alignment horizontal="center" vertical="center"/>
    </xf>
    <xf numFmtId="0" fontId="0" fillId="4" borderId="2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3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2" fillId="6" borderId="32" xfId="0" applyFont="1" applyFill="1" applyBorder="1" applyAlignment="1">
      <alignment horizontal="center" vertical="center"/>
    </xf>
    <xf numFmtId="0" fontId="12" fillId="6" borderId="33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36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21" xfId="0" applyFont="1" applyFill="1" applyBorder="1" applyAlignment="1">
      <alignment horizontal="right" vertical="center"/>
    </xf>
    <xf numFmtId="0" fontId="3" fillId="6" borderId="19" xfId="0" applyFont="1" applyFill="1" applyBorder="1" applyAlignment="1">
      <alignment horizontal="right" vertical="center"/>
    </xf>
    <xf numFmtId="179" fontId="3" fillId="0" borderId="0" xfId="0" applyNumberFormat="1" applyFont="1" applyAlignment="1">
      <alignment horizontal="center" vertical="center"/>
    </xf>
    <xf numFmtId="0" fontId="13" fillId="6" borderId="18" xfId="0" applyFont="1" applyFill="1" applyBorder="1" applyAlignment="1">
      <alignment horizontal="right" vertical="center"/>
    </xf>
    <xf numFmtId="0" fontId="13" fillId="6" borderId="21" xfId="0" applyFont="1" applyFill="1" applyBorder="1" applyAlignment="1">
      <alignment horizontal="right" vertical="center"/>
    </xf>
    <xf numFmtId="0" fontId="13" fillId="6" borderId="19" xfId="0" applyFont="1" applyFill="1" applyBorder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0" fontId="3" fillId="4" borderId="18" xfId="0" applyFont="1" applyFill="1" applyBorder="1" applyAlignment="1">
      <alignment horizontal="right" vertical="center"/>
    </xf>
    <xf numFmtId="0" fontId="3" fillId="4" borderId="21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0" fontId="6" fillId="11" borderId="18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/>
    </xf>
    <xf numFmtId="0" fontId="6" fillId="11" borderId="35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36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2" fillId="10" borderId="32" xfId="0" applyFont="1" applyFill="1" applyBorder="1" applyAlignment="1">
      <alignment horizontal="center" vertical="center"/>
    </xf>
    <xf numFmtId="0" fontId="12" fillId="10" borderId="33" xfId="0" applyFont="1" applyFill="1" applyBorder="1" applyAlignment="1">
      <alignment horizontal="center" vertical="center"/>
    </xf>
    <xf numFmtId="0" fontId="12" fillId="10" borderId="34" xfId="0" applyFont="1" applyFill="1" applyBorder="1" applyAlignment="1">
      <alignment horizontal="center" vertical="center"/>
    </xf>
    <xf numFmtId="0" fontId="12" fillId="10" borderId="3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</cellXfs>
  <cellStyles count="6">
    <cellStyle name="常规" xfId="0" builtinId="0"/>
    <cellStyle name="超链接" xfId="3" builtinId="8" customBuiltin="1"/>
    <cellStyle name="好" xfId="5" builtinId="26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Q1:T4" totalsRowShown="0" headerRowDxfId="9" headerRowCellStyle="汇总">
  <autoFilter ref="Q1:T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V1:Y4" totalsRowShown="0" headerRowDxfId="4" headerRowCellStyle="汇总">
  <autoFilter ref="V1:Y4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BY.X%20BOUTIQUE&#20843;&#26376;&#35746;&#21333;.xlsx" TargetMode="External"/><Relationship Id="rId6" Type="http://schemas.openxmlformats.org/officeDocument/2006/relationships/comments" Target="../comments4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629D-98A3-4842-8644-34FDB469B022}">
  <dimension ref="A1:Q86"/>
  <sheetViews>
    <sheetView workbookViewId="0">
      <pane ySplit="1" topLeftCell="A69" activePane="bottomLeft" state="frozen"/>
      <selection pane="bottomLeft" activeCell="B85" sqref="B85"/>
    </sheetView>
  </sheetViews>
  <sheetFormatPr defaultRowHeight="19.95" customHeight="1" x14ac:dyDescent="0.25"/>
  <cols>
    <col min="1" max="1" width="21" bestFit="1" customWidth="1"/>
    <col min="2" max="2" width="36" customWidth="1"/>
    <col min="3" max="3" width="16.77734375" customWidth="1"/>
    <col min="4" max="4" width="8.77734375" customWidth="1"/>
    <col min="5" max="5" width="10.21875" bestFit="1" customWidth="1"/>
    <col min="6" max="7" width="8.77734375" customWidth="1"/>
    <col min="8" max="8" width="8.77734375" hidden="1" customWidth="1"/>
    <col min="9" max="10" width="16.77734375" hidden="1" customWidth="1"/>
    <col min="11" max="12" width="8.77734375" hidden="1" customWidth="1"/>
    <col min="13" max="13" width="9.5546875" bestFit="1" customWidth="1"/>
    <col min="14" max="14" width="16.109375" customWidth="1"/>
    <col min="15" max="15" width="74.44140625" customWidth="1"/>
    <col min="16" max="16" width="26.77734375" bestFit="1" customWidth="1"/>
  </cols>
  <sheetData>
    <row r="1" spans="1:17" ht="19.8" customHeight="1" x14ac:dyDescent="0.25">
      <c r="A1" s="1" t="s">
        <v>271</v>
      </c>
      <c r="B1" s="183" t="s">
        <v>276</v>
      </c>
      <c r="C1" s="184"/>
      <c r="D1" s="1" t="s">
        <v>2</v>
      </c>
      <c r="E1" s="6" t="s">
        <v>9</v>
      </c>
      <c r="F1" s="6" t="s">
        <v>7</v>
      </c>
      <c r="G1" s="6" t="s">
        <v>8</v>
      </c>
      <c r="H1" s="6" t="s">
        <v>10</v>
      </c>
      <c r="I1" s="183" t="s">
        <v>275</v>
      </c>
      <c r="J1" s="184"/>
      <c r="K1" s="6" t="s">
        <v>12</v>
      </c>
      <c r="L1" s="6" t="s">
        <v>13</v>
      </c>
      <c r="M1" s="1" t="s">
        <v>3</v>
      </c>
      <c r="N1" s="1" t="s">
        <v>4</v>
      </c>
      <c r="O1" s="1" t="s">
        <v>5</v>
      </c>
      <c r="P1" s="1" t="s">
        <v>17</v>
      </c>
      <c r="Q1" s="6" t="s">
        <v>6</v>
      </c>
    </row>
    <row r="2" spans="1:17" ht="19.95" customHeight="1" thickBot="1" x14ac:dyDescent="0.3">
      <c r="A2" s="145">
        <v>44155</v>
      </c>
      <c r="B2" s="144"/>
    </row>
    <row r="3" spans="1:17" ht="19.95" customHeight="1" thickTop="1" thickBot="1" x14ac:dyDescent="0.3">
      <c r="A3" s="152" t="s">
        <v>364</v>
      </c>
      <c r="B3" s="44" t="s">
        <v>251</v>
      </c>
      <c r="C3" s="45" t="s">
        <v>253</v>
      </c>
      <c r="D3" s="46">
        <v>2</v>
      </c>
      <c r="E3" s="47">
        <f>33600*D3</f>
        <v>67200</v>
      </c>
      <c r="F3" s="46">
        <v>230</v>
      </c>
      <c r="G3" s="147">
        <f>F3*D3+10</f>
        <v>470</v>
      </c>
      <c r="H3" s="49"/>
      <c r="I3" s="49"/>
      <c r="J3" s="50"/>
      <c r="K3" s="51"/>
      <c r="L3" s="50"/>
      <c r="M3" s="151" t="s">
        <v>255</v>
      </c>
      <c r="N3" s="53">
        <v>18521033026</v>
      </c>
      <c r="O3" s="101" t="s">
        <v>256</v>
      </c>
      <c r="P3" s="134" t="s">
        <v>254</v>
      </c>
      <c r="Q3" s="134"/>
    </row>
    <row r="4" spans="1:17" ht="19.95" customHeight="1" thickTop="1" thickBot="1" x14ac:dyDescent="0.3">
      <c r="A4" s="74" t="s">
        <v>270</v>
      </c>
      <c r="B4" s="61" t="s">
        <v>366</v>
      </c>
      <c r="C4" s="62" t="s">
        <v>367</v>
      </c>
      <c r="D4" s="63">
        <v>1</v>
      </c>
      <c r="E4" s="64">
        <v>48300</v>
      </c>
      <c r="F4" s="63">
        <v>348</v>
      </c>
      <c r="G4" s="146">
        <f>F4</f>
        <v>348</v>
      </c>
      <c r="H4" s="60"/>
      <c r="I4" s="66"/>
      <c r="J4" s="67"/>
      <c r="K4" s="66"/>
      <c r="L4" s="26"/>
      <c r="M4" s="150" t="s">
        <v>368</v>
      </c>
      <c r="N4" s="68">
        <v>18868327330</v>
      </c>
      <c r="O4" s="68" t="s">
        <v>369</v>
      </c>
      <c r="P4" s="68"/>
      <c r="Q4" s="60"/>
    </row>
    <row r="5" spans="1:17" ht="19.95" customHeight="1" thickTop="1" thickBot="1" x14ac:dyDescent="0.3">
      <c r="A5" s="74" t="s">
        <v>365</v>
      </c>
      <c r="B5" s="44" t="s">
        <v>372</v>
      </c>
      <c r="C5" s="45" t="s">
        <v>373</v>
      </c>
      <c r="D5" s="46">
        <v>1</v>
      </c>
      <c r="E5" s="47">
        <v>64400</v>
      </c>
      <c r="F5" s="46">
        <v>465</v>
      </c>
      <c r="G5" s="189">
        <f>F5+F6</f>
        <v>783</v>
      </c>
      <c r="H5" s="49"/>
      <c r="I5" s="50"/>
      <c r="J5" s="51"/>
      <c r="K5" s="50"/>
      <c r="L5" s="52"/>
      <c r="M5" s="194" t="s">
        <v>370</v>
      </c>
      <c r="N5" s="186">
        <v>15802271982</v>
      </c>
      <c r="O5" s="186" t="s">
        <v>371</v>
      </c>
      <c r="P5" s="186"/>
      <c r="Q5" s="49"/>
    </row>
    <row r="6" spans="1:17" ht="19.95" customHeight="1" thickTop="1" thickBot="1" x14ac:dyDescent="0.3">
      <c r="A6" s="74" t="s">
        <v>374</v>
      </c>
      <c r="B6" s="44" t="s">
        <v>375</v>
      </c>
      <c r="C6" s="45" t="s">
        <v>373</v>
      </c>
      <c r="D6" s="46">
        <v>1</v>
      </c>
      <c r="E6" s="47">
        <v>42700</v>
      </c>
      <c r="F6" s="46">
        <v>318</v>
      </c>
      <c r="G6" s="190"/>
      <c r="H6" s="49"/>
      <c r="I6" s="50"/>
      <c r="J6" s="51"/>
      <c r="K6" s="50"/>
      <c r="L6" s="52"/>
      <c r="M6" s="196"/>
      <c r="N6" s="188"/>
      <c r="O6" s="188"/>
      <c r="P6" s="188"/>
      <c r="Q6" s="49"/>
    </row>
    <row r="7" spans="1:17" ht="19.95" customHeight="1" thickTop="1" thickBot="1" x14ac:dyDescent="0.3">
      <c r="A7" s="74" t="s">
        <v>365</v>
      </c>
      <c r="B7" s="61" t="s">
        <v>378</v>
      </c>
      <c r="C7" s="62"/>
      <c r="D7" s="63">
        <v>1</v>
      </c>
      <c r="E7" s="64">
        <v>48300</v>
      </c>
      <c r="F7" s="63">
        <v>338</v>
      </c>
      <c r="G7" s="146">
        <f>F7</f>
        <v>338</v>
      </c>
      <c r="H7" s="60"/>
      <c r="I7" s="66"/>
      <c r="J7" s="67"/>
      <c r="K7" s="66"/>
      <c r="L7" s="26"/>
      <c r="M7" s="150" t="s">
        <v>376</v>
      </c>
      <c r="N7" s="68">
        <v>15818986209</v>
      </c>
      <c r="O7" s="68" t="s">
        <v>377</v>
      </c>
      <c r="P7" s="68"/>
      <c r="Q7" s="60"/>
    </row>
    <row r="8" spans="1:17" ht="19.95" customHeight="1" thickTop="1" thickBot="1" x14ac:dyDescent="0.3">
      <c r="A8" s="74" t="s">
        <v>283</v>
      </c>
      <c r="B8" s="61" t="s">
        <v>284</v>
      </c>
      <c r="C8" s="62" t="s">
        <v>285</v>
      </c>
      <c r="D8" s="63">
        <v>1</v>
      </c>
      <c r="E8" s="64">
        <v>46200</v>
      </c>
      <c r="F8" s="63">
        <v>368</v>
      </c>
      <c r="G8" s="146">
        <f>F8*(1-0.1%)</f>
        <v>367.63200000000001</v>
      </c>
      <c r="H8" s="60"/>
      <c r="I8" s="66"/>
      <c r="J8" s="67"/>
      <c r="K8" s="66"/>
      <c r="L8" s="26"/>
      <c r="M8" s="150" t="s">
        <v>286</v>
      </c>
      <c r="N8" s="68">
        <v>18210723661</v>
      </c>
      <c r="O8" s="68" t="s">
        <v>287</v>
      </c>
      <c r="P8" s="68" t="s">
        <v>295</v>
      </c>
      <c r="Q8" s="60"/>
    </row>
    <row r="9" spans="1:17" ht="19.95" customHeight="1" thickTop="1" thickBot="1" x14ac:dyDescent="0.3">
      <c r="A9" s="191" t="s">
        <v>324</v>
      </c>
      <c r="B9" s="44" t="s">
        <v>326</v>
      </c>
      <c r="C9" s="45"/>
      <c r="D9" s="46">
        <v>1</v>
      </c>
      <c r="E9" s="47">
        <v>15600</v>
      </c>
      <c r="F9" s="46">
        <v>158</v>
      </c>
      <c r="G9" s="189">
        <f>F9+F10+F11+F12</f>
        <v>1180</v>
      </c>
      <c r="H9" s="49"/>
      <c r="I9" s="50"/>
      <c r="J9" s="51"/>
      <c r="K9" s="50"/>
      <c r="L9" s="52"/>
      <c r="M9" s="194" t="s">
        <v>331</v>
      </c>
      <c r="N9" s="186">
        <v>13088830989</v>
      </c>
      <c r="O9" s="186" t="s">
        <v>332</v>
      </c>
      <c r="P9" s="186"/>
      <c r="Q9" s="49"/>
    </row>
    <row r="10" spans="1:17" ht="19.95" customHeight="1" thickTop="1" thickBot="1" x14ac:dyDescent="0.3">
      <c r="A10" s="192"/>
      <c r="B10" s="44" t="s">
        <v>327</v>
      </c>
      <c r="C10" s="45"/>
      <c r="D10" s="46">
        <v>2</v>
      </c>
      <c r="E10" s="47">
        <f>32400*D10</f>
        <v>64800</v>
      </c>
      <c r="F10" s="46">
        <f>258*D10</f>
        <v>516</v>
      </c>
      <c r="G10" s="197"/>
      <c r="H10" s="49"/>
      <c r="I10" s="50"/>
      <c r="J10" s="51"/>
      <c r="K10" s="50"/>
      <c r="L10" s="52"/>
      <c r="M10" s="195"/>
      <c r="N10" s="187"/>
      <c r="O10" s="187"/>
      <c r="P10" s="187"/>
      <c r="Q10" s="49"/>
    </row>
    <row r="11" spans="1:17" ht="19.95" customHeight="1" thickTop="1" thickBot="1" x14ac:dyDescent="0.3">
      <c r="A11" s="74" t="s">
        <v>325</v>
      </c>
      <c r="B11" s="44" t="s">
        <v>328</v>
      </c>
      <c r="C11" s="45"/>
      <c r="D11" s="46">
        <v>1</v>
      </c>
      <c r="E11" s="47">
        <v>36400</v>
      </c>
      <c r="F11" s="46">
        <v>278</v>
      </c>
      <c r="G11" s="197"/>
      <c r="H11" s="49"/>
      <c r="I11" s="50"/>
      <c r="J11" s="51"/>
      <c r="K11" s="50"/>
      <c r="L11" s="52"/>
      <c r="M11" s="195"/>
      <c r="N11" s="187"/>
      <c r="O11" s="187"/>
      <c r="P11" s="187"/>
      <c r="Q11" s="49"/>
    </row>
    <row r="12" spans="1:17" ht="19.95" customHeight="1" thickTop="1" thickBot="1" x14ac:dyDescent="0.3">
      <c r="A12" s="148" t="s">
        <v>324</v>
      </c>
      <c r="B12" s="44" t="s">
        <v>329</v>
      </c>
      <c r="C12" s="45" t="s">
        <v>330</v>
      </c>
      <c r="D12" s="46">
        <v>1</v>
      </c>
      <c r="E12" s="47">
        <v>27600</v>
      </c>
      <c r="F12" s="46">
        <v>228</v>
      </c>
      <c r="G12" s="190"/>
      <c r="H12" s="49"/>
      <c r="I12" s="50"/>
      <c r="J12" s="51"/>
      <c r="K12" s="50"/>
      <c r="L12" s="52"/>
      <c r="M12" s="196"/>
      <c r="N12" s="188"/>
      <c r="O12" s="188"/>
      <c r="P12" s="188"/>
      <c r="Q12" s="49"/>
    </row>
    <row r="13" spans="1:17" ht="19.95" customHeight="1" thickTop="1" thickBot="1" x14ac:dyDescent="0.3">
      <c r="A13" s="74" t="s">
        <v>334</v>
      </c>
      <c r="B13" s="61" t="s">
        <v>333</v>
      </c>
      <c r="C13" s="62" t="s">
        <v>335</v>
      </c>
      <c r="D13" s="63">
        <v>1</v>
      </c>
      <c r="E13" s="64">
        <v>13300</v>
      </c>
      <c r="F13" s="63">
        <v>110</v>
      </c>
      <c r="G13" s="146">
        <f>F13*(1-0.1%)</f>
        <v>109.89</v>
      </c>
      <c r="H13" s="60"/>
      <c r="I13" s="66"/>
      <c r="J13" s="67"/>
      <c r="K13" s="66"/>
      <c r="L13" s="26"/>
      <c r="M13" s="150" t="s">
        <v>336</v>
      </c>
      <c r="N13" s="68">
        <v>19107127313</v>
      </c>
      <c r="O13" s="68" t="s">
        <v>337</v>
      </c>
      <c r="P13" s="68" t="s">
        <v>295</v>
      </c>
      <c r="Q13" s="60"/>
    </row>
    <row r="14" spans="1:17" ht="19.95" customHeight="1" thickTop="1" thickBot="1" x14ac:dyDescent="0.3">
      <c r="A14" s="191" t="s">
        <v>324</v>
      </c>
      <c r="B14" s="61" t="s">
        <v>357</v>
      </c>
      <c r="C14" s="62"/>
      <c r="D14" s="63">
        <v>1</v>
      </c>
      <c r="E14" s="64">
        <v>16000</v>
      </c>
      <c r="F14" s="63">
        <v>128</v>
      </c>
      <c r="G14" s="179">
        <f>F14+F15+F16</f>
        <v>521</v>
      </c>
      <c r="H14" s="60"/>
      <c r="I14" s="66"/>
      <c r="J14" s="67"/>
      <c r="K14" s="66"/>
      <c r="L14" s="26"/>
      <c r="M14" s="200" t="s">
        <v>355</v>
      </c>
      <c r="N14" s="177">
        <v>18221783632</v>
      </c>
      <c r="O14" s="177" t="s">
        <v>356</v>
      </c>
      <c r="P14" s="177"/>
      <c r="Q14" s="60"/>
    </row>
    <row r="15" spans="1:17" ht="19.95" customHeight="1" thickTop="1" thickBot="1" x14ac:dyDescent="0.3">
      <c r="A15" s="198"/>
      <c r="B15" s="61" t="s">
        <v>358</v>
      </c>
      <c r="C15" s="62"/>
      <c r="D15" s="63">
        <v>1</v>
      </c>
      <c r="E15" s="64">
        <v>32400</v>
      </c>
      <c r="F15" s="63">
        <v>235</v>
      </c>
      <c r="G15" s="199"/>
      <c r="H15" s="60"/>
      <c r="I15" s="66"/>
      <c r="J15" s="67"/>
      <c r="K15" s="66"/>
      <c r="L15" s="26"/>
      <c r="M15" s="201"/>
      <c r="N15" s="193"/>
      <c r="O15" s="193"/>
      <c r="P15" s="193"/>
      <c r="Q15" s="60"/>
    </row>
    <row r="16" spans="1:17" ht="19.95" customHeight="1" thickTop="1" thickBot="1" x14ac:dyDescent="0.3">
      <c r="A16" s="192"/>
      <c r="B16" s="61" t="s">
        <v>387</v>
      </c>
      <c r="C16" s="62" t="s">
        <v>359</v>
      </c>
      <c r="D16" s="63">
        <v>1</v>
      </c>
      <c r="E16" s="64">
        <v>16200</v>
      </c>
      <c r="F16" s="63">
        <v>158</v>
      </c>
      <c r="G16" s="180"/>
      <c r="H16" s="60"/>
      <c r="I16" s="66"/>
      <c r="J16" s="67"/>
      <c r="K16" s="66"/>
      <c r="L16" s="26"/>
      <c r="M16" s="202"/>
      <c r="N16" s="178"/>
      <c r="O16" s="178"/>
      <c r="P16" s="178"/>
      <c r="Q16" s="60"/>
    </row>
    <row r="17" spans="1:17" ht="19.95" customHeight="1" thickTop="1" thickBot="1" x14ac:dyDescent="0.3">
      <c r="A17" s="74" t="s">
        <v>324</v>
      </c>
      <c r="B17" s="44" t="s">
        <v>360</v>
      </c>
      <c r="C17" s="45"/>
      <c r="D17" s="46">
        <v>1</v>
      </c>
      <c r="E17" s="47">
        <v>39200</v>
      </c>
      <c r="F17" s="46">
        <v>298</v>
      </c>
      <c r="G17" s="147">
        <v>298</v>
      </c>
      <c r="H17" s="49"/>
      <c r="I17" s="50"/>
      <c r="J17" s="51"/>
      <c r="K17" s="50"/>
      <c r="L17" s="52"/>
      <c r="M17" s="151" t="s">
        <v>362</v>
      </c>
      <c r="N17" s="53">
        <v>15724800807</v>
      </c>
      <c r="O17" s="53" t="s">
        <v>361</v>
      </c>
      <c r="P17" s="53"/>
      <c r="Q17" s="49"/>
    </row>
    <row r="18" spans="1:17" ht="19.95" customHeight="1" thickTop="1" x14ac:dyDescent="0.25">
      <c r="B18" s="13" t="s">
        <v>401</v>
      </c>
      <c r="D18" s="149">
        <f>SUM(D3:D17)</f>
        <v>17</v>
      </c>
      <c r="E18" s="159">
        <f>SUM(E3:E17)</f>
        <v>578600</v>
      </c>
    </row>
    <row r="20" spans="1:17" ht="19.95" customHeight="1" thickBot="1" x14ac:dyDescent="0.3"/>
    <row r="21" spans="1:17" ht="19.95" customHeight="1" thickTop="1" thickBot="1" x14ac:dyDescent="0.3">
      <c r="A21" s="22" t="s">
        <v>268</v>
      </c>
      <c r="B21" s="61" t="s">
        <v>269</v>
      </c>
      <c r="C21" s="62"/>
      <c r="D21" s="63">
        <v>1</v>
      </c>
      <c r="E21" s="64">
        <v>84500</v>
      </c>
      <c r="F21" s="63">
        <v>600</v>
      </c>
      <c r="G21" s="179">
        <f>(F21+F22)*(1-0.1%)</f>
        <v>884.11500000000001</v>
      </c>
      <c r="H21" s="60"/>
      <c r="I21" s="66"/>
      <c r="J21" s="67"/>
      <c r="K21" s="66"/>
      <c r="L21" s="26"/>
      <c r="M21" s="177" t="s">
        <v>273</v>
      </c>
      <c r="N21" s="177">
        <v>15110219169</v>
      </c>
      <c r="O21" s="185" t="s">
        <v>274</v>
      </c>
      <c r="P21" s="177" t="s">
        <v>272</v>
      </c>
      <c r="Q21" s="181"/>
    </row>
    <row r="22" spans="1:17" ht="19.95" customHeight="1" thickTop="1" thickBot="1" x14ac:dyDescent="0.3">
      <c r="A22" s="22" t="s">
        <v>270</v>
      </c>
      <c r="B22" s="61" t="s">
        <v>412</v>
      </c>
      <c r="C22" s="62"/>
      <c r="D22" s="63">
        <v>1</v>
      </c>
      <c r="E22" s="64">
        <v>34400</v>
      </c>
      <c r="F22" s="63">
        <v>285</v>
      </c>
      <c r="G22" s="180"/>
      <c r="H22" s="60"/>
      <c r="I22" s="66"/>
      <c r="J22" s="67"/>
      <c r="K22" s="66"/>
      <c r="L22" s="26"/>
      <c r="M22" s="178"/>
      <c r="N22" s="178"/>
      <c r="O22" s="178"/>
      <c r="P22" s="178"/>
      <c r="Q22" s="182"/>
    </row>
    <row r="23" spans="1:17" ht="19.95" customHeight="1" thickTop="1" thickBot="1" x14ac:dyDescent="0.3">
      <c r="A23" s="74" t="s">
        <v>379</v>
      </c>
      <c r="B23" s="44" t="s">
        <v>380</v>
      </c>
      <c r="C23" s="45" t="s">
        <v>367</v>
      </c>
      <c r="D23" s="46">
        <v>1</v>
      </c>
      <c r="E23" s="47">
        <v>47200</v>
      </c>
      <c r="F23" s="46">
        <v>368</v>
      </c>
      <c r="G23" s="147">
        <f>F23</f>
        <v>368</v>
      </c>
      <c r="H23" s="49"/>
      <c r="I23" s="50"/>
      <c r="J23" s="51"/>
      <c r="K23" s="50"/>
      <c r="L23" s="52"/>
      <c r="M23" s="53" t="s">
        <v>381</v>
      </c>
      <c r="N23" s="53">
        <v>13360477992</v>
      </c>
      <c r="O23" s="53" t="s">
        <v>382</v>
      </c>
      <c r="P23" s="53"/>
      <c r="Q23" s="49"/>
    </row>
    <row r="24" spans="1:17" ht="19.95" customHeight="1" thickTop="1" thickBot="1" x14ac:dyDescent="0.3">
      <c r="A24" s="74" t="s">
        <v>288</v>
      </c>
      <c r="B24" s="44" t="s">
        <v>399</v>
      </c>
      <c r="C24" s="45" t="s">
        <v>289</v>
      </c>
      <c r="D24" s="46">
        <v>1</v>
      </c>
      <c r="E24" s="47">
        <v>36400</v>
      </c>
      <c r="F24" s="46">
        <v>278</v>
      </c>
      <c r="G24" s="189">
        <f>F24+F25</f>
        <v>513</v>
      </c>
      <c r="H24" s="49"/>
      <c r="I24" s="50"/>
      <c r="J24" s="51"/>
      <c r="K24" s="50"/>
      <c r="L24" s="52"/>
      <c r="M24" s="186" t="s">
        <v>293</v>
      </c>
      <c r="N24" s="186">
        <v>18610048277</v>
      </c>
      <c r="O24" s="186" t="s">
        <v>294</v>
      </c>
      <c r="P24" s="186"/>
      <c r="Q24" s="49"/>
    </row>
    <row r="25" spans="1:17" ht="19.95" customHeight="1" thickTop="1" thickBot="1" x14ac:dyDescent="0.3">
      <c r="A25" s="74" t="s">
        <v>290</v>
      </c>
      <c r="B25" s="44" t="s">
        <v>291</v>
      </c>
      <c r="C25" s="45" t="s">
        <v>292</v>
      </c>
      <c r="D25" s="46">
        <v>1</v>
      </c>
      <c r="E25" s="47">
        <v>29500</v>
      </c>
      <c r="F25" s="46">
        <v>235</v>
      </c>
      <c r="G25" s="190"/>
      <c r="H25" s="49"/>
      <c r="I25" s="50"/>
      <c r="J25" s="51"/>
      <c r="K25" s="50"/>
      <c r="L25" s="52"/>
      <c r="M25" s="188"/>
      <c r="N25" s="188"/>
      <c r="O25" s="188"/>
      <c r="P25" s="188"/>
      <c r="Q25" s="49"/>
    </row>
    <row r="26" spans="1:17" ht="19.95" customHeight="1" thickTop="1" thickBot="1" x14ac:dyDescent="0.3">
      <c r="A26" s="191" t="s">
        <v>296</v>
      </c>
      <c r="B26" s="61" t="s">
        <v>297</v>
      </c>
      <c r="C26" s="62" t="s">
        <v>298</v>
      </c>
      <c r="D26" s="63">
        <v>1</v>
      </c>
      <c r="E26" s="64">
        <v>9900</v>
      </c>
      <c r="F26" s="63">
        <v>118</v>
      </c>
      <c r="G26" s="179">
        <f>F26+F27</f>
        <v>118</v>
      </c>
      <c r="H26" s="60"/>
      <c r="I26" s="66"/>
      <c r="J26" s="67"/>
      <c r="K26" s="66"/>
      <c r="L26" s="26"/>
      <c r="M26" s="177" t="s">
        <v>301</v>
      </c>
      <c r="N26" s="177">
        <v>15197155195</v>
      </c>
      <c r="O26" s="177" t="s">
        <v>302</v>
      </c>
      <c r="P26" s="177"/>
      <c r="Q26" s="60"/>
    </row>
    <row r="27" spans="1:17" ht="19.95" customHeight="1" thickTop="1" thickBot="1" x14ac:dyDescent="0.3">
      <c r="A27" s="192"/>
      <c r="B27" s="154" t="s">
        <v>404</v>
      </c>
      <c r="C27" s="62" t="s">
        <v>300</v>
      </c>
      <c r="D27" s="63"/>
      <c r="E27" s="64"/>
      <c r="F27" s="63"/>
      <c r="G27" s="180"/>
      <c r="H27" s="60"/>
      <c r="I27" s="66"/>
      <c r="J27" s="67"/>
      <c r="K27" s="66"/>
      <c r="L27" s="26"/>
      <c r="M27" s="178"/>
      <c r="N27" s="178"/>
      <c r="O27" s="178"/>
      <c r="P27" s="178"/>
      <c r="Q27" s="60"/>
    </row>
    <row r="28" spans="1:17" ht="19.95" customHeight="1" thickTop="1" thickBot="1" x14ac:dyDescent="0.3">
      <c r="A28" s="74" t="s">
        <v>299</v>
      </c>
      <c r="B28" s="126" t="s">
        <v>419</v>
      </c>
      <c r="C28" s="45" t="s">
        <v>300</v>
      </c>
      <c r="D28" s="46">
        <v>1</v>
      </c>
      <c r="E28" s="47">
        <v>12900</v>
      </c>
      <c r="F28" s="46">
        <v>138</v>
      </c>
      <c r="G28" s="147">
        <v>138</v>
      </c>
      <c r="H28" s="49"/>
      <c r="I28" s="50"/>
      <c r="J28" s="51"/>
      <c r="K28" s="50"/>
      <c r="L28" s="52"/>
      <c r="M28" s="53" t="s">
        <v>310</v>
      </c>
      <c r="N28" s="53">
        <v>18840654030</v>
      </c>
      <c r="O28" s="53" t="s">
        <v>311</v>
      </c>
      <c r="P28" s="53"/>
      <c r="Q28" s="49"/>
    </row>
    <row r="29" spans="1:17" ht="19.95" customHeight="1" thickTop="1" thickBot="1" x14ac:dyDescent="0.3">
      <c r="A29" s="74" t="s">
        <v>299</v>
      </c>
      <c r="B29" s="61" t="s">
        <v>312</v>
      </c>
      <c r="C29" s="62" t="s">
        <v>313</v>
      </c>
      <c r="D29" s="63">
        <v>1</v>
      </c>
      <c r="E29" s="64">
        <v>19900</v>
      </c>
      <c r="F29" s="63">
        <v>178</v>
      </c>
      <c r="G29" s="146">
        <v>178</v>
      </c>
      <c r="H29" s="60"/>
      <c r="I29" s="66"/>
      <c r="J29" s="67"/>
      <c r="K29" s="66"/>
      <c r="L29" s="26"/>
      <c r="M29" s="68" t="s">
        <v>314</v>
      </c>
      <c r="N29" s="68">
        <v>15163832389</v>
      </c>
      <c r="O29" s="68" t="s">
        <v>315</v>
      </c>
      <c r="P29" s="68"/>
      <c r="Q29" s="60"/>
    </row>
    <row r="30" spans="1:17" ht="19.95" customHeight="1" thickTop="1" thickBot="1" x14ac:dyDescent="0.3">
      <c r="A30" s="191" t="s">
        <v>316</v>
      </c>
      <c r="B30" s="155" t="s">
        <v>404</v>
      </c>
      <c r="C30" s="45" t="s">
        <v>300</v>
      </c>
      <c r="D30" s="46"/>
      <c r="E30" s="47"/>
      <c r="F30" s="46"/>
      <c r="G30" s="189">
        <f>(138+F31)*(1-0.1%)-138</f>
        <v>117.744</v>
      </c>
      <c r="H30" s="49"/>
      <c r="I30" s="50"/>
      <c r="J30" s="51"/>
      <c r="K30" s="50"/>
      <c r="L30" s="52"/>
      <c r="M30" s="186" t="s">
        <v>318</v>
      </c>
      <c r="N30" s="186">
        <v>13015997822</v>
      </c>
      <c r="O30" s="186" t="s">
        <v>319</v>
      </c>
      <c r="P30" s="186" t="s">
        <v>295</v>
      </c>
      <c r="Q30" s="49"/>
    </row>
    <row r="31" spans="1:17" ht="19.95" customHeight="1" thickTop="1" thickBot="1" x14ac:dyDescent="0.3">
      <c r="A31" s="192"/>
      <c r="B31" s="44" t="s">
        <v>317</v>
      </c>
      <c r="C31" s="45" t="s">
        <v>306</v>
      </c>
      <c r="D31" s="46">
        <v>1</v>
      </c>
      <c r="E31" s="47">
        <v>9900</v>
      </c>
      <c r="F31" s="46">
        <v>118</v>
      </c>
      <c r="G31" s="190"/>
      <c r="H31" s="49"/>
      <c r="I31" s="50"/>
      <c r="J31" s="51"/>
      <c r="K31" s="50"/>
      <c r="L31" s="52"/>
      <c r="M31" s="188"/>
      <c r="N31" s="188"/>
      <c r="O31" s="188"/>
      <c r="P31" s="188"/>
      <c r="Q31" s="49"/>
    </row>
    <row r="32" spans="1:17" ht="19.95" customHeight="1" thickTop="1" thickBot="1" x14ac:dyDescent="0.3">
      <c r="A32" s="191" t="s">
        <v>296</v>
      </c>
      <c r="B32" s="61" t="s">
        <v>343</v>
      </c>
      <c r="C32" s="62" t="s">
        <v>313</v>
      </c>
      <c r="D32" s="63">
        <v>1</v>
      </c>
      <c r="E32" s="64">
        <v>28900</v>
      </c>
      <c r="F32" s="63">
        <v>285</v>
      </c>
      <c r="G32" s="179">
        <f>F32+F33</f>
        <v>524</v>
      </c>
      <c r="H32" s="60"/>
      <c r="I32" s="66"/>
      <c r="J32" s="67"/>
      <c r="K32" s="66"/>
      <c r="L32" s="26"/>
      <c r="M32" s="177" t="s">
        <v>342</v>
      </c>
      <c r="N32" s="177">
        <v>13632518146</v>
      </c>
      <c r="O32" s="177" t="s">
        <v>341</v>
      </c>
      <c r="P32" s="177"/>
      <c r="Q32" s="60"/>
    </row>
    <row r="33" spans="1:17" ht="19.95" customHeight="1" thickTop="1" thickBot="1" x14ac:dyDescent="0.3">
      <c r="A33" s="192"/>
      <c r="B33" s="61" t="s">
        <v>344</v>
      </c>
      <c r="C33" s="62" t="s">
        <v>313</v>
      </c>
      <c r="D33" s="63">
        <v>1</v>
      </c>
      <c r="E33" s="64">
        <v>29900</v>
      </c>
      <c r="F33" s="63">
        <v>239</v>
      </c>
      <c r="G33" s="180"/>
      <c r="H33" s="60"/>
      <c r="I33" s="66"/>
      <c r="J33" s="67"/>
      <c r="K33" s="66"/>
      <c r="L33" s="26"/>
      <c r="M33" s="178"/>
      <c r="N33" s="178"/>
      <c r="O33" s="178"/>
      <c r="P33" s="178"/>
      <c r="Q33" s="60"/>
    </row>
    <row r="34" spans="1:17" ht="19.95" customHeight="1" thickTop="1" thickBot="1" x14ac:dyDescent="0.3">
      <c r="A34" s="74" t="s">
        <v>324</v>
      </c>
      <c r="B34" s="61" t="s">
        <v>400</v>
      </c>
      <c r="C34" s="62" t="s">
        <v>350</v>
      </c>
      <c r="D34" s="63">
        <v>1</v>
      </c>
      <c r="E34" s="64">
        <v>16200</v>
      </c>
      <c r="F34" s="63">
        <v>158</v>
      </c>
      <c r="G34" s="179">
        <f>F34+F35</f>
        <v>158</v>
      </c>
      <c r="H34" s="60"/>
      <c r="I34" s="66"/>
      <c r="J34" s="67"/>
      <c r="K34" s="66"/>
      <c r="L34" s="26"/>
      <c r="M34" s="177" t="s">
        <v>349</v>
      </c>
      <c r="N34" s="177">
        <v>13502970446</v>
      </c>
      <c r="O34" s="177" t="s">
        <v>348</v>
      </c>
      <c r="P34" s="177"/>
      <c r="Q34" s="60"/>
    </row>
    <row r="35" spans="1:17" ht="19.95" customHeight="1" thickTop="1" thickBot="1" x14ac:dyDescent="0.3">
      <c r="A35" s="74" t="s">
        <v>299</v>
      </c>
      <c r="B35" s="154" t="s">
        <v>403</v>
      </c>
      <c r="C35" s="62" t="s">
        <v>300</v>
      </c>
      <c r="D35" s="63"/>
      <c r="E35" s="64"/>
      <c r="F35" s="63"/>
      <c r="G35" s="180"/>
      <c r="H35" s="60"/>
      <c r="I35" s="66"/>
      <c r="J35" s="67"/>
      <c r="K35" s="66"/>
      <c r="L35" s="26"/>
      <c r="M35" s="178"/>
      <c r="N35" s="178"/>
      <c r="O35" s="178"/>
      <c r="P35" s="178"/>
      <c r="Q35" s="60"/>
    </row>
    <row r="36" spans="1:17" ht="19.95" customHeight="1" thickTop="1" thickBot="1" x14ac:dyDescent="0.3">
      <c r="A36" s="191" t="s">
        <v>316</v>
      </c>
      <c r="B36" s="44" t="s">
        <v>353</v>
      </c>
      <c r="C36" s="45" t="s">
        <v>298</v>
      </c>
      <c r="D36" s="46">
        <v>1</v>
      </c>
      <c r="E36" s="47">
        <v>19900</v>
      </c>
      <c r="F36" s="46">
        <v>178</v>
      </c>
      <c r="G36" s="189">
        <f>F36+F37+F38</f>
        <v>484</v>
      </c>
      <c r="H36" s="49"/>
      <c r="I36" s="50"/>
      <c r="J36" s="51"/>
      <c r="K36" s="50"/>
      <c r="L36" s="52"/>
      <c r="M36" s="186" t="s">
        <v>352</v>
      </c>
      <c r="N36" s="186">
        <v>13809588079</v>
      </c>
      <c r="O36" s="186" t="s">
        <v>351</v>
      </c>
      <c r="P36" s="186"/>
      <c r="Q36" s="49"/>
    </row>
    <row r="37" spans="1:17" ht="19.95" customHeight="1" thickTop="1" thickBot="1" x14ac:dyDescent="0.3">
      <c r="A37" s="198"/>
      <c r="B37" s="126" t="s">
        <v>418</v>
      </c>
      <c r="C37" s="45" t="s">
        <v>298</v>
      </c>
      <c r="D37" s="46">
        <v>1</v>
      </c>
      <c r="E37" s="47">
        <v>14900</v>
      </c>
      <c r="F37" s="46">
        <v>148</v>
      </c>
      <c r="G37" s="197"/>
      <c r="H37" s="49"/>
      <c r="I37" s="50"/>
      <c r="J37" s="51"/>
      <c r="K37" s="50"/>
      <c r="L37" s="52"/>
      <c r="M37" s="187"/>
      <c r="N37" s="187"/>
      <c r="O37" s="187"/>
      <c r="P37" s="187"/>
      <c r="Q37" s="49"/>
    </row>
    <row r="38" spans="1:17" ht="19.95" customHeight="1" thickTop="1" thickBot="1" x14ac:dyDescent="0.3">
      <c r="A38" s="192"/>
      <c r="B38" s="44" t="s">
        <v>354</v>
      </c>
      <c r="C38" s="45" t="s">
        <v>313</v>
      </c>
      <c r="D38" s="46">
        <v>1</v>
      </c>
      <c r="E38" s="47">
        <v>15900</v>
      </c>
      <c r="F38" s="46">
        <v>158</v>
      </c>
      <c r="G38" s="190"/>
      <c r="H38" s="49"/>
      <c r="I38" s="50"/>
      <c r="J38" s="51"/>
      <c r="K38" s="50"/>
      <c r="L38" s="52"/>
      <c r="M38" s="188"/>
      <c r="N38" s="188"/>
      <c r="O38" s="188"/>
      <c r="P38" s="188"/>
      <c r="Q38" s="49"/>
    </row>
    <row r="39" spans="1:17" ht="19.95" customHeight="1" thickTop="1" thickBot="1" x14ac:dyDescent="0.3">
      <c r="A39" s="74" t="s">
        <v>299</v>
      </c>
      <c r="B39" s="172" t="s">
        <v>493</v>
      </c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4"/>
    </row>
    <row r="40" spans="1:17" ht="19.95" customHeight="1" thickTop="1" thickBot="1" x14ac:dyDescent="0.3">
      <c r="A40" s="175" t="s">
        <v>299</v>
      </c>
      <c r="B40" s="61" t="s">
        <v>407</v>
      </c>
      <c r="C40" s="62"/>
      <c r="D40" s="63">
        <v>1</v>
      </c>
      <c r="E40" s="64">
        <v>19900</v>
      </c>
      <c r="F40" s="63">
        <v>158</v>
      </c>
      <c r="G40" s="179">
        <f>F40+F41</f>
        <v>316</v>
      </c>
      <c r="H40" s="60"/>
      <c r="I40" s="66"/>
      <c r="J40" s="67"/>
      <c r="K40" s="66"/>
      <c r="L40" s="26"/>
      <c r="M40" s="177" t="s">
        <v>405</v>
      </c>
      <c r="N40" s="177">
        <v>13691703210</v>
      </c>
      <c r="O40" s="177" t="s">
        <v>406</v>
      </c>
      <c r="P40" s="177"/>
      <c r="Q40" s="60"/>
    </row>
    <row r="41" spans="1:17" ht="19.95" customHeight="1" thickTop="1" thickBot="1" x14ac:dyDescent="0.3">
      <c r="A41" s="176"/>
      <c r="B41" s="61" t="s">
        <v>408</v>
      </c>
      <c r="C41" s="62"/>
      <c r="D41" s="63">
        <v>1</v>
      </c>
      <c r="E41" s="64">
        <v>15900</v>
      </c>
      <c r="F41" s="63">
        <v>158</v>
      </c>
      <c r="G41" s="180"/>
      <c r="H41" s="60"/>
      <c r="I41" s="66"/>
      <c r="J41" s="67"/>
      <c r="K41" s="66"/>
      <c r="L41" s="26"/>
      <c r="M41" s="178"/>
      <c r="N41" s="178">
        <v>13691703210</v>
      </c>
      <c r="O41" s="178" t="s">
        <v>406</v>
      </c>
      <c r="P41" s="178"/>
      <c r="Q41" s="60"/>
    </row>
    <row r="42" spans="1:17" ht="19.95" customHeight="1" thickTop="1" thickBot="1" x14ac:dyDescent="0.3">
      <c r="A42" s="74" t="s">
        <v>299</v>
      </c>
      <c r="B42" s="44" t="s">
        <v>409</v>
      </c>
      <c r="C42" s="45"/>
      <c r="D42" s="46">
        <v>1</v>
      </c>
      <c r="E42" s="47">
        <v>19900</v>
      </c>
      <c r="F42" s="46">
        <v>158</v>
      </c>
      <c r="G42" s="147">
        <v>158</v>
      </c>
      <c r="H42" s="49"/>
      <c r="I42" s="50"/>
      <c r="J42" s="51"/>
      <c r="K42" s="50"/>
      <c r="L42" s="52"/>
      <c r="M42" s="53" t="s">
        <v>410</v>
      </c>
      <c r="N42" s="53">
        <v>18805489803</v>
      </c>
      <c r="O42" s="53" t="s">
        <v>411</v>
      </c>
      <c r="P42" s="53"/>
      <c r="Q42" s="49"/>
    </row>
    <row r="43" spans="1:17" ht="19.95" customHeight="1" thickTop="1" x14ac:dyDescent="0.25">
      <c r="C43" s="171" t="s">
        <v>413</v>
      </c>
      <c r="D43" s="171"/>
    </row>
    <row r="44" spans="1:17" ht="19.95" customHeight="1" thickBot="1" x14ac:dyDescent="0.3"/>
    <row r="45" spans="1:17" ht="19.95" customHeight="1" thickTop="1" thickBot="1" x14ac:dyDescent="0.3">
      <c r="A45" s="74" t="s">
        <v>299</v>
      </c>
      <c r="B45" s="61" t="s">
        <v>305</v>
      </c>
      <c r="C45" s="62" t="s">
        <v>306</v>
      </c>
      <c r="D45" s="63">
        <v>1</v>
      </c>
      <c r="E45" s="64">
        <v>15900</v>
      </c>
      <c r="F45" s="63">
        <v>195</v>
      </c>
      <c r="G45" s="146">
        <f>F45*(1-0.1%)</f>
        <v>194.80500000000001</v>
      </c>
      <c r="H45" s="60"/>
      <c r="I45" s="66"/>
      <c r="J45" s="67"/>
      <c r="K45" s="66"/>
      <c r="L45" s="26"/>
      <c r="M45" s="68" t="s">
        <v>303</v>
      </c>
      <c r="N45" s="68">
        <v>13076284951</v>
      </c>
      <c r="O45" s="68" t="s">
        <v>304</v>
      </c>
      <c r="P45" s="68" t="s">
        <v>295</v>
      </c>
      <c r="Q45" s="60"/>
    </row>
    <row r="46" spans="1:17" ht="19.95" customHeight="1" thickTop="1" thickBot="1" x14ac:dyDescent="0.3">
      <c r="A46" s="74" t="s">
        <v>299</v>
      </c>
      <c r="B46" s="44" t="s">
        <v>309</v>
      </c>
      <c r="C46" s="45" t="s">
        <v>306</v>
      </c>
      <c r="D46" s="46">
        <v>1</v>
      </c>
      <c r="E46" s="47">
        <v>12900</v>
      </c>
      <c r="F46" s="46">
        <v>138</v>
      </c>
      <c r="G46" s="147">
        <f>F46*(1-0.1%)</f>
        <v>137.86199999999999</v>
      </c>
      <c r="H46" s="49"/>
      <c r="I46" s="50"/>
      <c r="J46" s="51"/>
      <c r="K46" s="50"/>
      <c r="L46" s="52"/>
      <c r="M46" s="53" t="s">
        <v>307</v>
      </c>
      <c r="N46" s="53">
        <v>18811120824</v>
      </c>
      <c r="O46" s="53" t="s">
        <v>308</v>
      </c>
      <c r="P46" s="53" t="s">
        <v>295</v>
      </c>
      <c r="Q46" s="49"/>
    </row>
    <row r="47" spans="1:17" ht="19.95" customHeight="1" thickTop="1" thickBot="1" x14ac:dyDescent="0.3">
      <c r="A47" s="74" t="s">
        <v>299</v>
      </c>
      <c r="B47" s="165" t="s">
        <v>322</v>
      </c>
      <c r="C47" s="62" t="s">
        <v>323</v>
      </c>
      <c r="D47" s="63">
        <v>1</v>
      </c>
      <c r="E47" s="64">
        <v>14900</v>
      </c>
      <c r="F47" s="63">
        <v>148</v>
      </c>
      <c r="G47" s="146">
        <f>F47*(1-0.1%)</f>
        <v>147.852</v>
      </c>
      <c r="H47" s="60"/>
      <c r="I47" s="66"/>
      <c r="J47" s="67"/>
      <c r="K47" s="66"/>
      <c r="L47" s="26"/>
      <c r="M47" s="68" t="s">
        <v>320</v>
      </c>
      <c r="N47" s="68">
        <v>13889345041</v>
      </c>
      <c r="O47" s="68" t="s">
        <v>321</v>
      </c>
      <c r="P47" s="68" t="s">
        <v>295</v>
      </c>
      <c r="Q47" s="60"/>
    </row>
    <row r="48" spans="1:17" ht="19.95" customHeight="1" thickTop="1" thickBot="1" x14ac:dyDescent="0.3">
      <c r="A48" s="74" t="s">
        <v>299</v>
      </c>
      <c r="B48" s="44" t="s">
        <v>340</v>
      </c>
      <c r="C48" s="45" t="s">
        <v>300</v>
      </c>
      <c r="D48" s="46">
        <v>1</v>
      </c>
      <c r="E48" s="47">
        <v>24900</v>
      </c>
      <c r="F48" s="46">
        <v>208</v>
      </c>
      <c r="G48" s="147">
        <v>208</v>
      </c>
      <c r="H48" s="49"/>
      <c r="I48" s="50"/>
      <c r="J48" s="51"/>
      <c r="K48" s="50"/>
      <c r="L48" s="52"/>
      <c r="M48" s="53" t="s">
        <v>338</v>
      </c>
      <c r="N48" s="53">
        <v>18664536540</v>
      </c>
      <c r="O48" s="53" t="s">
        <v>339</v>
      </c>
      <c r="P48" s="53"/>
      <c r="Q48" s="49"/>
    </row>
    <row r="49" spans="1:17" ht="19.95" customHeight="1" thickTop="1" thickBot="1" x14ac:dyDescent="0.3">
      <c r="A49" s="74" t="s">
        <v>299</v>
      </c>
      <c r="B49" s="165" t="s">
        <v>347</v>
      </c>
      <c r="C49" s="62" t="s">
        <v>306</v>
      </c>
      <c r="D49" s="63">
        <v>1</v>
      </c>
      <c r="E49" s="64">
        <v>19900</v>
      </c>
      <c r="F49" s="63">
        <v>178</v>
      </c>
      <c r="G49" s="146">
        <f>F49*(1-0.1%)</f>
        <v>177.822</v>
      </c>
      <c r="H49" s="60"/>
      <c r="I49" s="66"/>
      <c r="J49" s="67"/>
      <c r="K49" s="66"/>
      <c r="L49" s="26"/>
      <c r="M49" s="68" t="s">
        <v>346</v>
      </c>
      <c r="N49" s="68">
        <v>13007156816</v>
      </c>
      <c r="O49" s="68" t="s">
        <v>345</v>
      </c>
      <c r="P49" s="68" t="s">
        <v>295</v>
      </c>
      <c r="Q49" s="60"/>
    </row>
    <row r="50" spans="1:17" ht="19.95" customHeight="1" thickTop="1" x14ac:dyDescent="0.25">
      <c r="B50" s="13" t="s">
        <v>402</v>
      </c>
      <c r="D50" s="149">
        <f>SUM(D21:D49)</f>
        <v>23</v>
      </c>
      <c r="E50" s="159">
        <f>SUM(E21:E49)</f>
        <v>554500</v>
      </c>
    </row>
    <row r="52" spans="1:17" ht="19.95" customHeight="1" x14ac:dyDescent="0.25">
      <c r="B52" s="1" t="s">
        <v>363</v>
      </c>
      <c r="D52" s="149">
        <f>D18+D50</f>
        <v>40</v>
      </c>
      <c r="E52" s="159">
        <f>E18+E50</f>
        <v>1133100</v>
      </c>
      <c r="G52" s="157">
        <f>SUM(G3:L49)</f>
        <v>9238.7219999999998</v>
      </c>
    </row>
    <row r="54" spans="1:17" ht="19.95" customHeight="1" thickBot="1" x14ac:dyDescent="0.3"/>
    <row r="55" spans="1:17" ht="19.95" customHeight="1" thickTop="1" thickBot="1" x14ac:dyDescent="0.3">
      <c r="A55" s="152" t="s">
        <v>425</v>
      </c>
      <c r="B55" s="44" t="s">
        <v>426</v>
      </c>
      <c r="C55" s="45"/>
      <c r="D55" s="46">
        <v>1</v>
      </c>
      <c r="E55" s="47"/>
      <c r="F55" s="46">
        <v>388</v>
      </c>
      <c r="G55" s="147">
        <f>F55</f>
        <v>388</v>
      </c>
      <c r="H55" s="49"/>
      <c r="I55" s="50"/>
      <c r="J55" s="51"/>
      <c r="K55" s="50"/>
      <c r="L55" s="52"/>
      <c r="M55" s="53" t="s">
        <v>368</v>
      </c>
      <c r="N55" s="53">
        <v>18868327330</v>
      </c>
      <c r="O55" s="53" t="s">
        <v>369</v>
      </c>
      <c r="P55" s="53"/>
      <c r="Q55" s="49"/>
    </row>
    <row r="56" spans="1:17" ht="19.95" customHeight="1" thickTop="1" thickBot="1" x14ac:dyDescent="0.3">
      <c r="A56" s="152" t="s">
        <v>425</v>
      </c>
      <c r="B56" s="61" t="s">
        <v>429</v>
      </c>
      <c r="C56" s="62"/>
      <c r="D56" s="63">
        <v>1</v>
      </c>
      <c r="E56" s="64"/>
      <c r="F56" s="63">
        <v>408</v>
      </c>
      <c r="G56" s="146">
        <f>F56</f>
        <v>408</v>
      </c>
      <c r="H56" s="60"/>
      <c r="I56" s="66"/>
      <c r="J56" s="67"/>
      <c r="K56" s="66"/>
      <c r="L56" s="26"/>
      <c r="M56" s="68" t="s">
        <v>427</v>
      </c>
      <c r="N56" s="68">
        <v>13060848325</v>
      </c>
      <c r="O56" s="68" t="s">
        <v>428</v>
      </c>
      <c r="P56" s="68"/>
      <c r="Q56" s="60"/>
    </row>
    <row r="57" spans="1:17" ht="19.95" customHeight="1" thickTop="1" thickBot="1" x14ac:dyDescent="0.3">
      <c r="A57" s="152" t="s">
        <v>425</v>
      </c>
      <c r="B57" s="44" t="s">
        <v>432</v>
      </c>
      <c r="C57" s="45"/>
      <c r="D57" s="46">
        <v>1</v>
      </c>
      <c r="E57" s="47"/>
      <c r="F57" s="46">
        <v>458</v>
      </c>
      <c r="G57" s="147">
        <f>F57</f>
        <v>458</v>
      </c>
      <c r="H57" s="49"/>
      <c r="I57" s="50"/>
      <c r="J57" s="51"/>
      <c r="K57" s="50"/>
      <c r="L57" s="52"/>
      <c r="M57" s="53" t="s">
        <v>430</v>
      </c>
      <c r="N57" s="53">
        <v>13691826227</v>
      </c>
      <c r="O57" s="53" t="s">
        <v>431</v>
      </c>
      <c r="P57" s="53"/>
      <c r="Q57" s="49"/>
    </row>
    <row r="58" spans="1:17" ht="19.95" customHeight="1" thickTop="1" thickBot="1" x14ac:dyDescent="0.3">
      <c r="A58" s="152" t="s">
        <v>433</v>
      </c>
      <c r="B58" s="165" t="s">
        <v>438</v>
      </c>
      <c r="C58" s="62"/>
      <c r="D58" s="63"/>
      <c r="E58" s="64"/>
      <c r="F58" s="63"/>
      <c r="G58" s="146"/>
      <c r="H58" s="60"/>
      <c r="I58" s="66"/>
      <c r="J58" s="67"/>
      <c r="K58" s="66"/>
      <c r="L58" s="26"/>
      <c r="M58" s="177" t="s">
        <v>436</v>
      </c>
      <c r="N58" s="177">
        <v>18664536540</v>
      </c>
      <c r="O58" s="177" t="s">
        <v>437</v>
      </c>
      <c r="P58" s="68"/>
      <c r="Q58" s="60"/>
    </row>
    <row r="59" spans="1:17" ht="19.95" customHeight="1" thickTop="1" thickBot="1" x14ac:dyDescent="0.3">
      <c r="A59" s="152" t="s">
        <v>434</v>
      </c>
      <c r="B59" s="61" t="s">
        <v>435</v>
      </c>
      <c r="C59" s="62"/>
      <c r="D59" s="63">
        <v>1</v>
      </c>
      <c r="E59" s="64"/>
      <c r="F59" s="63">
        <v>235</v>
      </c>
      <c r="G59" s="146">
        <f>F59</f>
        <v>235</v>
      </c>
      <c r="H59" s="60"/>
      <c r="I59" s="66"/>
      <c r="J59" s="67"/>
      <c r="K59" s="66"/>
      <c r="L59" s="26"/>
      <c r="M59" s="178"/>
      <c r="N59" s="178"/>
      <c r="O59" s="178"/>
      <c r="P59" s="68"/>
      <c r="Q59" s="60"/>
    </row>
    <row r="60" spans="1:17" ht="19.95" customHeight="1" thickTop="1" thickBot="1" x14ac:dyDescent="0.3">
      <c r="A60" s="152" t="s">
        <v>441</v>
      </c>
      <c r="B60" s="172" t="s">
        <v>495</v>
      </c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4"/>
    </row>
    <row r="61" spans="1:17" ht="19.95" customHeight="1" thickTop="1" thickBot="1" x14ac:dyDescent="0.3">
      <c r="A61" s="152" t="s">
        <v>441</v>
      </c>
      <c r="B61" s="44" t="s">
        <v>442</v>
      </c>
      <c r="C61" s="45" t="s">
        <v>443</v>
      </c>
      <c r="D61" s="46">
        <v>1</v>
      </c>
      <c r="E61" s="47"/>
      <c r="F61" s="46">
        <v>178</v>
      </c>
      <c r="G61" s="147">
        <f>F61</f>
        <v>178</v>
      </c>
      <c r="H61" s="49"/>
      <c r="I61" s="50"/>
      <c r="J61" s="51"/>
      <c r="K61" s="50"/>
      <c r="L61" s="52"/>
      <c r="M61" s="53" t="s">
        <v>439</v>
      </c>
      <c r="N61" s="53">
        <v>18612446280</v>
      </c>
      <c r="O61" s="53" t="s">
        <v>440</v>
      </c>
      <c r="P61" s="53"/>
      <c r="Q61" s="49"/>
    </row>
    <row r="62" spans="1:17" ht="19.95" customHeight="1" thickTop="1" thickBot="1" x14ac:dyDescent="0.3">
      <c r="A62" s="205" t="s">
        <v>446</v>
      </c>
      <c r="B62" s="61" t="s">
        <v>429</v>
      </c>
      <c r="C62" s="62"/>
      <c r="D62" s="63">
        <v>1</v>
      </c>
      <c r="E62" s="64"/>
      <c r="F62" s="203">
        <v>580</v>
      </c>
      <c r="G62" s="179">
        <f>F62</f>
        <v>580</v>
      </c>
      <c r="H62" s="60"/>
      <c r="I62" s="66"/>
      <c r="J62" s="67"/>
      <c r="K62" s="66"/>
      <c r="L62" s="26"/>
      <c r="M62" s="177" t="s">
        <v>444</v>
      </c>
      <c r="N62" s="177">
        <v>18565131582</v>
      </c>
      <c r="O62" s="177" t="s">
        <v>445</v>
      </c>
      <c r="P62" s="68"/>
      <c r="Q62" s="60"/>
    </row>
    <row r="63" spans="1:17" ht="19.95" customHeight="1" thickTop="1" thickBot="1" x14ac:dyDescent="0.3">
      <c r="A63" s="206"/>
      <c r="B63" s="61" t="s">
        <v>426</v>
      </c>
      <c r="C63" s="62"/>
      <c r="D63" s="63">
        <v>1</v>
      </c>
      <c r="E63" s="64"/>
      <c r="F63" s="204"/>
      <c r="G63" s="180"/>
      <c r="H63" s="60"/>
      <c r="I63" s="66"/>
      <c r="J63" s="67"/>
      <c r="K63" s="66"/>
      <c r="L63" s="26"/>
      <c r="M63" s="178"/>
      <c r="N63" s="178"/>
      <c r="O63" s="178"/>
      <c r="P63" s="68"/>
      <c r="Q63" s="60"/>
    </row>
    <row r="64" spans="1:17" ht="19.95" customHeight="1" thickTop="1" thickBot="1" x14ac:dyDescent="0.3">
      <c r="A64" s="152" t="s">
        <v>434</v>
      </c>
      <c r="B64" s="44" t="s">
        <v>449</v>
      </c>
      <c r="C64" s="45"/>
      <c r="D64" s="46">
        <v>1</v>
      </c>
      <c r="E64" s="47"/>
      <c r="F64" s="46">
        <v>339</v>
      </c>
      <c r="G64" s="147">
        <f>F64</f>
        <v>339</v>
      </c>
      <c r="H64" s="49"/>
      <c r="I64" s="50"/>
      <c r="J64" s="51"/>
      <c r="K64" s="50"/>
      <c r="L64" s="52"/>
      <c r="M64" s="53" t="s">
        <v>447</v>
      </c>
      <c r="N64" s="53">
        <v>15652611296</v>
      </c>
      <c r="O64" s="166" t="s">
        <v>448</v>
      </c>
      <c r="P64" s="53"/>
      <c r="Q64" s="49"/>
    </row>
    <row r="65" spans="1:17" ht="19.95" customHeight="1" thickTop="1" thickBot="1" x14ac:dyDescent="0.3">
      <c r="A65" s="152" t="s">
        <v>452</v>
      </c>
      <c r="B65" s="61" t="s">
        <v>453</v>
      </c>
      <c r="C65" s="62"/>
      <c r="D65" s="63">
        <v>1</v>
      </c>
      <c r="E65" s="64"/>
      <c r="F65" s="63">
        <v>305</v>
      </c>
      <c r="G65" s="146">
        <f>F65</f>
        <v>305</v>
      </c>
      <c r="H65" s="60"/>
      <c r="I65" s="66"/>
      <c r="J65" s="67"/>
      <c r="K65" s="66"/>
      <c r="L65" s="26"/>
      <c r="M65" s="68" t="s">
        <v>450</v>
      </c>
      <c r="N65" s="68">
        <v>17396789063</v>
      </c>
      <c r="O65" s="167" t="s">
        <v>451</v>
      </c>
      <c r="P65" s="68"/>
      <c r="Q65" s="60"/>
    </row>
    <row r="66" spans="1:17" ht="19.95" customHeight="1" thickTop="1" thickBot="1" x14ac:dyDescent="0.3">
      <c r="A66" s="205" t="s">
        <v>452</v>
      </c>
      <c r="B66" s="44" t="s">
        <v>456</v>
      </c>
      <c r="C66" s="45"/>
      <c r="D66" s="46">
        <v>1</v>
      </c>
      <c r="E66" s="47"/>
      <c r="F66" s="207">
        <v>656</v>
      </c>
      <c r="G66" s="189">
        <f>F66</f>
        <v>656</v>
      </c>
      <c r="H66" s="49"/>
      <c r="I66" s="50"/>
      <c r="J66" s="51"/>
      <c r="K66" s="50"/>
      <c r="L66" s="52"/>
      <c r="M66" s="186" t="s">
        <v>454</v>
      </c>
      <c r="N66" s="186">
        <v>13137733260</v>
      </c>
      <c r="O66" s="186" t="s">
        <v>455</v>
      </c>
      <c r="P66" s="53"/>
      <c r="Q66" s="49"/>
    </row>
    <row r="67" spans="1:17" ht="19.95" customHeight="1" thickTop="1" thickBot="1" x14ac:dyDescent="0.3">
      <c r="A67" s="206"/>
      <c r="B67" s="44" t="s">
        <v>453</v>
      </c>
      <c r="C67" s="45"/>
      <c r="D67" s="46">
        <v>1</v>
      </c>
      <c r="E67" s="47"/>
      <c r="F67" s="208"/>
      <c r="G67" s="190"/>
      <c r="H67" s="49"/>
      <c r="I67" s="50"/>
      <c r="J67" s="51"/>
      <c r="K67" s="50"/>
      <c r="L67" s="52"/>
      <c r="M67" s="188"/>
      <c r="N67" s="188"/>
      <c r="O67" s="188"/>
      <c r="P67" s="53"/>
      <c r="Q67" s="49"/>
    </row>
    <row r="68" spans="1:17" ht="19.95" customHeight="1" thickTop="1" thickBot="1" x14ac:dyDescent="0.3">
      <c r="A68" s="205" t="s">
        <v>452</v>
      </c>
      <c r="B68" s="61" t="s">
        <v>457</v>
      </c>
      <c r="C68" s="62"/>
      <c r="D68" s="63">
        <v>1</v>
      </c>
      <c r="E68" s="64"/>
      <c r="F68" s="63">
        <v>305</v>
      </c>
      <c r="G68" s="146">
        <f>F68</f>
        <v>305</v>
      </c>
      <c r="H68" s="60"/>
      <c r="I68" s="66"/>
      <c r="J68" s="67"/>
      <c r="K68" s="66"/>
      <c r="L68" s="26"/>
      <c r="M68" s="177" t="s">
        <v>459</v>
      </c>
      <c r="N68" s="177">
        <v>13088830989</v>
      </c>
      <c r="O68" s="177" t="s">
        <v>460</v>
      </c>
      <c r="P68" s="68"/>
      <c r="Q68" s="60"/>
    </row>
    <row r="69" spans="1:17" ht="19.95" customHeight="1" thickTop="1" thickBot="1" x14ac:dyDescent="0.3">
      <c r="A69" s="206"/>
      <c r="B69" s="61" t="s">
        <v>458</v>
      </c>
      <c r="C69" s="62"/>
      <c r="D69" s="63">
        <v>1</v>
      </c>
      <c r="E69" s="64"/>
      <c r="F69" s="168">
        <v>275</v>
      </c>
      <c r="G69" s="146">
        <v>275</v>
      </c>
      <c r="H69" s="60"/>
      <c r="I69" s="66"/>
      <c r="J69" s="67"/>
      <c r="K69" s="66"/>
      <c r="L69" s="26"/>
      <c r="M69" s="178"/>
      <c r="N69" s="178"/>
      <c r="O69" s="178"/>
      <c r="P69" s="68"/>
      <c r="Q69" s="60"/>
    </row>
    <row r="70" spans="1:17" ht="19.95" customHeight="1" thickTop="1" thickBot="1" x14ac:dyDescent="0.3">
      <c r="A70" s="152" t="s">
        <v>463</v>
      </c>
      <c r="B70" s="44" t="s">
        <v>464</v>
      </c>
      <c r="C70" s="45"/>
      <c r="D70" s="46">
        <v>1</v>
      </c>
      <c r="E70" s="47"/>
      <c r="F70" s="46">
        <v>399</v>
      </c>
      <c r="G70" s="147">
        <f>F70</f>
        <v>399</v>
      </c>
      <c r="H70" s="49"/>
      <c r="I70" s="50"/>
      <c r="J70" s="51"/>
      <c r="K70" s="50"/>
      <c r="L70" s="52"/>
      <c r="M70" s="53" t="s">
        <v>461</v>
      </c>
      <c r="N70" s="53">
        <v>15110219169</v>
      </c>
      <c r="O70" s="166" t="s">
        <v>462</v>
      </c>
      <c r="P70" s="53"/>
      <c r="Q70" s="49"/>
    </row>
    <row r="71" spans="1:17" ht="19.95" customHeight="1" thickTop="1" thickBot="1" x14ac:dyDescent="0.3">
      <c r="A71" s="152" t="s">
        <v>463</v>
      </c>
      <c r="B71" s="172" t="s">
        <v>494</v>
      </c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4"/>
    </row>
    <row r="72" spans="1:17" ht="19.95" customHeight="1" thickTop="1" thickBot="1" x14ac:dyDescent="0.3">
      <c r="A72" s="152" t="s">
        <v>463</v>
      </c>
      <c r="B72" s="61" t="s">
        <v>465</v>
      </c>
      <c r="C72" s="62"/>
      <c r="D72" s="63">
        <v>1</v>
      </c>
      <c r="E72" s="64"/>
      <c r="F72" s="63">
        <v>150</v>
      </c>
      <c r="G72" s="146">
        <f>F72</f>
        <v>150</v>
      </c>
      <c r="H72" s="60"/>
      <c r="I72" s="66"/>
      <c r="J72" s="67"/>
      <c r="K72" s="66"/>
      <c r="L72" s="26"/>
      <c r="M72" s="68" t="s">
        <v>466</v>
      </c>
      <c r="N72" s="68">
        <v>13602577583</v>
      </c>
      <c r="O72" s="68" t="s">
        <v>467</v>
      </c>
      <c r="P72" s="68"/>
      <c r="Q72" s="60"/>
    </row>
    <row r="73" spans="1:17" ht="19.95" customHeight="1" thickTop="1" thickBot="1" x14ac:dyDescent="0.3">
      <c r="A73" s="152" t="s">
        <v>299</v>
      </c>
      <c r="B73" s="169" t="s">
        <v>322</v>
      </c>
      <c r="C73" s="45" t="s">
        <v>323</v>
      </c>
      <c r="D73" s="46"/>
      <c r="E73" s="47"/>
      <c r="F73" s="46"/>
      <c r="G73" s="147"/>
      <c r="H73" s="49"/>
      <c r="I73" s="50"/>
      <c r="J73" s="51"/>
      <c r="K73" s="50"/>
      <c r="L73" s="52"/>
      <c r="M73" s="53" t="s">
        <v>320</v>
      </c>
      <c r="N73" s="53">
        <v>13889345041</v>
      </c>
      <c r="O73" s="53" t="s">
        <v>321</v>
      </c>
      <c r="P73" s="53" t="s">
        <v>272</v>
      </c>
      <c r="Q73" s="49"/>
    </row>
    <row r="74" spans="1:17" ht="19.95" customHeight="1" thickTop="1" thickBot="1" x14ac:dyDescent="0.3">
      <c r="A74" s="152" t="s">
        <v>299</v>
      </c>
      <c r="B74" s="165" t="s">
        <v>347</v>
      </c>
      <c r="C74" s="62" t="s">
        <v>306</v>
      </c>
      <c r="D74" s="63"/>
      <c r="E74" s="64"/>
      <c r="F74" s="63"/>
      <c r="G74" s="146"/>
      <c r="H74" s="60"/>
      <c r="I74" s="66"/>
      <c r="J74" s="67"/>
      <c r="K74" s="66"/>
      <c r="L74" s="26"/>
      <c r="M74" s="68" t="s">
        <v>346</v>
      </c>
      <c r="N74" s="68">
        <v>13007156816</v>
      </c>
      <c r="O74" s="68" t="s">
        <v>345</v>
      </c>
      <c r="P74" s="68" t="s">
        <v>272</v>
      </c>
      <c r="Q74" s="60"/>
    </row>
    <row r="75" spans="1:17" ht="19.95" customHeight="1" thickTop="1" thickBot="1" x14ac:dyDescent="0.3">
      <c r="A75" s="152" t="s">
        <v>470</v>
      </c>
      <c r="B75" s="44" t="s">
        <v>471</v>
      </c>
      <c r="C75" s="45"/>
      <c r="D75" s="46">
        <v>1</v>
      </c>
      <c r="E75" s="47"/>
      <c r="F75" s="46">
        <v>372</v>
      </c>
      <c r="G75" s="147">
        <f>F75</f>
        <v>372</v>
      </c>
      <c r="H75" s="49"/>
      <c r="I75" s="50"/>
      <c r="J75" s="51"/>
      <c r="K75" s="50"/>
      <c r="L75" s="52"/>
      <c r="M75" s="53" t="s">
        <v>468</v>
      </c>
      <c r="N75" s="53">
        <v>17865585002</v>
      </c>
      <c r="O75" s="166" t="s">
        <v>469</v>
      </c>
      <c r="P75" s="53"/>
      <c r="Q75" s="49"/>
    </row>
    <row r="76" spans="1:17" ht="19.95" customHeight="1" thickTop="1" x14ac:dyDescent="0.25">
      <c r="B76" s="13" t="s">
        <v>490</v>
      </c>
      <c r="C76" s="171" t="s">
        <v>491</v>
      </c>
      <c r="D76" s="171"/>
    </row>
    <row r="78" spans="1:17" ht="19.95" customHeight="1" x14ac:dyDescent="0.25">
      <c r="B78" s="1" t="s">
        <v>363</v>
      </c>
      <c r="D78" s="149">
        <f>SUM(D55:D75)</f>
        <v>16</v>
      </c>
      <c r="E78" s="159">
        <f>E44+E76</f>
        <v>0</v>
      </c>
      <c r="G78" s="149">
        <f>SUM(G55:G75)</f>
        <v>5048</v>
      </c>
    </row>
    <row r="81" spans="1:1" ht="19.95" customHeight="1" x14ac:dyDescent="0.25">
      <c r="A81" t="s">
        <v>474</v>
      </c>
    </row>
    <row r="82" spans="1:1" ht="19.95" customHeight="1" x14ac:dyDescent="0.25">
      <c r="A82" t="s">
        <v>472</v>
      </c>
    </row>
    <row r="83" spans="1:1" ht="19.95" customHeight="1" x14ac:dyDescent="0.25">
      <c r="A83" t="s">
        <v>473</v>
      </c>
    </row>
    <row r="84" spans="1:1" ht="19.95" customHeight="1" x14ac:dyDescent="0.25">
      <c r="A84" t="s">
        <v>475</v>
      </c>
    </row>
    <row r="85" spans="1:1" ht="19.95" customHeight="1" x14ac:dyDescent="0.25">
      <c r="A85" t="s">
        <v>476</v>
      </c>
    </row>
    <row r="86" spans="1:1" ht="19.95" customHeight="1" x14ac:dyDescent="0.25">
      <c r="A86" t="s">
        <v>477</v>
      </c>
    </row>
  </sheetData>
  <autoFilter ref="A1:A52" xr:uid="{783F397A-5708-47E9-9939-48212909EE40}"/>
  <mergeCells count="89">
    <mergeCell ref="B71:Q71"/>
    <mergeCell ref="M66:M67"/>
    <mergeCell ref="N66:N67"/>
    <mergeCell ref="O66:O67"/>
    <mergeCell ref="A68:A69"/>
    <mergeCell ref="M68:M69"/>
    <mergeCell ref="N68:N69"/>
    <mergeCell ref="O68:O69"/>
    <mergeCell ref="F62:F63"/>
    <mergeCell ref="G62:G63"/>
    <mergeCell ref="A62:A63"/>
    <mergeCell ref="A66:A67"/>
    <mergeCell ref="F66:F67"/>
    <mergeCell ref="G66:G67"/>
    <mergeCell ref="P32:P33"/>
    <mergeCell ref="G32:G33"/>
    <mergeCell ref="G24:G25"/>
    <mergeCell ref="G26:G27"/>
    <mergeCell ref="M5:M6"/>
    <mergeCell ref="N5:N6"/>
    <mergeCell ref="O5:O6"/>
    <mergeCell ref="M24:M25"/>
    <mergeCell ref="N24:N25"/>
    <mergeCell ref="O24:O25"/>
    <mergeCell ref="O30:O31"/>
    <mergeCell ref="P30:P31"/>
    <mergeCell ref="A36:A38"/>
    <mergeCell ref="M36:M38"/>
    <mergeCell ref="N36:N38"/>
    <mergeCell ref="O36:O38"/>
    <mergeCell ref="P36:P38"/>
    <mergeCell ref="G36:G38"/>
    <mergeCell ref="G34:G35"/>
    <mergeCell ref="M34:M35"/>
    <mergeCell ref="N34:N35"/>
    <mergeCell ref="O34:O35"/>
    <mergeCell ref="P34:P35"/>
    <mergeCell ref="A32:A33"/>
    <mergeCell ref="M32:M33"/>
    <mergeCell ref="N32:N33"/>
    <mergeCell ref="O32:O33"/>
    <mergeCell ref="M9:M12"/>
    <mergeCell ref="N9:N12"/>
    <mergeCell ref="O9:O12"/>
    <mergeCell ref="G9:G12"/>
    <mergeCell ref="A14:A16"/>
    <mergeCell ref="G14:G16"/>
    <mergeCell ref="M14:M16"/>
    <mergeCell ref="N14:N16"/>
    <mergeCell ref="O14:O16"/>
    <mergeCell ref="A9:A10"/>
    <mergeCell ref="M30:M31"/>
    <mergeCell ref="N30:N31"/>
    <mergeCell ref="A30:A31"/>
    <mergeCell ref="G30:G31"/>
    <mergeCell ref="A26:A27"/>
    <mergeCell ref="P14:P16"/>
    <mergeCell ref="P24:P25"/>
    <mergeCell ref="M26:M27"/>
    <mergeCell ref="N26:N27"/>
    <mergeCell ref="O26:O27"/>
    <mergeCell ref="P26:P27"/>
    <mergeCell ref="Q21:Q22"/>
    <mergeCell ref="B1:C1"/>
    <mergeCell ref="M21:M22"/>
    <mergeCell ref="N21:N22"/>
    <mergeCell ref="O21:O22"/>
    <mergeCell ref="P21:P22"/>
    <mergeCell ref="G21:G22"/>
    <mergeCell ref="I1:J1"/>
    <mergeCell ref="P9:P12"/>
    <mergeCell ref="P5:P6"/>
    <mergeCell ref="G5:G6"/>
    <mergeCell ref="C76:D76"/>
    <mergeCell ref="B60:Q60"/>
    <mergeCell ref="C43:D43"/>
    <mergeCell ref="B39:Q39"/>
    <mergeCell ref="A40:A41"/>
    <mergeCell ref="M40:M41"/>
    <mergeCell ref="N40:N41"/>
    <mergeCell ref="O40:O41"/>
    <mergeCell ref="P40:P41"/>
    <mergeCell ref="G40:G41"/>
    <mergeCell ref="M58:M59"/>
    <mergeCell ref="N58:N59"/>
    <mergeCell ref="O58:O59"/>
    <mergeCell ref="M62:M63"/>
    <mergeCell ref="N62:N63"/>
    <mergeCell ref="O62:O63"/>
  </mergeCells>
  <phoneticPr fontId="2" type="noConversion"/>
  <conditionalFormatting sqref="B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8" location="'已下单(黑五)'!A2" display="已下单" xr:uid="{BB345C57-8E7E-4C68-9A8D-58DC7E4C45B8}"/>
    <hyperlink ref="B50" location="'已下单(黑五)'!A9" display="已下单（第二批）" xr:uid="{A35AB292-1B09-44D1-B697-6A19F520817F}"/>
    <hyperlink ref="C43" location="'已下单(黑五)'!A2" display="已下单" xr:uid="{D806D95C-2B29-4717-980A-C72766C80475}"/>
    <hyperlink ref="B58" location="黑五!B48" display="墨绿色拉链外套" xr:uid="{15926830-F944-4BC1-BA25-C28C5E22A992}"/>
    <hyperlink ref="B74" location="黑五!B49" display="米白色连帽卫衣" xr:uid="{178B7534-93B6-4B15-B9FE-A30ECDE82892}"/>
    <hyperlink ref="B73" location="黑五!B47" display="灰色卫衣" xr:uid="{A18D90EC-99A8-4FD2-A44B-F6267D490FC4}"/>
    <hyperlink ref="C76" location="'已下单(黑五)'!A2" display="已下单" xr:uid="{620391BC-3741-4023-9952-AE4555144891}"/>
    <hyperlink ref="B47" location="黑五!B73" display="灰色卫衣" xr:uid="{186DB009-83F9-4134-9F32-13F273B4F1C1}"/>
    <hyperlink ref="B49" location="黑五!B74" display="米白色连帽卫衣" xr:uid="{581CABB6-D14A-4204-A25A-01905A790E4A}"/>
    <hyperlink ref="B76" location="'已下单(黑五)'!A16" display="已下单（第三批）" xr:uid="{60898531-5058-4BE4-B8F3-EF945CCBA49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2192-3B70-4B3F-AD56-72DE42F9D887}">
  <dimension ref="A1:H34"/>
  <sheetViews>
    <sheetView workbookViewId="0">
      <pane ySplit="1" topLeftCell="A20" activePane="bottomLeft" state="frozen"/>
      <selection pane="bottomLeft" activeCell="G28" sqref="G28"/>
    </sheetView>
  </sheetViews>
  <sheetFormatPr defaultRowHeight="19.95" customHeight="1" x14ac:dyDescent="0.25"/>
  <cols>
    <col min="2" max="2" width="20.109375" customWidth="1"/>
    <col min="3" max="3" width="28.21875" customWidth="1"/>
    <col min="4" max="4" width="16.77734375" customWidth="1"/>
    <col min="5" max="12" width="8.77734375" customWidth="1"/>
    <col min="13" max="13" width="9.5546875" bestFit="1" customWidth="1"/>
    <col min="14" max="16" width="8.77734375" customWidth="1"/>
  </cols>
  <sheetData>
    <row r="1" spans="1:8" ht="19.95" customHeight="1" thickBot="1" x14ac:dyDescent="0.3">
      <c r="A1" s="1" t="s">
        <v>392</v>
      </c>
      <c r="D1" s="1" t="s">
        <v>389</v>
      </c>
      <c r="E1" s="1" t="s">
        <v>390</v>
      </c>
      <c r="F1" s="1" t="s">
        <v>391</v>
      </c>
      <c r="H1" s="1" t="s">
        <v>8</v>
      </c>
    </row>
    <row r="2" spans="1:8" ht="19.95" customHeight="1" thickTop="1" thickBot="1" x14ac:dyDescent="0.3">
      <c r="A2" s="215">
        <v>17</v>
      </c>
      <c r="B2" s="74" t="s">
        <v>383</v>
      </c>
      <c r="D2" s="214">
        <v>512</v>
      </c>
      <c r="E2" s="216">
        <v>107</v>
      </c>
      <c r="F2" s="216">
        <v>18</v>
      </c>
      <c r="H2" s="212">
        <v>9238.7199999999993</v>
      </c>
    </row>
    <row r="3" spans="1:8" ht="19.95" customHeight="1" thickTop="1" thickBot="1" x14ac:dyDescent="0.3">
      <c r="A3" s="210"/>
      <c r="B3" s="74" t="s">
        <v>384</v>
      </c>
      <c r="D3" s="214"/>
      <c r="E3" s="214"/>
      <c r="F3" s="214"/>
      <c r="H3" s="213"/>
    </row>
    <row r="4" spans="1:8" ht="19.95" customHeight="1" thickTop="1" thickBot="1" x14ac:dyDescent="0.3">
      <c r="A4" s="210"/>
      <c r="B4" s="74" t="s">
        <v>385</v>
      </c>
      <c r="D4" s="214"/>
      <c r="E4" s="214"/>
      <c r="F4" s="214"/>
      <c r="H4" s="213"/>
    </row>
    <row r="5" spans="1:8" ht="19.95" customHeight="1" thickTop="1" thickBot="1" x14ac:dyDescent="0.3">
      <c r="A5" s="210"/>
      <c r="B5" s="74" t="s">
        <v>386</v>
      </c>
      <c r="D5" s="214"/>
      <c r="E5" s="214"/>
      <c r="F5" s="214"/>
      <c r="H5" s="213"/>
    </row>
    <row r="6" spans="1:8" ht="19.95" customHeight="1" thickTop="1" x14ac:dyDescent="0.25">
      <c r="D6" s="214"/>
      <c r="H6" s="213"/>
    </row>
    <row r="7" spans="1:8" ht="19.95" customHeight="1" x14ac:dyDescent="0.25">
      <c r="A7" s="156">
        <v>3</v>
      </c>
      <c r="B7" s="217" t="s">
        <v>388</v>
      </c>
      <c r="C7" s="218"/>
      <c r="D7" s="214"/>
      <c r="E7" s="209">
        <v>158</v>
      </c>
      <c r="F7" s="211">
        <f>12*2</f>
        <v>24</v>
      </c>
      <c r="H7" s="213"/>
    </row>
    <row r="8" spans="1:8" ht="19.95" customHeight="1" thickBot="1" x14ac:dyDescent="0.3">
      <c r="E8" s="209"/>
      <c r="F8" s="211"/>
      <c r="H8" s="213"/>
    </row>
    <row r="9" spans="1:8" ht="19.95" customHeight="1" thickTop="1" thickBot="1" x14ac:dyDescent="0.3">
      <c r="A9" s="210">
        <v>20</v>
      </c>
      <c r="B9" s="74" t="s">
        <v>414</v>
      </c>
      <c r="D9" s="214">
        <v>600</v>
      </c>
      <c r="E9" s="209"/>
      <c r="F9" s="211"/>
      <c r="H9" s="213"/>
    </row>
    <row r="10" spans="1:8" ht="19.95" customHeight="1" thickTop="1" thickBot="1" x14ac:dyDescent="0.3">
      <c r="A10" s="210"/>
      <c r="B10" s="74" t="s">
        <v>415</v>
      </c>
      <c r="D10" s="214"/>
      <c r="E10" s="209"/>
      <c r="F10" s="211"/>
      <c r="H10" s="213"/>
    </row>
    <row r="11" spans="1:8" ht="19.95" customHeight="1" thickTop="1" thickBot="1" x14ac:dyDescent="0.3">
      <c r="A11" s="210"/>
      <c r="B11" s="74" t="s">
        <v>416</v>
      </c>
      <c r="D11" s="214"/>
      <c r="E11" s="209"/>
      <c r="F11" s="211"/>
      <c r="H11" s="213"/>
    </row>
    <row r="12" spans="1:8" ht="19.95" customHeight="1" thickTop="1" thickBot="1" x14ac:dyDescent="0.3">
      <c r="A12" s="210"/>
      <c r="B12" s="74" t="s">
        <v>417</v>
      </c>
      <c r="D12" s="214"/>
      <c r="E12" s="209"/>
      <c r="F12" s="211"/>
      <c r="H12" s="213"/>
    </row>
    <row r="13" spans="1:8" ht="19.95" customHeight="1" thickTop="1" thickBot="1" x14ac:dyDescent="0.3">
      <c r="A13" s="210"/>
      <c r="B13" s="74" t="s">
        <v>486</v>
      </c>
      <c r="C13" t="s">
        <v>487</v>
      </c>
      <c r="D13" s="214"/>
      <c r="E13" s="209"/>
      <c r="F13" s="211"/>
      <c r="H13" s="213"/>
    </row>
    <row r="14" spans="1:8" ht="19.95" customHeight="1" thickTop="1" thickBot="1" x14ac:dyDescent="0.3">
      <c r="A14" s="210"/>
      <c r="B14" s="74" t="s">
        <v>488</v>
      </c>
      <c r="C14" t="s">
        <v>489</v>
      </c>
      <c r="H14" s="213"/>
    </row>
    <row r="15" spans="1:8" ht="19.95" customHeight="1" thickTop="1" thickBot="1" x14ac:dyDescent="0.3"/>
    <row r="16" spans="1:8" ht="19.95" customHeight="1" thickTop="1" thickBot="1" x14ac:dyDescent="0.3">
      <c r="A16" s="210">
        <v>21</v>
      </c>
      <c r="B16" s="74" t="s">
        <v>478</v>
      </c>
      <c r="D16" s="214">
        <v>560</v>
      </c>
      <c r="E16" s="209">
        <v>213</v>
      </c>
      <c r="H16" s="213">
        <v>5048</v>
      </c>
    </row>
    <row r="17" spans="1:8" ht="19.95" customHeight="1" thickTop="1" thickBot="1" x14ac:dyDescent="0.3">
      <c r="A17" s="210"/>
      <c r="B17" s="74" t="s">
        <v>479</v>
      </c>
      <c r="D17" s="214"/>
      <c r="E17" s="209"/>
      <c r="H17" s="213"/>
    </row>
    <row r="18" spans="1:8" ht="19.95" customHeight="1" thickTop="1" thickBot="1" x14ac:dyDescent="0.3">
      <c r="A18" s="210"/>
      <c r="B18" s="74" t="s">
        <v>480</v>
      </c>
      <c r="D18" s="214"/>
      <c r="E18" s="209"/>
      <c r="H18" s="213"/>
    </row>
    <row r="19" spans="1:8" ht="19.95" customHeight="1" thickTop="1" thickBot="1" x14ac:dyDescent="0.3">
      <c r="A19" s="210"/>
      <c r="B19" s="74" t="s">
        <v>481</v>
      </c>
      <c r="D19" s="214"/>
      <c r="E19" s="209"/>
      <c r="H19" s="213"/>
    </row>
    <row r="20" spans="1:8" ht="19.95" customHeight="1" thickTop="1" thickBot="1" x14ac:dyDescent="0.3">
      <c r="A20" s="210"/>
      <c r="B20" s="74" t="s">
        <v>482</v>
      </c>
      <c r="D20" s="214"/>
      <c r="E20" s="209"/>
      <c r="H20" s="213"/>
    </row>
    <row r="21" spans="1:8" ht="19.95" customHeight="1" thickTop="1" thickBot="1" x14ac:dyDescent="0.3">
      <c r="A21" s="210"/>
      <c r="B21" s="74" t="s">
        <v>483</v>
      </c>
      <c r="D21" s="214"/>
      <c r="E21" s="209"/>
      <c r="H21" s="213"/>
    </row>
    <row r="22" spans="1:8" ht="19.95" customHeight="1" thickTop="1" thickBot="1" x14ac:dyDescent="0.3">
      <c r="A22" s="210"/>
      <c r="B22" s="74" t="s">
        <v>484</v>
      </c>
      <c r="D22" s="214"/>
      <c r="E22" s="209"/>
      <c r="H22" s="213"/>
    </row>
    <row r="23" spans="1:8" ht="19.95" customHeight="1" thickTop="1" thickBot="1" x14ac:dyDescent="0.3">
      <c r="A23" s="210"/>
      <c r="B23" s="74" t="s">
        <v>485</v>
      </c>
      <c r="C23" s="213" t="s">
        <v>492</v>
      </c>
      <c r="D23" s="214"/>
    </row>
    <row r="24" spans="1:8" ht="19.95" customHeight="1" thickTop="1" thickBot="1" x14ac:dyDescent="0.3">
      <c r="A24" s="210"/>
      <c r="B24" s="74" t="s">
        <v>480</v>
      </c>
      <c r="C24" s="213"/>
      <c r="D24" s="214"/>
    </row>
    <row r="25" spans="1:8" ht="19.95" customHeight="1" thickTop="1" thickBot="1" x14ac:dyDescent="0.3">
      <c r="A25" s="210"/>
      <c r="B25" s="74" t="s">
        <v>475</v>
      </c>
      <c r="C25" s="213"/>
      <c r="D25" s="214"/>
    </row>
    <row r="26" spans="1:8" ht="19.95" customHeight="1" thickTop="1" thickBot="1" x14ac:dyDescent="0.3">
      <c r="A26" s="210"/>
      <c r="B26" s="74" t="s">
        <v>476</v>
      </c>
      <c r="C26" s="213"/>
      <c r="D26" s="214"/>
    </row>
    <row r="27" spans="1:8" ht="19.95" customHeight="1" thickTop="1" thickBot="1" x14ac:dyDescent="0.3">
      <c r="A27" s="210"/>
      <c r="B27" s="74" t="s">
        <v>477</v>
      </c>
      <c r="C27" s="213"/>
      <c r="D27" s="214"/>
    </row>
    <row r="28" spans="1:8" ht="19.95" customHeight="1" thickTop="1" x14ac:dyDescent="0.25"/>
    <row r="33" spans="1:5" ht="19.95" customHeight="1" x14ac:dyDescent="0.25">
      <c r="A33" s="158" t="s">
        <v>421</v>
      </c>
      <c r="B33" s="1" t="s">
        <v>420</v>
      </c>
      <c r="C33" s="1" t="s">
        <v>422</v>
      </c>
      <c r="D33" s="1" t="s">
        <v>424</v>
      </c>
      <c r="E33" s="1" t="s">
        <v>423</v>
      </c>
    </row>
    <row r="34" spans="1:5" ht="19.95" customHeight="1" x14ac:dyDescent="0.25">
      <c r="B34" s="153">
        <f>SUM(A2:A27)</f>
        <v>61</v>
      </c>
      <c r="C34" s="164">
        <f>SUM(H2:H27)</f>
        <v>14286.72</v>
      </c>
      <c r="D34" s="153"/>
      <c r="E34" s="153">
        <f>SUM(D2:F27)</f>
        <v>2192</v>
      </c>
    </row>
  </sheetData>
  <mergeCells count="15">
    <mergeCell ref="E16:E22"/>
    <mergeCell ref="A9:A14"/>
    <mergeCell ref="E7:E13"/>
    <mergeCell ref="F7:F13"/>
    <mergeCell ref="H2:H14"/>
    <mergeCell ref="H16:H22"/>
    <mergeCell ref="A16:A27"/>
    <mergeCell ref="D16:D27"/>
    <mergeCell ref="C23:C27"/>
    <mergeCell ref="D9:D13"/>
    <mergeCell ref="A2:A5"/>
    <mergeCell ref="D2:D7"/>
    <mergeCell ref="E2:E5"/>
    <mergeCell ref="F2:F5"/>
    <mergeCell ref="B7:C7"/>
  </mergeCells>
  <phoneticPr fontId="2" type="noConversion"/>
  <hyperlinks>
    <hyperlink ref="A2:A5" location="黑五!B18" display="黑五!B18" xr:uid="{A2694D21-93B4-45FB-9480-45738C91026E}"/>
    <hyperlink ref="E7:E12" location="黑五!C43" display="黑五!C43" xr:uid="{F4FEAD5C-3CCA-4118-8179-841D8F2BB50F}"/>
    <hyperlink ref="A9:A13" location="黑五!B50" display="黑五!B50" xr:uid="{0F5F4AF4-33CA-4C75-A153-47889F3D8980}"/>
    <hyperlink ref="E16:E19" location="黑五!C43" display="黑五!C43" xr:uid="{E6CF8ACB-99A1-4B43-8085-E9A125F0FA20}"/>
    <hyperlink ref="A16:A20" location="黑五!B50" display="黑五!B50" xr:uid="{6911B85F-B564-4885-B2CA-E8BA271254E8}"/>
    <hyperlink ref="E24" location="黑五!C43" display="黑五!C43" xr:uid="{D323B57F-006C-4ADE-9B40-0ACEF3C8A048}"/>
    <hyperlink ref="A24" location="黑五!B50" display="黑五!B50" xr:uid="{D819E21A-4882-4CB8-A5FF-5FADDDA09F69}"/>
    <hyperlink ref="E16:E22" location="黑五!C76" display="黑五!C76" xr:uid="{6EF5FD48-C6C6-4A70-9405-661640353558}"/>
    <hyperlink ref="A16:A27" location="黑五!B76" display="黑五!B76" xr:uid="{5E6A91A0-9822-4C19-A32D-C974DC62505F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R39"/>
  <sheetViews>
    <sheetView workbookViewId="0">
      <pane ySplit="1" topLeftCell="A26" activePane="bottomLeft" state="frozen"/>
      <selection pane="bottomLeft" activeCell="C41" sqref="C41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4.109375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8" ht="19.8" customHeight="1" x14ac:dyDescent="0.25">
      <c r="A1" s="1" t="s">
        <v>11</v>
      </c>
      <c r="B1" s="183" t="s">
        <v>1</v>
      </c>
      <c r="C1" s="184"/>
      <c r="D1" s="1" t="s">
        <v>2</v>
      </c>
      <c r="E1" s="6" t="s">
        <v>9</v>
      </c>
      <c r="F1" s="6" t="s">
        <v>7</v>
      </c>
      <c r="G1" s="6" t="s">
        <v>8</v>
      </c>
      <c r="H1" s="6" t="s">
        <v>10</v>
      </c>
      <c r="I1" s="6" t="s">
        <v>15</v>
      </c>
      <c r="J1" s="6" t="s">
        <v>14</v>
      </c>
      <c r="K1" s="6" t="s">
        <v>16</v>
      </c>
      <c r="L1" s="6" t="s">
        <v>12</v>
      </c>
      <c r="M1" s="6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8" ht="19.95" customHeight="1" thickBot="1" x14ac:dyDescent="0.3">
      <c r="A2" s="21" t="s">
        <v>63</v>
      </c>
      <c r="B2" s="4"/>
    </row>
    <row r="3" spans="1:18" ht="19.95" customHeight="1" thickTop="1" thickBot="1" x14ac:dyDescent="0.3">
      <c r="A3" s="22">
        <v>10.1</v>
      </c>
      <c r="B3" s="44" t="s">
        <v>106</v>
      </c>
      <c r="C3" s="45" t="s">
        <v>67</v>
      </c>
      <c r="D3" s="46">
        <v>1</v>
      </c>
      <c r="E3" s="47"/>
      <c r="F3" s="46">
        <v>232</v>
      </c>
      <c r="G3" s="48">
        <v>242</v>
      </c>
      <c r="H3" s="49"/>
      <c r="I3" s="49"/>
      <c r="J3" s="50"/>
      <c r="K3" s="51"/>
      <c r="L3" s="50"/>
      <c r="M3" s="52"/>
      <c r="N3" s="53" t="s">
        <v>64</v>
      </c>
      <c r="O3" s="53">
        <v>18071123749</v>
      </c>
      <c r="P3" s="54" t="s">
        <v>65</v>
      </c>
      <c r="Q3" s="55" t="s">
        <v>66</v>
      </c>
    </row>
    <row r="4" spans="1:18" ht="19.95" customHeight="1" thickTop="1" thickBot="1" x14ac:dyDescent="0.3">
      <c r="A4" s="21" t="s">
        <v>69</v>
      </c>
    </row>
    <row r="5" spans="1:18" ht="19.95" customHeight="1" thickTop="1" thickBot="1" x14ac:dyDescent="0.3">
      <c r="A5" s="22">
        <v>10.199999999999999</v>
      </c>
      <c r="B5" s="44" t="s">
        <v>70</v>
      </c>
      <c r="C5" s="45" t="s">
        <v>71</v>
      </c>
      <c r="D5" s="46">
        <v>1</v>
      </c>
      <c r="E5" s="47"/>
      <c r="F5" s="46">
        <v>336</v>
      </c>
      <c r="G5" s="48">
        <v>346</v>
      </c>
      <c r="H5" s="49"/>
      <c r="I5" s="49"/>
      <c r="J5" s="50"/>
      <c r="K5" s="51"/>
      <c r="L5" s="50"/>
      <c r="M5" s="52"/>
      <c r="N5" s="53" t="s">
        <v>64</v>
      </c>
      <c r="O5" s="53">
        <v>18071123749</v>
      </c>
      <c r="P5" s="54" t="s">
        <v>65</v>
      </c>
      <c r="Q5" s="55" t="s">
        <v>68</v>
      </c>
    </row>
    <row r="6" spans="1:18" ht="19.95" customHeight="1" thickTop="1" thickBot="1" x14ac:dyDescent="0.3">
      <c r="A6" s="21" t="s">
        <v>111</v>
      </c>
      <c r="B6" s="4"/>
    </row>
    <row r="7" spans="1:18" ht="19.95" customHeight="1" thickTop="1" thickBot="1" x14ac:dyDescent="0.3">
      <c r="A7" s="74" t="s">
        <v>113</v>
      </c>
      <c r="B7" s="61" t="s">
        <v>112</v>
      </c>
      <c r="C7" s="62"/>
      <c r="D7" s="63">
        <v>2</v>
      </c>
      <c r="E7" s="64"/>
      <c r="F7" s="63">
        <v>619</v>
      </c>
      <c r="G7" s="63">
        <f>619*D7</f>
        <v>1238</v>
      </c>
      <c r="H7" s="60"/>
      <c r="I7" s="60"/>
      <c r="J7" s="66"/>
      <c r="K7" s="67"/>
      <c r="L7" s="66"/>
      <c r="M7" s="26"/>
      <c r="N7" s="68" t="s">
        <v>164</v>
      </c>
      <c r="O7" s="68">
        <v>19810952575</v>
      </c>
      <c r="P7" s="100" t="s">
        <v>165</v>
      </c>
      <c r="Q7" s="70" t="s">
        <v>114</v>
      </c>
    </row>
    <row r="8" spans="1:18" ht="19.95" customHeight="1" thickTop="1" thickBot="1" x14ac:dyDescent="0.3">
      <c r="C8" s="13" t="s">
        <v>29</v>
      </c>
      <c r="N8" s="68" t="s">
        <v>181</v>
      </c>
      <c r="O8" s="68">
        <v>18771936850</v>
      </c>
      <c r="P8" s="100" t="s">
        <v>182</v>
      </c>
    </row>
    <row r="9" spans="1:18" ht="19.95" customHeight="1" thickTop="1" x14ac:dyDescent="0.25"/>
    <row r="11" spans="1:18" ht="19.95" customHeight="1" thickBot="1" x14ac:dyDescent="0.3">
      <c r="A11" s="21" t="s">
        <v>96</v>
      </c>
    </row>
    <row r="12" spans="1:18" ht="19.95" customHeight="1" thickTop="1" thickBot="1" x14ac:dyDescent="0.3">
      <c r="A12" s="83">
        <v>10.8</v>
      </c>
      <c r="B12" s="87" t="s">
        <v>95</v>
      </c>
      <c r="C12" s="88" t="s">
        <v>97</v>
      </c>
      <c r="D12" s="89">
        <v>1</v>
      </c>
      <c r="E12" s="90"/>
      <c r="F12" s="89">
        <v>172</v>
      </c>
      <c r="G12" s="91">
        <f>F12+10</f>
        <v>182</v>
      </c>
      <c r="H12" s="92"/>
      <c r="I12" s="92"/>
      <c r="J12" s="93"/>
      <c r="K12" s="94"/>
      <c r="L12" s="93"/>
      <c r="M12" s="95"/>
      <c r="N12" s="96" t="s">
        <v>98</v>
      </c>
      <c r="O12" s="96">
        <v>19863829276</v>
      </c>
      <c r="P12" s="97" t="s">
        <v>99</v>
      </c>
      <c r="Q12" s="98" t="s">
        <v>94</v>
      </c>
      <c r="R12" t="s">
        <v>133</v>
      </c>
    </row>
    <row r="13" spans="1:18" ht="19.95" customHeight="1" thickTop="1" x14ac:dyDescent="0.25"/>
    <row r="15" spans="1:18" ht="19.95" customHeight="1" thickBot="1" x14ac:dyDescent="0.3">
      <c r="A15" s="21" t="s">
        <v>86</v>
      </c>
      <c r="B15" s="4"/>
    </row>
    <row r="16" spans="1:18" ht="19.95" customHeight="1" thickTop="1" thickBot="1" x14ac:dyDescent="0.3">
      <c r="A16" s="83">
        <v>10.7</v>
      </c>
      <c r="B16" s="61" t="s">
        <v>85</v>
      </c>
      <c r="C16" s="62" t="s">
        <v>87</v>
      </c>
      <c r="D16" s="63">
        <v>1</v>
      </c>
      <c r="E16" s="64"/>
      <c r="F16" s="63">
        <v>149</v>
      </c>
      <c r="G16" s="65">
        <f>F16+10</f>
        <v>159</v>
      </c>
      <c r="H16" s="60"/>
      <c r="I16" s="60"/>
      <c r="J16" s="66"/>
      <c r="K16" s="67"/>
      <c r="L16" s="66"/>
      <c r="M16" s="26"/>
      <c r="N16" s="68" t="s">
        <v>88</v>
      </c>
      <c r="O16" s="68">
        <v>13960253778</v>
      </c>
      <c r="P16" s="69" t="s">
        <v>89</v>
      </c>
      <c r="Q16" s="70" t="s">
        <v>90</v>
      </c>
    </row>
    <row r="17" spans="1:17" ht="19.95" customHeight="1" thickTop="1" thickBot="1" x14ac:dyDescent="0.3">
      <c r="A17" s="21" t="s">
        <v>63</v>
      </c>
      <c r="B17" s="4"/>
    </row>
    <row r="18" spans="1:17" ht="19.95" customHeight="1" thickTop="1" thickBot="1" x14ac:dyDescent="0.3">
      <c r="A18" s="22">
        <v>10.8</v>
      </c>
      <c r="B18" s="61" t="s">
        <v>106</v>
      </c>
      <c r="C18" s="62" t="s">
        <v>107</v>
      </c>
      <c r="D18" s="63">
        <v>1</v>
      </c>
      <c r="E18" s="64"/>
      <c r="F18" s="63">
        <v>232</v>
      </c>
      <c r="G18" s="65">
        <f>F18+10</f>
        <v>242</v>
      </c>
      <c r="H18" s="60"/>
      <c r="I18" s="60"/>
      <c r="J18" s="66"/>
      <c r="K18" s="67"/>
      <c r="L18" s="66"/>
      <c r="M18" s="26"/>
      <c r="N18" s="68" t="s">
        <v>109</v>
      </c>
      <c r="O18" s="68">
        <v>13196995611</v>
      </c>
      <c r="P18" s="69" t="s">
        <v>110</v>
      </c>
      <c r="Q18" s="70" t="s">
        <v>108</v>
      </c>
    </row>
    <row r="19" spans="1:17" ht="19.95" customHeight="1" thickTop="1" thickBot="1" x14ac:dyDescent="0.3">
      <c r="A19" s="21" t="s">
        <v>153</v>
      </c>
      <c r="B19" s="4"/>
    </row>
    <row r="20" spans="1:17" ht="19.95" customHeight="1" thickTop="1" thickBot="1" x14ac:dyDescent="0.3">
      <c r="A20" s="74">
        <v>10.15</v>
      </c>
      <c r="B20" s="61" t="s">
        <v>154</v>
      </c>
      <c r="C20" s="62"/>
      <c r="D20" s="63">
        <v>2</v>
      </c>
      <c r="E20" s="64"/>
      <c r="F20" s="63"/>
      <c r="G20" s="60">
        <v>576</v>
      </c>
      <c r="H20" s="60"/>
      <c r="I20" s="60"/>
      <c r="J20" s="66"/>
      <c r="K20" s="67"/>
      <c r="L20" s="66"/>
      <c r="M20" s="26"/>
      <c r="N20" s="68" t="s">
        <v>189</v>
      </c>
      <c r="O20" s="68">
        <v>13122712958</v>
      </c>
      <c r="P20" s="69" t="s">
        <v>190</v>
      </c>
      <c r="Q20" s="70" t="s">
        <v>114</v>
      </c>
    </row>
    <row r="21" spans="1:17" ht="19.95" customHeight="1" thickTop="1" thickBot="1" x14ac:dyDescent="0.3">
      <c r="A21" s="21" t="s">
        <v>151</v>
      </c>
      <c r="B21" s="102"/>
    </row>
    <row r="22" spans="1:17" ht="19.95" customHeight="1" thickTop="1" thickBot="1" x14ac:dyDescent="0.3">
      <c r="A22" s="219">
        <v>10.15</v>
      </c>
      <c r="B22" s="44" t="s">
        <v>219</v>
      </c>
      <c r="C22" s="45"/>
      <c r="D22" s="46">
        <v>1</v>
      </c>
      <c r="E22" s="47"/>
      <c r="F22" s="46">
        <v>370</v>
      </c>
      <c r="G22" s="48">
        <v>370</v>
      </c>
      <c r="H22" s="49"/>
      <c r="I22" s="49"/>
      <c r="J22" s="50"/>
      <c r="K22" s="51"/>
      <c r="L22" s="50"/>
      <c r="M22" s="52"/>
      <c r="N22" s="53" t="s">
        <v>220</v>
      </c>
      <c r="O22" s="53">
        <v>13076284951</v>
      </c>
      <c r="P22" s="54" t="s">
        <v>221</v>
      </c>
      <c r="Q22" s="55" t="s">
        <v>152</v>
      </c>
    </row>
    <row r="23" spans="1:17" ht="19.95" customHeight="1" thickTop="1" thickBot="1" x14ac:dyDescent="0.3">
      <c r="A23" s="220"/>
      <c r="B23" s="44" t="s">
        <v>219</v>
      </c>
      <c r="C23" s="45"/>
      <c r="D23" s="46">
        <v>1</v>
      </c>
      <c r="E23" s="47"/>
      <c r="F23" s="46">
        <v>335</v>
      </c>
      <c r="G23" s="48">
        <v>335</v>
      </c>
      <c r="H23" s="49"/>
      <c r="I23" s="49"/>
      <c r="J23" s="50"/>
      <c r="K23" s="51"/>
      <c r="L23" s="50"/>
      <c r="M23" s="52"/>
      <c r="N23" s="53" t="s">
        <v>230</v>
      </c>
      <c r="O23" s="53">
        <v>15119272079</v>
      </c>
      <c r="P23" s="54" t="s">
        <v>228</v>
      </c>
      <c r="Q23" s="55" t="s">
        <v>152</v>
      </c>
    </row>
    <row r="24" spans="1:17" ht="19.95" customHeight="1" thickTop="1" thickBot="1" x14ac:dyDescent="0.3">
      <c r="A24" s="220"/>
      <c r="B24" s="44" t="s">
        <v>195</v>
      </c>
      <c r="C24" s="45"/>
      <c r="D24" s="46">
        <v>3</v>
      </c>
      <c r="E24" s="47"/>
      <c r="F24" s="63">
        <f>998-327-10</f>
        <v>661</v>
      </c>
      <c r="G24" s="48">
        <f>F24</f>
        <v>661</v>
      </c>
      <c r="H24" s="49"/>
      <c r="I24" s="49" t="s">
        <v>231</v>
      </c>
      <c r="J24" s="50"/>
      <c r="K24" s="51"/>
      <c r="L24" s="50"/>
      <c r="M24" s="52"/>
      <c r="N24" s="53" t="s">
        <v>226</v>
      </c>
      <c r="O24" s="53">
        <v>15800733739</v>
      </c>
      <c r="P24" s="54" t="s">
        <v>227</v>
      </c>
      <c r="Q24" s="55" t="s">
        <v>152</v>
      </c>
    </row>
    <row r="25" spans="1:17" ht="19.95" customHeight="1" thickTop="1" x14ac:dyDescent="0.25">
      <c r="C25" s="13" t="s">
        <v>29</v>
      </c>
      <c r="D25" s="137">
        <v>2</v>
      </c>
      <c r="F25" s="131">
        <f>108*2</f>
        <v>216</v>
      </c>
      <c r="I25" t="s">
        <v>232</v>
      </c>
      <c r="M25">
        <v>10</v>
      </c>
      <c r="N25" s="135" t="s">
        <v>257</v>
      </c>
      <c r="O25" s="135">
        <v>18221783632</v>
      </c>
      <c r="P25" s="135" t="s">
        <v>258</v>
      </c>
    </row>
    <row r="26" spans="1:17" ht="19.95" customHeight="1" x14ac:dyDescent="0.25">
      <c r="E26" s="130" t="s">
        <v>233</v>
      </c>
      <c r="F26" s="131">
        <f>F24+F25</f>
        <v>877</v>
      </c>
      <c r="M26">
        <v>6</v>
      </c>
      <c r="N26" s="135" t="s">
        <v>259</v>
      </c>
      <c r="O26" s="135">
        <v>13757627588</v>
      </c>
      <c r="P26" s="136" t="s">
        <v>260</v>
      </c>
    </row>
    <row r="27" spans="1:17" ht="19.95" customHeight="1" thickBot="1" x14ac:dyDescent="0.3">
      <c r="A27" s="21" t="s">
        <v>192</v>
      </c>
      <c r="B27" s="4"/>
    </row>
    <row r="28" spans="1:17" ht="19.95" customHeight="1" thickTop="1" thickBot="1" x14ac:dyDescent="0.3">
      <c r="A28" s="74">
        <v>10.15</v>
      </c>
      <c r="B28" s="44" t="s">
        <v>191</v>
      </c>
      <c r="C28" s="45"/>
      <c r="D28" s="46">
        <v>1</v>
      </c>
      <c r="E28" s="47"/>
      <c r="F28" s="46">
        <v>535</v>
      </c>
      <c r="G28" s="48">
        <v>535</v>
      </c>
      <c r="H28" s="49"/>
      <c r="I28" s="49"/>
      <c r="J28" s="50"/>
      <c r="K28" s="51"/>
      <c r="L28" s="50"/>
      <c r="M28" s="52"/>
      <c r="N28" s="53" t="s">
        <v>193</v>
      </c>
      <c r="O28" s="53">
        <v>18933367700</v>
      </c>
      <c r="P28" s="101" t="s">
        <v>194</v>
      </c>
      <c r="Q28" s="55" t="s">
        <v>152</v>
      </c>
    </row>
    <row r="29" spans="1:17" ht="19.95" customHeight="1" thickTop="1" thickBot="1" x14ac:dyDescent="0.3">
      <c r="A29" s="21" t="s">
        <v>158</v>
      </c>
      <c r="B29" s="4"/>
    </row>
    <row r="30" spans="1:17" ht="19.95" customHeight="1" thickTop="1" thickBot="1" x14ac:dyDescent="0.3">
      <c r="A30" s="74">
        <v>10.15</v>
      </c>
      <c r="B30" s="44" t="s">
        <v>160</v>
      </c>
      <c r="C30" s="45" t="s">
        <v>161</v>
      </c>
      <c r="D30" s="46">
        <v>1</v>
      </c>
      <c r="E30" s="47"/>
      <c r="F30" s="46">
        <v>459</v>
      </c>
      <c r="G30" s="46">
        <f>F30+10</f>
        <v>469</v>
      </c>
      <c r="H30" s="49"/>
      <c r="I30" s="49"/>
      <c r="J30" s="50"/>
      <c r="K30" s="51"/>
      <c r="L30" s="50"/>
      <c r="M30" s="52"/>
      <c r="N30" s="53" t="s">
        <v>162</v>
      </c>
      <c r="O30" s="53">
        <v>13408441684</v>
      </c>
      <c r="P30" s="54" t="s">
        <v>163</v>
      </c>
      <c r="Q30" s="55" t="s">
        <v>159</v>
      </c>
    </row>
    <row r="31" spans="1:17" ht="19.95" customHeight="1" thickTop="1" x14ac:dyDescent="0.25">
      <c r="C31" s="13" t="s">
        <v>29</v>
      </c>
    </row>
    <row r="33" spans="1:17" ht="19.95" customHeight="1" thickBot="1" x14ac:dyDescent="0.3">
      <c r="A33" s="21" t="s">
        <v>247</v>
      </c>
      <c r="B33" s="132"/>
    </row>
    <row r="34" spans="1:17" ht="19.95" customHeight="1" thickTop="1" thickBot="1" x14ac:dyDescent="0.3">
      <c r="A34" s="74">
        <v>11.11</v>
      </c>
      <c r="B34" s="61" t="s">
        <v>248</v>
      </c>
      <c r="C34" s="62" t="s">
        <v>252</v>
      </c>
      <c r="D34" s="63">
        <v>1</v>
      </c>
      <c r="E34" s="64"/>
      <c r="F34" s="63">
        <v>1278</v>
      </c>
      <c r="G34" s="60">
        <v>1278</v>
      </c>
      <c r="H34" s="60"/>
      <c r="I34" s="60"/>
      <c r="J34" s="66"/>
      <c r="K34" s="67"/>
      <c r="L34" s="66"/>
      <c r="M34" s="26"/>
      <c r="N34" s="68" t="s">
        <v>249</v>
      </c>
      <c r="O34" s="68">
        <v>19818335582</v>
      </c>
      <c r="P34" s="69" t="s">
        <v>250</v>
      </c>
      <c r="Q34" s="70" t="s">
        <v>246</v>
      </c>
    </row>
    <row r="35" spans="1:17" ht="19.95" customHeight="1" thickTop="1" x14ac:dyDescent="0.25">
      <c r="C35" s="13" t="s">
        <v>29</v>
      </c>
    </row>
    <row r="37" spans="1:17" ht="19.95" customHeight="1" thickBot="1" x14ac:dyDescent="0.3">
      <c r="A37" s="161" t="s">
        <v>504</v>
      </c>
      <c r="B37" s="164"/>
    </row>
    <row r="38" spans="1:17" ht="19.95" customHeight="1" thickTop="1" thickBot="1" x14ac:dyDescent="0.3">
      <c r="A38" s="83">
        <v>12.7</v>
      </c>
      <c r="B38" s="44" t="s">
        <v>503</v>
      </c>
      <c r="C38" s="45" t="s">
        <v>505</v>
      </c>
      <c r="D38" s="46">
        <v>1</v>
      </c>
      <c r="E38" s="47"/>
      <c r="F38" s="46">
        <v>230</v>
      </c>
      <c r="G38" s="46">
        <f>F38+10</f>
        <v>240</v>
      </c>
      <c r="H38" s="49"/>
      <c r="I38" s="49"/>
      <c r="J38" s="50"/>
      <c r="K38" s="51"/>
      <c r="L38" s="50"/>
      <c r="M38" s="52"/>
      <c r="N38" s="53" t="s">
        <v>506</v>
      </c>
      <c r="O38" s="53">
        <v>18284819393</v>
      </c>
      <c r="P38" s="101" t="s">
        <v>507</v>
      </c>
      <c r="Q38" s="55" t="s">
        <v>502</v>
      </c>
    </row>
    <row r="39" spans="1:17" ht="19.95" customHeight="1" thickTop="1" x14ac:dyDescent="0.25"/>
  </sheetData>
  <mergeCells count="2">
    <mergeCell ref="B1:C1"/>
    <mergeCell ref="A22:A24"/>
  </mergeCells>
  <phoneticPr fontId="2" type="noConversion"/>
  <conditionalFormatting sqref="C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8" location="已下单!A2" display="已下单" xr:uid="{09098844-B80E-47D9-A66F-E665377E0721}"/>
    <hyperlink ref="C25" location="已下单!A9" display="已下单" xr:uid="{4746F2F6-33B5-4981-BFC4-EC04DB5BF620}"/>
    <hyperlink ref="C31" location="已下单!A16" display="已下单" xr:uid="{EBDE7485-C14A-410A-A5D5-CFA50B8F8631}"/>
    <hyperlink ref="C35" location="已下单!A20" display="已下单" xr:uid="{10505AF3-CDDE-425F-9674-2BF5743838DD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EC29-7B50-4520-AB7C-6D8EEB9D59F5}">
  <dimension ref="A1:O46"/>
  <sheetViews>
    <sheetView workbookViewId="0">
      <pane ySplit="1" topLeftCell="A31" activePane="bottomLeft" state="frozen"/>
      <selection pane="bottomLeft" activeCell="H50" sqref="H50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7.88671875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83" t="s">
        <v>1</v>
      </c>
      <c r="C1" s="184"/>
      <c r="D1" s="1" t="s">
        <v>32</v>
      </c>
      <c r="E1" s="1" t="s">
        <v>33</v>
      </c>
      <c r="F1" s="1" t="s">
        <v>34</v>
      </c>
      <c r="G1" s="1" t="s">
        <v>9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17</v>
      </c>
    </row>
    <row r="2" spans="1:15" ht="19.95" customHeight="1" thickBot="1" x14ac:dyDescent="0.3">
      <c r="A2" s="21" t="s">
        <v>35</v>
      </c>
    </row>
    <row r="3" spans="1:15" ht="19.95" customHeight="1" thickTop="1" thickBot="1" x14ac:dyDescent="0.3">
      <c r="A3" s="78">
        <v>9.27</v>
      </c>
      <c r="C3" s="2" t="s">
        <v>36</v>
      </c>
      <c r="D3" s="2"/>
      <c r="E3" s="2"/>
      <c r="F3" s="2">
        <v>1</v>
      </c>
      <c r="G3" s="7"/>
      <c r="H3" s="2">
        <v>168</v>
      </c>
      <c r="I3" s="2">
        <v>178</v>
      </c>
      <c r="J3" s="12"/>
      <c r="K3" s="39"/>
      <c r="L3" s="3" t="s">
        <v>41</v>
      </c>
      <c r="M3" s="3">
        <v>19156129252</v>
      </c>
      <c r="N3" s="33" t="s">
        <v>42</v>
      </c>
      <c r="O3" s="42" t="s">
        <v>40</v>
      </c>
    </row>
    <row r="4" spans="1:15" ht="19.95" customHeight="1" thickTop="1" thickBot="1" x14ac:dyDescent="0.3">
      <c r="A4" s="80">
        <v>9.3000000000000007</v>
      </c>
      <c r="C4" s="34" t="s">
        <v>36</v>
      </c>
      <c r="D4" s="34"/>
      <c r="E4" s="34"/>
      <c r="F4" s="34">
        <v>1</v>
      </c>
      <c r="G4" s="35"/>
      <c r="H4" s="34">
        <v>168</v>
      </c>
      <c r="I4" s="34">
        <v>178</v>
      </c>
      <c r="J4" s="36"/>
      <c r="K4" s="37"/>
      <c r="L4" s="81" t="s">
        <v>58</v>
      </c>
      <c r="M4" s="38">
        <v>13126602022</v>
      </c>
      <c r="N4" s="40" t="s">
        <v>59</v>
      </c>
      <c r="O4" s="72" t="s">
        <v>56</v>
      </c>
    </row>
    <row r="5" spans="1:15" ht="19.95" customHeight="1" thickTop="1" thickBot="1" x14ac:dyDescent="0.3">
      <c r="A5" s="43">
        <v>10.3</v>
      </c>
      <c r="C5" s="2" t="s">
        <v>34</v>
      </c>
      <c r="D5" s="2"/>
      <c r="E5" s="2"/>
      <c r="F5" s="2">
        <v>1</v>
      </c>
      <c r="G5" s="7"/>
      <c r="H5" s="2">
        <v>168</v>
      </c>
      <c r="I5" s="2">
        <v>178</v>
      </c>
      <c r="J5" s="12"/>
      <c r="K5" s="39"/>
      <c r="L5" s="3" t="s">
        <v>73</v>
      </c>
      <c r="M5" s="3">
        <v>18701380954</v>
      </c>
      <c r="N5" s="33" t="s">
        <v>74</v>
      </c>
      <c r="O5" s="42" t="s">
        <v>72</v>
      </c>
    </row>
    <row r="6" spans="1:15" ht="19.95" customHeight="1" thickTop="1" thickBot="1" x14ac:dyDescent="0.3">
      <c r="A6" s="221">
        <v>10.4</v>
      </c>
      <c r="C6" s="34" t="s">
        <v>34</v>
      </c>
      <c r="D6" s="34"/>
      <c r="E6" s="34"/>
      <c r="F6" s="34">
        <v>1</v>
      </c>
      <c r="G6" s="35"/>
      <c r="H6" s="34">
        <v>168</v>
      </c>
      <c r="I6" s="34">
        <v>178</v>
      </c>
      <c r="J6" s="36"/>
      <c r="K6" s="37"/>
      <c r="L6" s="38" t="s">
        <v>76</v>
      </c>
      <c r="M6" s="38">
        <v>18923001302</v>
      </c>
      <c r="N6" s="40" t="s">
        <v>77</v>
      </c>
      <c r="O6" s="72" t="s">
        <v>75</v>
      </c>
    </row>
    <row r="7" spans="1:15" ht="19.95" customHeight="1" thickTop="1" thickBot="1" x14ac:dyDescent="0.3">
      <c r="A7" s="222"/>
      <c r="C7" s="34" t="s">
        <v>34</v>
      </c>
      <c r="D7" s="34"/>
      <c r="E7" s="34"/>
      <c r="F7" s="34">
        <v>1</v>
      </c>
      <c r="G7" s="35"/>
      <c r="H7" s="34">
        <v>168</v>
      </c>
      <c r="I7" s="34">
        <v>178</v>
      </c>
      <c r="J7" s="36"/>
      <c r="K7" s="37"/>
      <c r="L7" s="38" t="s">
        <v>122</v>
      </c>
      <c r="M7" s="38">
        <v>15561282177</v>
      </c>
      <c r="N7" s="86" t="s">
        <v>121</v>
      </c>
      <c r="O7" s="72" t="s">
        <v>120</v>
      </c>
    </row>
    <row r="8" spans="1:15" ht="19.95" customHeight="1" thickTop="1" thickBot="1" x14ac:dyDescent="0.3">
      <c r="A8" s="43">
        <v>10.8</v>
      </c>
      <c r="C8" s="2" t="s">
        <v>34</v>
      </c>
      <c r="D8" s="2"/>
      <c r="E8" s="2"/>
      <c r="F8" s="2">
        <v>1</v>
      </c>
      <c r="G8" s="7"/>
      <c r="H8" s="2">
        <v>168</v>
      </c>
      <c r="I8" s="2">
        <v>178</v>
      </c>
      <c r="J8" s="12"/>
      <c r="K8" s="39"/>
      <c r="L8" s="3" t="s">
        <v>101</v>
      </c>
      <c r="M8" s="3">
        <v>13632125050</v>
      </c>
      <c r="N8" s="33" t="s">
        <v>102</v>
      </c>
      <c r="O8" s="42" t="s">
        <v>100</v>
      </c>
    </row>
    <row r="9" spans="1:15" ht="19.95" customHeight="1" thickTop="1" thickBot="1" x14ac:dyDescent="0.3">
      <c r="A9" s="43">
        <v>10.8</v>
      </c>
      <c r="C9" s="34" t="s">
        <v>34</v>
      </c>
      <c r="D9" s="34"/>
      <c r="E9" s="34"/>
      <c r="F9" s="34">
        <v>1</v>
      </c>
      <c r="G9" s="35"/>
      <c r="H9" s="34">
        <v>168</v>
      </c>
      <c r="I9" s="34">
        <v>178</v>
      </c>
      <c r="J9" s="36"/>
      <c r="K9" s="37"/>
      <c r="L9" s="38" t="s">
        <v>104</v>
      </c>
      <c r="M9" s="38">
        <v>18250262713</v>
      </c>
      <c r="N9" s="40" t="s">
        <v>105</v>
      </c>
      <c r="O9" s="72" t="s">
        <v>103</v>
      </c>
    </row>
    <row r="10" spans="1:15" ht="19.95" customHeight="1" thickTop="1" thickBot="1" x14ac:dyDescent="0.3">
      <c r="A10" s="85">
        <v>10.9</v>
      </c>
      <c r="C10" s="2" t="s">
        <v>34</v>
      </c>
      <c r="D10" s="2"/>
      <c r="E10" s="2"/>
      <c r="F10" s="2">
        <v>1</v>
      </c>
      <c r="G10" s="7"/>
      <c r="H10" s="2">
        <v>168</v>
      </c>
      <c r="I10" s="2">
        <v>178</v>
      </c>
      <c r="J10" s="12"/>
      <c r="K10" s="39"/>
      <c r="L10" s="3" t="s">
        <v>127</v>
      </c>
      <c r="M10" s="3">
        <v>18820795306</v>
      </c>
      <c r="N10" s="33" t="s">
        <v>128</v>
      </c>
      <c r="O10" s="42" t="s">
        <v>126</v>
      </c>
    </row>
    <row r="11" spans="1:15" ht="19.95" customHeight="1" thickTop="1" x14ac:dyDescent="0.25">
      <c r="C11" s="57" t="s">
        <v>116</v>
      </c>
      <c r="D11" s="58">
        <f>SUM(D3:D9)</f>
        <v>0</v>
      </c>
      <c r="E11" s="58">
        <f>SUM(E3:E9)</f>
        <v>0</v>
      </c>
      <c r="F11" s="58">
        <f>SUM(F3:F10)</f>
        <v>8</v>
      </c>
      <c r="G11" s="58"/>
      <c r="H11" s="58"/>
      <c r="I11" s="58">
        <f>SUM(I3:I10)</f>
        <v>1424</v>
      </c>
      <c r="K11" s="121" t="s">
        <v>222</v>
      </c>
    </row>
    <row r="13" spans="1:15" ht="19.95" customHeight="1" thickBot="1" x14ac:dyDescent="0.3"/>
    <row r="14" spans="1:15" ht="19.95" customHeight="1" thickTop="1" thickBot="1" x14ac:dyDescent="0.3">
      <c r="A14" s="80">
        <v>10.1</v>
      </c>
      <c r="C14" s="34" t="s">
        <v>129</v>
      </c>
      <c r="D14" s="34">
        <v>1</v>
      </c>
      <c r="E14" s="34"/>
      <c r="F14" s="34"/>
      <c r="G14" s="35"/>
      <c r="H14" s="34">
        <v>168</v>
      </c>
      <c r="I14" s="34">
        <v>178</v>
      </c>
      <c r="J14" s="36"/>
      <c r="K14" s="37"/>
      <c r="L14" s="38" t="s">
        <v>131</v>
      </c>
      <c r="M14" s="38">
        <v>13590286973</v>
      </c>
      <c r="N14" s="40" t="s">
        <v>132</v>
      </c>
      <c r="O14" s="72" t="s">
        <v>130</v>
      </c>
    </row>
    <row r="15" spans="1:15" ht="19.95" customHeight="1" thickTop="1" thickBot="1" x14ac:dyDescent="0.3">
      <c r="A15" s="80">
        <v>10.119999999999999</v>
      </c>
      <c r="C15" s="2" t="s">
        <v>34</v>
      </c>
      <c r="D15" s="2"/>
      <c r="E15" s="2"/>
      <c r="F15" s="2">
        <v>1</v>
      </c>
      <c r="G15" s="7"/>
      <c r="H15" s="2">
        <v>168</v>
      </c>
      <c r="I15" s="2">
        <v>178</v>
      </c>
      <c r="J15" s="12"/>
      <c r="K15" s="39"/>
      <c r="L15" s="3" t="s">
        <v>139</v>
      </c>
      <c r="M15" s="3">
        <v>18728366422</v>
      </c>
      <c r="N15" s="33" t="s">
        <v>140</v>
      </c>
      <c r="O15" s="42" t="s">
        <v>138</v>
      </c>
    </row>
    <row r="16" spans="1:15" ht="19.95" customHeight="1" thickTop="1" thickBot="1" x14ac:dyDescent="0.3">
      <c r="A16" s="80">
        <v>10.119999999999999</v>
      </c>
      <c r="C16" s="34" t="s">
        <v>34</v>
      </c>
      <c r="D16" s="34"/>
      <c r="E16" s="34"/>
      <c r="F16" s="34">
        <v>1</v>
      </c>
      <c r="G16" s="35"/>
      <c r="H16" s="34">
        <v>168</v>
      </c>
      <c r="I16" s="34">
        <v>178</v>
      </c>
      <c r="J16" s="36"/>
      <c r="K16" s="37"/>
      <c r="L16" s="38" t="s">
        <v>146</v>
      </c>
      <c r="M16" s="38">
        <v>18602721327</v>
      </c>
      <c r="N16" s="40" t="s">
        <v>147</v>
      </c>
      <c r="O16" s="72" t="s">
        <v>145</v>
      </c>
    </row>
    <row r="17" spans="1:15" ht="19.95" customHeight="1" thickTop="1" thickBot="1" x14ac:dyDescent="0.3">
      <c r="A17" s="80">
        <v>10.119999999999999</v>
      </c>
      <c r="C17" s="2" t="s">
        <v>34</v>
      </c>
      <c r="D17" s="2"/>
      <c r="E17" s="2"/>
      <c r="F17" s="2">
        <v>1</v>
      </c>
      <c r="G17" s="7"/>
      <c r="H17" s="2">
        <v>168</v>
      </c>
      <c r="I17" s="2">
        <v>178</v>
      </c>
      <c r="J17" s="12"/>
      <c r="K17" s="39"/>
      <c r="L17" s="3" t="s">
        <v>149</v>
      </c>
      <c r="M17" s="3">
        <v>13545920782</v>
      </c>
      <c r="N17" s="33" t="s">
        <v>150</v>
      </c>
      <c r="O17" s="42" t="s">
        <v>148</v>
      </c>
    </row>
    <row r="18" spans="1:15" ht="19.95" customHeight="1" thickTop="1" thickBot="1" x14ac:dyDescent="0.3">
      <c r="A18" s="80">
        <v>10.14</v>
      </c>
      <c r="C18" s="34" t="s">
        <v>34</v>
      </c>
      <c r="D18" s="34"/>
      <c r="E18" s="34"/>
      <c r="F18" s="34">
        <v>1</v>
      </c>
      <c r="G18" s="35"/>
      <c r="H18" s="34">
        <v>168</v>
      </c>
      <c r="I18" s="34">
        <v>178</v>
      </c>
      <c r="J18" s="36"/>
      <c r="K18" s="37"/>
      <c r="L18" s="38" t="s">
        <v>156</v>
      </c>
      <c r="M18" s="38">
        <v>15651852018</v>
      </c>
      <c r="N18" s="40" t="s">
        <v>157</v>
      </c>
      <c r="O18" s="72" t="s">
        <v>155</v>
      </c>
    </row>
    <row r="19" spans="1:15" ht="19.95" customHeight="1" thickTop="1" x14ac:dyDescent="0.25">
      <c r="C19" s="57" t="s">
        <v>141</v>
      </c>
      <c r="D19" s="58">
        <f>SUM(D14:D18)</f>
        <v>1</v>
      </c>
      <c r="E19" s="58">
        <f>SUM(E10:E16)</f>
        <v>0</v>
      </c>
      <c r="F19" s="58">
        <f>SUM(F14:F18)</f>
        <v>4</v>
      </c>
      <c r="G19" s="58"/>
      <c r="H19" s="58"/>
      <c r="I19" s="58">
        <f>SUM(I14:I18)</f>
        <v>890</v>
      </c>
      <c r="K19" s="121" t="s">
        <v>222</v>
      </c>
    </row>
    <row r="21" spans="1:15" ht="19.95" customHeight="1" thickBot="1" x14ac:dyDescent="0.3"/>
    <row r="22" spans="1:15" ht="19.95" customHeight="1" thickTop="1" thickBot="1" x14ac:dyDescent="0.3">
      <c r="A22" s="80">
        <v>10.18</v>
      </c>
      <c r="C22" s="2" t="s">
        <v>34</v>
      </c>
      <c r="D22" s="2"/>
      <c r="E22" s="2"/>
      <c r="F22" s="2">
        <v>1</v>
      </c>
      <c r="G22" s="7"/>
      <c r="H22" s="2">
        <v>168</v>
      </c>
      <c r="I22" s="2">
        <v>178</v>
      </c>
      <c r="J22" s="12"/>
      <c r="K22" s="39"/>
      <c r="L22" s="3" t="s">
        <v>167</v>
      </c>
      <c r="M22" s="3">
        <v>17620706996</v>
      </c>
      <c r="N22" s="33" t="s">
        <v>168</v>
      </c>
      <c r="O22" s="42" t="s">
        <v>166</v>
      </c>
    </row>
    <row r="23" spans="1:15" ht="19.95" customHeight="1" thickTop="1" thickBot="1" x14ac:dyDescent="0.3">
      <c r="A23" s="80">
        <v>10.18</v>
      </c>
      <c r="C23" s="34" t="s">
        <v>34</v>
      </c>
      <c r="D23" s="34"/>
      <c r="E23" s="34"/>
      <c r="F23" s="34">
        <v>1</v>
      </c>
      <c r="G23" s="35"/>
      <c r="H23" s="34">
        <v>168</v>
      </c>
      <c r="I23" s="34">
        <v>178</v>
      </c>
      <c r="J23" s="36"/>
      <c r="K23" s="37"/>
      <c r="L23" s="38" t="s">
        <v>170</v>
      </c>
      <c r="M23" s="38">
        <v>18979900991</v>
      </c>
      <c r="N23" s="40" t="s">
        <v>171</v>
      </c>
      <c r="O23" s="72" t="s">
        <v>169</v>
      </c>
    </row>
    <row r="24" spans="1:15" ht="19.95" customHeight="1" thickTop="1" thickBot="1" x14ac:dyDescent="0.3">
      <c r="A24" s="80">
        <v>10.19</v>
      </c>
      <c r="C24" s="2" t="s">
        <v>34</v>
      </c>
      <c r="D24" s="2"/>
      <c r="E24" s="2"/>
      <c r="F24" s="2">
        <v>1</v>
      </c>
      <c r="G24" s="7"/>
      <c r="H24" s="2">
        <v>168</v>
      </c>
      <c r="I24" s="2">
        <v>178</v>
      </c>
      <c r="J24" s="12"/>
      <c r="K24" s="39"/>
      <c r="L24" s="3" t="s">
        <v>173</v>
      </c>
      <c r="M24" s="3">
        <v>13564812847</v>
      </c>
      <c r="N24" s="33" t="s">
        <v>174</v>
      </c>
      <c r="O24" s="42" t="s">
        <v>172</v>
      </c>
    </row>
    <row r="25" spans="1:15" ht="19.95" customHeight="1" thickTop="1" thickBot="1" x14ac:dyDescent="0.3">
      <c r="A25" s="80">
        <v>10.19</v>
      </c>
      <c r="C25" s="34" t="s">
        <v>34</v>
      </c>
      <c r="D25" s="34"/>
      <c r="E25" s="34"/>
      <c r="F25" s="34">
        <v>1</v>
      </c>
      <c r="G25" s="35"/>
      <c r="H25" s="34">
        <v>168</v>
      </c>
      <c r="I25" s="34">
        <v>178</v>
      </c>
      <c r="J25" s="36"/>
      <c r="K25" s="37"/>
      <c r="L25" s="38" t="s">
        <v>176</v>
      </c>
      <c r="M25" s="38">
        <v>17365776626</v>
      </c>
      <c r="N25" s="40" t="s">
        <v>177</v>
      </c>
      <c r="O25" s="72" t="s">
        <v>175</v>
      </c>
    </row>
    <row r="26" spans="1:15" ht="19.95" customHeight="1" thickTop="1" thickBot="1" x14ac:dyDescent="0.3">
      <c r="A26" s="80">
        <v>10.19</v>
      </c>
      <c r="C26" s="2" t="s">
        <v>32</v>
      </c>
      <c r="D26" s="2">
        <v>1</v>
      </c>
      <c r="E26" s="2"/>
      <c r="F26" s="2"/>
      <c r="G26" s="7"/>
      <c r="H26" s="2">
        <v>168</v>
      </c>
      <c r="I26" s="2">
        <v>178</v>
      </c>
      <c r="J26" s="12"/>
      <c r="K26" s="39"/>
      <c r="L26" s="3" t="s">
        <v>179</v>
      </c>
      <c r="M26" s="3">
        <v>18757398448</v>
      </c>
      <c r="N26" s="33" t="s">
        <v>180</v>
      </c>
      <c r="O26" s="42" t="s">
        <v>178</v>
      </c>
    </row>
    <row r="27" spans="1:15" ht="19.95" customHeight="1" thickTop="1" thickBot="1" x14ac:dyDescent="0.3">
      <c r="A27" s="80">
        <v>10.199999999999999</v>
      </c>
      <c r="C27" s="34" t="s">
        <v>34</v>
      </c>
      <c r="D27" s="34"/>
      <c r="E27" s="34"/>
      <c r="F27" s="34">
        <v>1</v>
      </c>
      <c r="G27" s="35"/>
      <c r="H27" s="34">
        <v>168</v>
      </c>
      <c r="I27" s="34">
        <v>178</v>
      </c>
      <c r="J27" s="36"/>
      <c r="K27" s="37"/>
      <c r="L27" s="38" t="s">
        <v>184</v>
      </c>
      <c r="M27" s="38">
        <v>15620579666</v>
      </c>
      <c r="N27" s="40" t="s">
        <v>185</v>
      </c>
      <c r="O27" s="72" t="s">
        <v>183</v>
      </c>
    </row>
    <row r="28" spans="1:15" ht="19.95" customHeight="1" thickTop="1" thickBot="1" x14ac:dyDescent="0.3">
      <c r="A28" s="80">
        <v>10.220000000000001</v>
      </c>
      <c r="C28" s="2" t="s">
        <v>34</v>
      </c>
      <c r="D28" s="2"/>
      <c r="E28" s="2"/>
      <c r="F28" s="2">
        <v>1</v>
      </c>
      <c r="G28" s="7"/>
      <c r="H28" s="2">
        <v>168</v>
      </c>
      <c r="I28" s="2">
        <v>178</v>
      </c>
      <c r="J28" s="12"/>
      <c r="K28" s="39"/>
      <c r="L28" s="3" t="s">
        <v>187</v>
      </c>
      <c r="M28" s="3">
        <v>13574415303</v>
      </c>
      <c r="N28" s="33" t="s">
        <v>188</v>
      </c>
      <c r="O28" s="42" t="s">
        <v>186</v>
      </c>
    </row>
    <row r="29" spans="1:15" ht="19.95" customHeight="1" thickTop="1" thickBot="1" x14ac:dyDescent="0.3">
      <c r="A29" s="80">
        <v>10.25</v>
      </c>
      <c r="C29" s="34" t="s">
        <v>34</v>
      </c>
      <c r="D29" s="34"/>
      <c r="E29" s="34"/>
      <c r="F29" s="34">
        <v>1</v>
      </c>
      <c r="G29" s="35"/>
      <c r="H29" s="34">
        <v>168</v>
      </c>
      <c r="I29" s="34">
        <v>178</v>
      </c>
      <c r="J29" s="36"/>
      <c r="K29" s="37"/>
      <c r="L29" s="38" t="s">
        <v>211</v>
      </c>
      <c r="M29" s="38">
        <v>15913251481</v>
      </c>
      <c r="N29" s="40" t="s">
        <v>212</v>
      </c>
      <c r="O29" s="72" t="s">
        <v>210</v>
      </c>
    </row>
    <row r="30" spans="1:15" ht="19.95" customHeight="1" thickTop="1" thickBot="1" x14ac:dyDescent="0.3">
      <c r="A30" s="80">
        <v>10.25</v>
      </c>
      <c r="C30" s="2" t="s">
        <v>34</v>
      </c>
      <c r="D30" s="2"/>
      <c r="E30" s="2"/>
      <c r="F30" s="2">
        <v>1</v>
      </c>
      <c r="G30" s="7"/>
      <c r="H30" s="2">
        <v>168</v>
      </c>
      <c r="I30" s="2">
        <v>178</v>
      </c>
      <c r="J30" s="12"/>
      <c r="K30" s="39"/>
      <c r="L30" s="3" t="s">
        <v>214</v>
      </c>
      <c r="M30" s="3">
        <v>15057616120</v>
      </c>
      <c r="N30" s="33" t="s">
        <v>215</v>
      </c>
      <c r="O30" s="42" t="s">
        <v>213</v>
      </c>
    </row>
    <row r="31" spans="1:15" ht="19.95" customHeight="1" thickTop="1" thickBot="1" x14ac:dyDescent="0.3">
      <c r="A31" s="80">
        <v>10.28</v>
      </c>
      <c r="C31" s="34" t="s">
        <v>34</v>
      </c>
      <c r="D31" s="34"/>
      <c r="E31" s="34"/>
      <c r="F31" s="34">
        <v>1</v>
      </c>
      <c r="G31" s="35"/>
      <c r="H31" s="34">
        <v>168</v>
      </c>
      <c r="I31" s="34">
        <v>178</v>
      </c>
      <c r="J31" s="36"/>
      <c r="K31" s="37"/>
      <c r="L31" s="38" t="s">
        <v>217</v>
      </c>
      <c r="M31" s="38">
        <v>13518831644</v>
      </c>
      <c r="N31" s="40" t="s">
        <v>218</v>
      </c>
      <c r="O31" s="72" t="s">
        <v>216</v>
      </c>
    </row>
    <row r="32" spans="1:15" ht="19.95" customHeight="1" thickTop="1" thickBot="1" x14ac:dyDescent="0.3">
      <c r="A32" s="120">
        <v>11.4</v>
      </c>
      <c r="C32" s="2" t="s">
        <v>34</v>
      </c>
      <c r="D32" s="2"/>
      <c r="E32" s="2"/>
      <c r="F32" s="2">
        <v>1</v>
      </c>
      <c r="G32" s="7"/>
      <c r="H32" s="2">
        <v>168</v>
      </c>
      <c r="I32" s="2">
        <v>178</v>
      </c>
      <c r="J32" s="12"/>
      <c r="K32" s="39"/>
      <c r="L32" s="3" t="s">
        <v>225</v>
      </c>
      <c r="M32" s="3">
        <v>18949400181</v>
      </c>
      <c r="N32" s="122" t="s">
        <v>224</v>
      </c>
      <c r="O32" s="42" t="s">
        <v>223</v>
      </c>
    </row>
    <row r="33" spans="1:15" ht="19.95" customHeight="1" thickTop="1" thickBot="1" x14ac:dyDescent="0.3">
      <c r="A33" s="80">
        <v>11.11</v>
      </c>
      <c r="C33" s="34" t="s">
        <v>34</v>
      </c>
      <c r="D33" s="34"/>
      <c r="E33" s="34"/>
      <c r="F33" s="34">
        <v>1</v>
      </c>
      <c r="G33" s="35"/>
      <c r="H33" s="34">
        <v>168</v>
      </c>
      <c r="I33" s="34">
        <v>178</v>
      </c>
      <c r="J33" s="36"/>
      <c r="K33" s="37">
        <v>6</v>
      </c>
      <c r="L33" s="38" t="s">
        <v>235</v>
      </c>
      <c r="M33" s="38">
        <v>13641998346</v>
      </c>
      <c r="N33" s="40" t="s">
        <v>236</v>
      </c>
      <c r="O33" s="72" t="s">
        <v>234</v>
      </c>
    </row>
    <row r="34" spans="1:15" ht="19.95" customHeight="1" thickTop="1" thickBot="1" x14ac:dyDescent="0.3">
      <c r="A34" s="80">
        <v>11.11</v>
      </c>
      <c r="C34" s="2" t="s">
        <v>34</v>
      </c>
      <c r="D34" s="2"/>
      <c r="E34" s="2"/>
      <c r="F34" s="2">
        <v>1</v>
      </c>
      <c r="G34" s="7"/>
      <c r="H34" s="2">
        <v>168</v>
      </c>
      <c r="I34" s="2">
        <v>178</v>
      </c>
      <c r="J34" s="12"/>
      <c r="K34" s="39">
        <v>6</v>
      </c>
      <c r="L34" s="3" t="s">
        <v>238</v>
      </c>
      <c r="M34" s="3">
        <v>13916415634</v>
      </c>
      <c r="N34" s="33" t="s">
        <v>239</v>
      </c>
      <c r="O34" s="42" t="s">
        <v>237</v>
      </c>
    </row>
    <row r="35" spans="1:15" ht="19.95" customHeight="1" thickTop="1" thickBot="1" x14ac:dyDescent="0.3">
      <c r="A35" s="80">
        <v>11.11</v>
      </c>
      <c r="C35" s="34" t="s">
        <v>32</v>
      </c>
      <c r="D35" s="34">
        <v>1</v>
      </c>
      <c r="E35" s="34"/>
      <c r="F35" s="34"/>
      <c r="G35" s="35"/>
      <c r="H35" s="34">
        <v>168</v>
      </c>
      <c r="I35" s="34">
        <v>178</v>
      </c>
      <c r="J35" s="36"/>
      <c r="K35" s="37">
        <v>8</v>
      </c>
      <c r="L35" s="38" t="s">
        <v>241</v>
      </c>
      <c r="M35" s="38">
        <v>13824335225</v>
      </c>
      <c r="N35" s="40" t="s">
        <v>242</v>
      </c>
      <c r="O35" s="72" t="s">
        <v>240</v>
      </c>
    </row>
    <row r="36" spans="1:15" ht="19.95" customHeight="1" thickTop="1" thickBot="1" x14ac:dyDescent="0.3">
      <c r="A36" s="80">
        <v>11.11</v>
      </c>
      <c r="C36" s="2" t="s">
        <v>34</v>
      </c>
      <c r="D36" s="2"/>
      <c r="E36" s="2"/>
      <c r="F36" s="2">
        <v>1</v>
      </c>
      <c r="G36" s="7"/>
      <c r="H36" s="2">
        <v>168</v>
      </c>
      <c r="I36" s="2">
        <v>178</v>
      </c>
      <c r="J36" s="12"/>
      <c r="K36" s="138">
        <v>10</v>
      </c>
      <c r="L36" s="3" t="s">
        <v>244</v>
      </c>
      <c r="M36" s="3">
        <v>15237397361</v>
      </c>
      <c r="N36" s="33" t="s">
        <v>245</v>
      </c>
      <c r="O36" s="42" t="s">
        <v>243</v>
      </c>
    </row>
    <row r="37" spans="1:15" ht="19.95" customHeight="1" thickTop="1" thickBot="1" x14ac:dyDescent="0.3">
      <c r="A37" s="80">
        <v>11.14</v>
      </c>
      <c r="C37" s="34" t="s">
        <v>34</v>
      </c>
      <c r="D37" s="34"/>
      <c r="E37" s="34"/>
      <c r="F37" s="34">
        <v>1</v>
      </c>
      <c r="G37" s="35"/>
      <c r="H37" s="34">
        <v>173</v>
      </c>
      <c r="I37" s="34">
        <v>173</v>
      </c>
      <c r="J37" s="36"/>
      <c r="K37" s="37">
        <v>8</v>
      </c>
      <c r="L37" s="38" t="s">
        <v>263</v>
      </c>
      <c r="M37" s="38">
        <v>18834566680</v>
      </c>
      <c r="N37" s="40" t="s">
        <v>264</v>
      </c>
      <c r="O37" s="72" t="s">
        <v>114</v>
      </c>
    </row>
    <row r="38" spans="1:15" ht="19.95" customHeight="1" thickTop="1" thickBot="1" x14ac:dyDescent="0.3">
      <c r="A38" s="80">
        <v>11.17</v>
      </c>
      <c r="C38" s="2" t="s">
        <v>34</v>
      </c>
      <c r="D38" s="2"/>
      <c r="E38" s="2"/>
      <c r="F38" s="2">
        <v>1</v>
      </c>
      <c r="G38" s="7"/>
      <c r="H38" s="2">
        <v>168</v>
      </c>
      <c r="I38" s="2">
        <v>178</v>
      </c>
      <c r="J38" s="12"/>
      <c r="K38" s="138">
        <v>8</v>
      </c>
      <c r="L38" s="3" t="s">
        <v>278</v>
      </c>
      <c r="M38" s="3">
        <v>15280180237</v>
      </c>
      <c r="N38" s="33" t="s">
        <v>279</v>
      </c>
      <c r="O38" s="42" t="s">
        <v>277</v>
      </c>
    </row>
    <row r="39" spans="1:15" ht="19.95" customHeight="1" thickTop="1" thickBot="1" x14ac:dyDescent="0.3">
      <c r="A39" s="80">
        <v>11.2</v>
      </c>
      <c r="C39" s="34" t="s">
        <v>34</v>
      </c>
      <c r="D39" s="34"/>
      <c r="E39" s="34"/>
      <c r="F39" s="34">
        <v>1</v>
      </c>
      <c r="G39" s="35"/>
      <c r="H39" s="34">
        <v>173</v>
      </c>
      <c r="I39" s="34">
        <v>173</v>
      </c>
      <c r="J39" s="36"/>
      <c r="K39" s="37">
        <v>8</v>
      </c>
      <c r="L39" s="38" t="s">
        <v>281</v>
      </c>
      <c r="M39" s="38">
        <v>17664062309</v>
      </c>
      <c r="N39" s="40" t="s">
        <v>282</v>
      </c>
      <c r="O39" s="72" t="s">
        <v>280</v>
      </c>
    </row>
    <row r="40" spans="1:15" ht="19.95" customHeight="1" thickTop="1" thickBot="1" x14ac:dyDescent="0.3">
      <c r="A40" s="80">
        <v>11.26</v>
      </c>
      <c r="C40" s="2" t="s">
        <v>34</v>
      </c>
      <c r="D40" s="2"/>
      <c r="E40" s="2"/>
      <c r="F40" s="2">
        <v>1</v>
      </c>
      <c r="G40" s="7"/>
      <c r="H40" s="2">
        <v>168</v>
      </c>
      <c r="I40" s="2">
        <v>178</v>
      </c>
      <c r="J40" s="12"/>
      <c r="K40" s="138">
        <v>7</v>
      </c>
      <c r="L40" s="3" t="s">
        <v>394</v>
      </c>
      <c r="M40" s="3">
        <v>15602297243</v>
      </c>
      <c r="N40" s="33" t="s">
        <v>395</v>
      </c>
      <c r="O40" s="42" t="s">
        <v>393</v>
      </c>
    </row>
    <row r="41" spans="1:15" ht="19.95" customHeight="1" thickTop="1" thickBot="1" x14ac:dyDescent="0.3">
      <c r="A41" s="80">
        <v>11.27</v>
      </c>
      <c r="C41" s="34" t="s">
        <v>34</v>
      </c>
      <c r="D41" s="34"/>
      <c r="E41" s="34"/>
      <c r="F41" s="34">
        <v>1</v>
      </c>
      <c r="G41" s="35"/>
      <c r="H41" s="34">
        <v>168</v>
      </c>
      <c r="I41" s="34">
        <v>178</v>
      </c>
      <c r="J41" s="36"/>
      <c r="K41" s="37">
        <v>7</v>
      </c>
      <c r="L41" s="38" t="s">
        <v>397</v>
      </c>
      <c r="M41" s="38">
        <v>13588903031</v>
      </c>
      <c r="N41" s="40" t="s">
        <v>398</v>
      </c>
      <c r="O41" s="72" t="s">
        <v>396</v>
      </c>
    </row>
    <row r="42" spans="1:15" ht="19.95" customHeight="1" thickTop="1" x14ac:dyDescent="0.25">
      <c r="C42" s="57" t="s">
        <v>207</v>
      </c>
      <c r="D42" s="58">
        <f>SUM(D22:D40)</f>
        <v>2</v>
      </c>
      <c r="E42" s="58">
        <f>SUM(E22:E39)</f>
        <v>0</v>
      </c>
      <c r="F42" s="58">
        <f>SUM(F22:F41)</f>
        <v>18</v>
      </c>
      <c r="G42" s="58"/>
      <c r="H42" s="58">
        <f>SUM(H22:H41)</f>
        <v>3370</v>
      </c>
      <c r="I42" s="58">
        <f>SUM(I22:I41)</f>
        <v>3550</v>
      </c>
      <c r="K42" s="58">
        <f>SUM(K21:K26)</f>
        <v>0</v>
      </c>
    </row>
    <row r="43" spans="1:15" ht="19.95" customHeight="1" thickBot="1" x14ac:dyDescent="0.3"/>
    <row r="44" spans="1:15" ht="19.95" customHeight="1" thickTop="1" thickBot="1" x14ac:dyDescent="0.3">
      <c r="A44" s="162">
        <v>12.4</v>
      </c>
      <c r="C44" s="2" t="s">
        <v>34</v>
      </c>
      <c r="D44" s="2"/>
      <c r="E44" s="2"/>
      <c r="F44" s="2">
        <v>1</v>
      </c>
      <c r="G44" s="7"/>
      <c r="H44" s="2">
        <v>168</v>
      </c>
      <c r="I44" s="2">
        <v>178</v>
      </c>
      <c r="J44" s="12"/>
      <c r="K44" s="138"/>
      <c r="L44" s="3" t="s">
        <v>497</v>
      </c>
      <c r="M44" s="3">
        <v>15260439295</v>
      </c>
      <c r="N44" s="33" t="s">
        <v>498</v>
      </c>
      <c r="O44" s="42" t="s">
        <v>496</v>
      </c>
    </row>
    <row r="45" spans="1:15" ht="19.95" customHeight="1" thickTop="1" thickBot="1" x14ac:dyDescent="0.3">
      <c r="A45" s="162">
        <v>12.9</v>
      </c>
      <c r="C45" s="34" t="s">
        <v>34</v>
      </c>
      <c r="D45" s="34"/>
      <c r="E45" s="34"/>
      <c r="F45" s="34">
        <v>1</v>
      </c>
      <c r="G45" s="35"/>
      <c r="H45" s="34">
        <v>168</v>
      </c>
      <c r="I45" s="34">
        <v>178</v>
      </c>
      <c r="J45" s="36"/>
      <c r="K45" s="37"/>
      <c r="L45" s="38" t="s">
        <v>501</v>
      </c>
      <c r="M45" s="38">
        <v>15575330112</v>
      </c>
      <c r="N45" s="40" t="s">
        <v>500</v>
      </c>
      <c r="O45" s="72" t="s">
        <v>499</v>
      </c>
    </row>
    <row r="46" spans="1:15" ht="19.95" customHeight="1" thickTop="1" x14ac:dyDescent="0.25"/>
  </sheetData>
  <mergeCells count="2">
    <mergeCell ref="B1:C1"/>
    <mergeCell ref="A6:A7"/>
  </mergeCells>
  <phoneticPr fontId="2" type="noConversion"/>
  <hyperlinks>
    <hyperlink ref="L4" location="'Rosé|Lisa同款'!N14" display="陆思婕" xr:uid="{787691BB-ADAD-4E7B-B40E-3A0B1C5915D8}"/>
    <hyperlink ref="C11" location="已下单!B3" display="已预定(七批)" xr:uid="{73175855-88DC-417D-8D68-2F0139250FAF}"/>
    <hyperlink ref="C19" location="已下单!B7" display="已预定(八批)" xr:uid="{8FC7DC6D-1F4E-4AB9-A5F4-477F6394D17B}"/>
    <hyperlink ref="C42" location="已下单!B18" display="已预定(八批)" xr:uid="{92169675-49A7-46D3-B59E-DB545E7DFBCC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2CED-2329-4C34-AEDA-08A19976B0D3}">
  <dimension ref="A1:Q22"/>
  <sheetViews>
    <sheetView workbookViewId="0">
      <selection activeCell="B21" sqref="B21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83" t="s">
        <v>1</v>
      </c>
      <c r="C1" s="184"/>
      <c r="D1" s="1" t="s">
        <v>2</v>
      </c>
      <c r="E1" s="1" t="s">
        <v>9</v>
      </c>
      <c r="F1" s="1" t="s">
        <v>7</v>
      </c>
      <c r="G1" s="1" t="s">
        <v>8</v>
      </c>
      <c r="H1" s="1" t="s">
        <v>10</v>
      </c>
      <c r="I1" s="1" t="s">
        <v>6</v>
      </c>
      <c r="J1" s="1" t="s">
        <v>14</v>
      </c>
      <c r="K1" s="1" t="s">
        <v>16</v>
      </c>
      <c r="L1" s="1" t="s">
        <v>12</v>
      </c>
      <c r="M1" s="1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7" ht="19.95" customHeight="1" thickBot="1" x14ac:dyDescent="0.3">
      <c r="A2" s="21" t="s">
        <v>38</v>
      </c>
    </row>
    <row r="3" spans="1:17" ht="19.95" customHeight="1" thickTop="1" thickBot="1" x14ac:dyDescent="0.3">
      <c r="A3" s="223">
        <v>9.2899999999999991</v>
      </c>
      <c r="B3" s="226" t="s">
        <v>81</v>
      </c>
      <c r="C3" s="103" t="s">
        <v>55</v>
      </c>
      <c r="D3" s="103"/>
      <c r="E3" s="104"/>
      <c r="F3" s="103"/>
      <c r="G3" s="103"/>
      <c r="H3" s="105"/>
      <c r="I3" s="105"/>
      <c r="J3" s="106"/>
      <c r="K3" s="107"/>
      <c r="L3" s="106"/>
      <c r="M3" s="103"/>
      <c r="N3" s="103" t="s">
        <v>44</v>
      </c>
      <c r="O3" s="108">
        <v>15053157908</v>
      </c>
      <c r="P3" s="109" t="s">
        <v>45</v>
      </c>
      <c r="Q3" s="110" t="s">
        <v>43</v>
      </c>
    </row>
    <row r="4" spans="1:17" ht="19.95" customHeight="1" thickTop="1" thickBot="1" x14ac:dyDescent="0.3">
      <c r="A4" s="224"/>
      <c r="B4" s="227"/>
      <c r="C4" s="89" t="s">
        <v>55</v>
      </c>
      <c r="D4" s="89"/>
      <c r="E4" s="90"/>
      <c r="F4" s="89"/>
      <c r="G4" s="89"/>
      <c r="H4" s="92"/>
      <c r="I4" s="92"/>
      <c r="J4" s="93"/>
      <c r="K4" s="111"/>
      <c r="L4" s="93"/>
      <c r="M4" s="89"/>
      <c r="N4" s="89" t="s">
        <v>47</v>
      </c>
      <c r="O4" s="96">
        <v>15804399137</v>
      </c>
      <c r="P4" s="112" t="s">
        <v>48</v>
      </c>
      <c r="Q4" s="113" t="s">
        <v>46</v>
      </c>
    </row>
    <row r="5" spans="1:17" ht="19.95" customHeight="1" thickTop="1" thickBot="1" x14ac:dyDescent="0.3">
      <c r="A5" s="223">
        <v>9.3000000000000007</v>
      </c>
      <c r="B5" s="227"/>
      <c r="C5" s="39" t="s">
        <v>55</v>
      </c>
      <c r="D5" s="2">
        <v>1</v>
      </c>
      <c r="E5" s="7"/>
      <c r="F5" s="2">
        <v>119</v>
      </c>
      <c r="G5" s="2">
        <f>F5+10-5</f>
        <v>124</v>
      </c>
      <c r="H5" s="5"/>
      <c r="I5" s="5"/>
      <c r="J5" s="12"/>
      <c r="K5" s="79"/>
      <c r="L5" s="12"/>
      <c r="M5" s="63"/>
      <c r="N5" s="2" t="s">
        <v>50</v>
      </c>
      <c r="O5" s="3">
        <v>15928525882</v>
      </c>
      <c r="P5" s="33" t="s">
        <v>51</v>
      </c>
      <c r="Q5" s="56" t="s">
        <v>49</v>
      </c>
    </row>
    <row r="6" spans="1:17" ht="19.95" customHeight="1" thickTop="1" thickBot="1" x14ac:dyDescent="0.3">
      <c r="A6" s="225"/>
      <c r="B6" s="227"/>
      <c r="C6" s="37" t="s">
        <v>39</v>
      </c>
      <c r="D6" s="34">
        <v>1</v>
      </c>
      <c r="E6" s="34"/>
      <c r="F6" s="34">
        <v>125</v>
      </c>
      <c r="G6" s="34">
        <f>F6+10-5</f>
        <v>130</v>
      </c>
      <c r="H6" s="73"/>
      <c r="I6" s="36"/>
      <c r="J6" s="75"/>
      <c r="K6" s="36"/>
      <c r="L6" s="46">
        <v>0</v>
      </c>
      <c r="M6" s="38"/>
      <c r="N6" s="38" t="s">
        <v>53</v>
      </c>
      <c r="O6" s="53">
        <v>18071123749</v>
      </c>
      <c r="P6" s="76" t="s">
        <v>54</v>
      </c>
      <c r="Q6" s="77" t="s">
        <v>52</v>
      </c>
    </row>
    <row r="7" spans="1:17" ht="19.95" customHeight="1" thickTop="1" thickBot="1" x14ac:dyDescent="0.3">
      <c r="A7" s="224"/>
      <c r="B7" s="227"/>
      <c r="C7" s="103" t="s">
        <v>55</v>
      </c>
      <c r="D7" s="103"/>
      <c r="E7" s="104"/>
      <c r="F7" s="103"/>
      <c r="G7" s="103"/>
      <c r="H7" s="105"/>
      <c r="I7" s="105"/>
      <c r="J7" s="106"/>
      <c r="K7" s="107"/>
      <c r="L7" s="106"/>
      <c r="M7" s="103"/>
      <c r="N7" s="114" t="s">
        <v>58</v>
      </c>
      <c r="O7" s="108">
        <v>13126602022</v>
      </c>
      <c r="P7" s="109" t="s">
        <v>59</v>
      </c>
      <c r="Q7" s="110" t="s">
        <v>57</v>
      </c>
    </row>
    <row r="8" spans="1:17" ht="19.95" customHeight="1" thickTop="1" thickBot="1" x14ac:dyDescent="0.3">
      <c r="A8" s="82">
        <v>10.1</v>
      </c>
      <c r="B8" s="227"/>
      <c r="C8" s="89" t="s">
        <v>55</v>
      </c>
      <c r="D8" s="89"/>
      <c r="E8" s="90"/>
      <c r="F8" s="89"/>
      <c r="G8" s="89"/>
      <c r="H8" s="92"/>
      <c r="I8" s="92"/>
      <c r="J8" s="93"/>
      <c r="K8" s="111"/>
      <c r="L8" s="93"/>
      <c r="M8" s="89"/>
      <c r="N8" s="89" t="s">
        <v>61</v>
      </c>
      <c r="O8" s="96">
        <v>18367827631</v>
      </c>
      <c r="P8" s="112" t="s">
        <v>62</v>
      </c>
      <c r="Q8" s="113" t="s">
        <v>60</v>
      </c>
    </row>
    <row r="9" spans="1:17" ht="19.95" customHeight="1" thickTop="1" thickBot="1" x14ac:dyDescent="0.3">
      <c r="A9" s="82">
        <v>10.4</v>
      </c>
      <c r="B9" s="227"/>
      <c r="C9" s="39" t="s">
        <v>55</v>
      </c>
      <c r="D9" s="2">
        <v>1</v>
      </c>
      <c r="E9" s="7"/>
      <c r="F9" s="2">
        <v>119</v>
      </c>
      <c r="G9" s="2">
        <v>129</v>
      </c>
      <c r="H9" s="5"/>
      <c r="I9" s="5"/>
      <c r="J9" s="12"/>
      <c r="K9" s="79"/>
      <c r="L9" s="12"/>
      <c r="M9" s="63"/>
      <c r="N9" s="2" t="s">
        <v>79</v>
      </c>
      <c r="O9" s="3">
        <v>13981954355</v>
      </c>
      <c r="P9" s="33" t="s">
        <v>80</v>
      </c>
      <c r="Q9" s="56" t="s">
        <v>78</v>
      </c>
    </row>
    <row r="10" spans="1:17" ht="19.95" customHeight="1" thickTop="1" thickBot="1" x14ac:dyDescent="0.3">
      <c r="A10" s="82">
        <v>10.5</v>
      </c>
      <c r="B10" s="227"/>
      <c r="C10" s="37" t="s">
        <v>55</v>
      </c>
      <c r="D10" s="34">
        <v>1</v>
      </c>
      <c r="E10" s="35"/>
      <c r="F10" s="34">
        <v>119</v>
      </c>
      <c r="G10" s="34">
        <v>129</v>
      </c>
      <c r="H10" s="73"/>
      <c r="I10" s="73"/>
      <c r="J10" s="36"/>
      <c r="K10" s="75"/>
      <c r="L10" s="36"/>
      <c r="M10" s="46"/>
      <c r="N10" s="34" t="s">
        <v>83</v>
      </c>
      <c r="O10" s="38">
        <v>15721053639</v>
      </c>
      <c r="P10" s="40" t="s">
        <v>84</v>
      </c>
      <c r="Q10" s="41" t="s">
        <v>82</v>
      </c>
    </row>
    <row r="11" spans="1:17" ht="19.95" customHeight="1" thickTop="1" x14ac:dyDescent="0.25">
      <c r="B11" s="13" t="s">
        <v>144</v>
      </c>
      <c r="D11">
        <f>SUM(D3:D10)</f>
        <v>4</v>
      </c>
      <c r="F11">
        <f>SUM(F3:F10)</f>
        <v>482</v>
      </c>
      <c r="G11">
        <f>SUM(G3:G10)</f>
        <v>512</v>
      </c>
      <c r="H11" t="e">
        <f>SUM(#REF!)</f>
        <v>#REF!</v>
      </c>
    </row>
    <row r="13" spans="1:17" ht="19.95" customHeight="1" thickBot="1" x14ac:dyDescent="0.3">
      <c r="A13" s="21" t="s">
        <v>38</v>
      </c>
    </row>
    <row r="14" spans="1:17" ht="19.95" customHeight="1" thickTop="1" thickBot="1" x14ac:dyDescent="0.3">
      <c r="A14" s="82">
        <v>10.7</v>
      </c>
      <c r="B14" s="228" t="s">
        <v>81</v>
      </c>
      <c r="C14" s="39" t="s">
        <v>55</v>
      </c>
      <c r="D14" s="2">
        <v>1</v>
      </c>
      <c r="E14" s="7"/>
      <c r="F14" s="2">
        <v>119</v>
      </c>
      <c r="G14" s="2">
        <v>129</v>
      </c>
      <c r="H14" s="5"/>
      <c r="I14" s="5"/>
      <c r="J14" s="12"/>
      <c r="K14" s="79"/>
      <c r="L14" s="12"/>
      <c r="M14" s="63"/>
      <c r="N14" s="2" t="s">
        <v>92</v>
      </c>
      <c r="O14" s="3">
        <v>18358239252</v>
      </c>
      <c r="P14" s="33" t="s">
        <v>93</v>
      </c>
      <c r="Q14" s="56" t="s">
        <v>91</v>
      </c>
    </row>
    <row r="15" spans="1:17" ht="19.95" customHeight="1" thickTop="1" thickBot="1" x14ac:dyDescent="0.3">
      <c r="A15" s="80">
        <v>11.11</v>
      </c>
      <c r="B15" s="229"/>
      <c r="C15" s="34" t="s">
        <v>55</v>
      </c>
      <c r="D15" s="34">
        <v>1</v>
      </c>
      <c r="E15" s="35"/>
      <c r="F15" s="34">
        <v>124</v>
      </c>
      <c r="G15" s="34">
        <v>124</v>
      </c>
      <c r="H15" s="73"/>
      <c r="I15" s="73"/>
      <c r="J15" s="36"/>
      <c r="K15" s="75"/>
      <c r="L15" s="36"/>
      <c r="M15" s="139">
        <v>8</v>
      </c>
      <c r="N15" s="34" t="s">
        <v>261</v>
      </c>
      <c r="O15" s="38">
        <v>18605062932</v>
      </c>
      <c r="P15" s="86" t="s">
        <v>262</v>
      </c>
      <c r="Q15" s="41" t="s">
        <v>114</v>
      </c>
    </row>
    <row r="16" spans="1:17" ht="19.95" customHeight="1" thickTop="1" thickBot="1" x14ac:dyDescent="0.3">
      <c r="A16" s="80">
        <v>11.12</v>
      </c>
      <c r="B16" s="229"/>
      <c r="C16" s="39" t="s">
        <v>55</v>
      </c>
      <c r="D16" s="2">
        <v>1</v>
      </c>
      <c r="E16" s="7"/>
      <c r="F16" s="2">
        <v>119</v>
      </c>
      <c r="G16" s="2">
        <v>129</v>
      </c>
      <c r="H16" s="5"/>
      <c r="I16" s="5"/>
      <c r="J16" s="12"/>
      <c r="K16" s="79"/>
      <c r="L16" s="12"/>
      <c r="M16" s="63">
        <v>8</v>
      </c>
      <c r="N16" s="2" t="s">
        <v>266</v>
      </c>
      <c r="O16" s="3">
        <v>13119690601</v>
      </c>
      <c r="P16" s="33" t="s">
        <v>267</v>
      </c>
      <c r="Q16" s="56" t="s">
        <v>265</v>
      </c>
    </row>
    <row r="17" spans="1:17" ht="19.95" customHeight="1" thickTop="1" x14ac:dyDescent="0.25">
      <c r="B17" s="13" t="s">
        <v>199</v>
      </c>
      <c r="D17">
        <f>SUM(D14:D16)</f>
        <v>3</v>
      </c>
      <c r="F17">
        <f>SUM(F14:F16)</f>
        <v>362</v>
      </c>
      <c r="G17">
        <f>SUM(G14:L16)</f>
        <v>382</v>
      </c>
      <c r="H17" t="e">
        <f>SUM(#REF!)</f>
        <v>#REF!</v>
      </c>
    </row>
    <row r="20" spans="1:17" ht="19.95" customHeight="1" thickBot="1" x14ac:dyDescent="0.3">
      <c r="A20" s="21" t="s">
        <v>38</v>
      </c>
    </row>
    <row r="21" spans="1:17" ht="19.95" customHeight="1" thickTop="1" thickBot="1" x14ac:dyDescent="0.3">
      <c r="A21" s="84" t="s">
        <v>124</v>
      </c>
      <c r="B21" s="38" t="s">
        <v>123</v>
      </c>
      <c r="C21" s="34" t="s">
        <v>125</v>
      </c>
      <c r="D21" s="34">
        <v>1</v>
      </c>
      <c r="E21" s="35"/>
      <c r="F21" s="34">
        <v>132</v>
      </c>
      <c r="G21" s="34">
        <v>148</v>
      </c>
      <c r="H21" s="73"/>
      <c r="I21" s="73"/>
      <c r="J21" s="36"/>
      <c r="K21" s="75"/>
      <c r="L21" s="36"/>
      <c r="M21" s="46"/>
      <c r="N21" s="34" t="s">
        <v>197</v>
      </c>
      <c r="O21" s="38">
        <v>15673468218</v>
      </c>
      <c r="P21" s="86" t="s">
        <v>198</v>
      </c>
      <c r="Q21" s="41" t="s">
        <v>120</v>
      </c>
    </row>
    <row r="22" spans="1:17" ht="19.95" customHeight="1" thickTop="1" x14ac:dyDescent="0.25">
      <c r="B22" s="13" t="s">
        <v>29</v>
      </c>
      <c r="D22">
        <f>SUM(D21)</f>
        <v>1</v>
      </c>
      <c r="F22">
        <f>SUM(F21)</f>
        <v>132</v>
      </c>
      <c r="G22">
        <f t="shared" ref="G22" si="0">SUM(G21)</f>
        <v>148</v>
      </c>
      <c r="H22" t="e">
        <f>SUM(#REF!)</f>
        <v>#REF!</v>
      </c>
    </row>
  </sheetData>
  <mergeCells count="5">
    <mergeCell ref="B1:C1"/>
    <mergeCell ref="A3:A4"/>
    <mergeCell ref="A5:A7"/>
    <mergeCell ref="B3:B10"/>
    <mergeCell ref="B14:B16"/>
  </mergeCells>
  <phoneticPr fontId="2" type="noConversion"/>
  <conditionalFormatting sqref="B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N7" location="椰奶同款背包!L33" display="陆思婕" xr:uid="{21D6B6D3-1DB9-439D-A2EB-9FCB70DC723E}"/>
    <hyperlink ref="B11" location="已下单!B2" display="已下单" xr:uid="{C510BAB0-CA5F-451A-BF9A-5AF9E42B3EDF}"/>
    <hyperlink ref="B17" location="已下单!B12" display="已下单*3" xr:uid="{F2BD0A32-0607-48CF-AA47-57BDBBF38F52}"/>
    <hyperlink ref="B22" location="已下单!B11" display="已下单" xr:uid="{80A19A65-77DA-4844-AE47-A5379FA632C2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Y254"/>
  <sheetViews>
    <sheetView tabSelected="1" topLeftCell="A7" workbookViewId="0">
      <selection activeCell="E22" sqref="E22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6.6640625" customWidth="1"/>
    <col min="9" max="9" width="9.44140625" bestFit="1" customWidth="1"/>
    <col min="10" max="10" width="4.21875" customWidth="1"/>
    <col min="11" max="11" width="4" customWidth="1"/>
    <col min="12" max="12" width="4.44140625" customWidth="1"/>
    <col min="13" max="13" width="4.77734375" customWidth="1"/>
    <col min="14" max="14" width="11.6640625" bestFit="1" customWidth="1"/>
    <col min="15" max="15" width="14.33203125" bestFit="1" customWidth="1"/>
    <col min="17" max="17" width="9.5546875" bestFit="1" customWidth="1"/>
    <col min="18" max="18" width="18.77734375" bestFit="1" customWidth="1"/>
    <col min="19" max="19" width="10" bestFit="1" customWidth="1"/>
    <col min="20" max="20" width="18.109375" customWidth="1"/>
    <col min="23" max="23" width="15.33203125" bestFit="1" customWidth="1"/>
    <col min="24" max="24" width="10" bestFit="1" customWidth="1"/>
    <col min="25" max="25" width="17.33203125" bestFit="1" customWidth="1"/>
  </cols>
  <sheetData>
    <row r="1" spans="1:25" ht="19.95" customHeight="1" thickBot="1" x14ac:dyDescent="0.3">
      <c r="A1" s="1" t="s">
        <v>11</v>
      </c>
      <c r="B1" s="1" t="s">
        <v>0</v>
      </c>
      <c r="C1" s="15" t="s">
        <v>1</v>
      </c>
      <c r="D1" s="17"/>
      <c r="E1" s="1" t="s">
        <v>2</v>
      </c>
      <c r="F1" s="6" t="s">
        <v>18</v>
      </c>
      <c r="G1" s="6" t="s">
        <v>22</v>
      </c>
      <c r="H1" s="6" t="s">
        <v>229</v>
      </c>
      <c r="I1" s="6" t="s">
        <v>19</v>
      </c>
      <c r="J1" s="234" t="s">
        <v>25</v>
      </c>
      <c r="K1" s="235"/>
      <c r="L1" s="234" t="s">
        <v>26</v>
      </c>
      <c r="M1" s="235"/>
      <c r="N1" s="6" t="s">
        <v>6</v>
      </c>
      <c r="O1" s="6" t="s">
        <v>31</v>
      </c>
      <c r="Q1" s="9" t="s">
        <v>11</v>
      </c>
      <c r="R1" s="10" t="s">
        <v>20</v>
      </c>
      <c r="S1" s="10" t="s">
        <v>21</v>
      </c>
      <c r="T1" s="10" t="s">
        <v>30</v>
      </c>
      <c r="V1" s="9" t="s">
        <v>11</v>
      </c>
      <c r="W1" s="10" t="s">
        <v>20</v>
      </c>
      <c r="X1" s="10" t="s">
        <v>21</v>
      </c>
      <c r="Y1" s="10" t="s">
        <v>30</v>
      </c>
    </row>
    <row r="2" spans="1:25" ht="19.95" customHeight="1" thickTop="1" thickBot="1" x14ac:dyDescent="0.3">
      <c r="A2" s="257">
        <v>10.7</v>
      </c>
      <c r="B2" s="16" t="s">
        <v>38</v>
      </c>
      <c r="C2" s="38" t="s">
        <v>81</v>
      </c>
      <c r="D2" s="34" t="s">
        <v>115</v>
      </c>
      <c r="E2" s="34">
        <v>8</v>
      </c>
      <c r="F2" s="35"/>
      <c r="G2" s="118">
        <v>512</v>
      </c>
      <c r="H2" s="118">
        <v>4</v>
      </c>
      <c r="I2" s="258">
        <v>3259</v>
      </c>
      <c r="J2" s="117"/>
      <c r="K2" s="117"/>
      <c r="L2" s="275"/>
      <c r="M2" s="276"/>
      <c r="N2" s="53" t="s">
        <v>209</v>
      </c>
      <c r="O2" s="36"/>
      <c r="Q2" s="20"/>
      <c r="R2" s="29"/>
      <c r="S2" s="11"/>
      <c r="T2" s="11"/>
      <c r="V2" s="20"/>
      <c r="W2" s="16"/>
      <c r="X2" s="32"/>
      <c r="Y2" s="11"/>
    </row>
    <row r="3" spans="1:25" ht="19.95" customHeight="1" thickTop="1" thickBot="1" x14ac:dyDescent="0.3">
      <c r="A3" s="257"/>
      <c r="B3" s="16" t="s">
        <v>117</v>
      </c>
      <c r="C3" s="59" t="s">
        <v>37</v>
      </c>
      <c r="D3" s="2" t="s">
        <v>118</v>
      </c>
      <c r="E3" s="2">
        <v>8</v>
      </c>
      <c r="F3" s="7">
        <v>19000</v>
      </c>
      <c r="G3" s="2">
        <v>1424</v>
      </c>
      <c r="H3" s="7"/>
      <c r="I3" s="259"/>
      <c r="J3" s="236">
        <v>283</v>
      </c>
      <c r="K3" s="237"/>
      <c r="L3" s="277">
        <v>84</v>
      </c>
      <c r="M3" s="278"/>
      <c r="N3" s="12"/>
      <c r="O3" s="12"/>
      <c r="Q3" s="25"/>
      <c r="R3" s="30"/>
      <c r="S3" s="11"/>
      <c r="T3" s="24"/>
      <c r="V3" s="20"/>
      <c r="W3" s="23"/>
      <c r="X3" s="32"/>
      <c r="Y3" s="24"/>
    </row>
    <row r="4" spans="1:25" ht="19.95" customHeight="1" thickTop="1" thickBot="1" x14ac:dyDescent="0.3">
      <c r="A4" s="257"/>
      <c r="B4" s="16" t="s">
        <v>63</v>
      </c>
      <c r="C4" s="44" t="s">
        <v>106</v>
      </c>
      <c r="D4" s="45" t="s">
        <v>119</v>
      </c>
      <c r="E4" s="46">
        <v>1</v>
      </c>
      <c r="F4" s="47"/>
      <c r="G4" s="46">
        <f>242*E4</f>
        <v>242</v>
      </c>
      <c r="H4" s="34"/>
      <c r="I4" s="259"/>
      <c r="J4" s="238"/>
      <c r="K4" s="239"/>
      <c r="L4" s="275"/>
      <c r="M4" s="276"/>
      <c r="N4" s="36"/>
      <c r="O4" s="36"/>
      <c r="Q4" s="27"/>
      <c r="R4" s="23"/>
      <c r="S4" s="28"/>
      <c r="T4" s="24"/>
      <c r="V4" s="27"/>
      <c r="W4" s="23"/>
      <c r="X4" s="32"/>
      <c r="Y4" s="24"/>
    </row>
    <row r="5" spans="1:25" ht="19.95" customHeight="1" thickTop="1" thickBot="1" x14ac:dyDescent="0.3">
      <c r="A5" s="257"/>
      <c r="B5" s="16" t="s">
        <v>69</v>
      </c>
      <c r="C5" s="61" t="s">
        <v>70</v>
      </c>
      <c r="D5" s="62" t="s">
        <v>71</v>
      </c>
      <c r="E5" s="63">
        <v>1</v>
      </c>
      <c r="F5" s="64"/>
      <c r="G5" s="63">
        <v>346</v>
      </c>
      <c r="H5" s="7"/>
      <c r="I5" s="259"/>
      <c r="J5" s="238"/>
      <c r="K5" s="239"/>
      <c r="L5" s="275"/>
      <c r="M5" s="276"/>
      <c r="N5" s="12"/>
      <c r="O5" s="12"/>
      <c r="Q5" s="27"/>
      <c r="R5" s="23"/>
      <c r="S5" s="28"/>
      <c r="T5" s="24"/>
      <c r="V5" s="27"/>
      <c r="W5" s="23"/>
      <c r="X5" s="32"/>
      <c r="Y5" s="24"/>
    </row>
    <row r="6" spans="1:25" ht="19.95" customHeight="1" thickTop="1" thickBot="1" x14ac:dyDescent="0.3">
      <c r="A6" s="257"/>
      <c r="B6" s="16" t="s">
        <v>111</v>
      </c>
      <c r="C6" s="44" t="s">
        <v>112</v>
      </c>
      <c r="D6" s="45"/>
      <c r="E6" s="46">
        <v>2</v>
      </c>
      <c r="F6" s="47"/>
      <c r="G6" s="46">
        <f>619*E6</f>
        <v>1238</v>
      </c>
      <c r="H6" s="46"/>
      <c r="I6" s="260"/>
      <c r="J6" s="240"/>
      <c r="K6" s="241"/>
      <c r="L6" s="277"/>
      <c r="M6" s="278"/>
      <c r="N6" s="36"/>
      <c r="O6" s="36"/>
      <c r="Q6" s="27"/>
      <c r="R6" s="23"/>
      <c r="S6" s="28"/>
      <c r="T6" s="24"/>
      <c r="V6" s="27"/>
      <c r="W6" s="23"/>
      <c r="X6" s="32"/>
      <c r="Y6" s="24"/>
    </row>
    <row r="7" spans="1:25" ht="19.95" customHeight="1" thickTop="1" thickBot="1" x14ac:dyDescent="0.3">
      <c r="A7" s="261">
        <v>10.119999999999999</v>
      </c>
      <c r="B7" s="16" t="s">
        <v>142</v>
      </c>
      <c r="C7" s="124" t="s">
        <v>37</v>
      </c>
      <c r="D7" s="2" t="s">
        <v>143</v>
      </c>
      <c r="E7" s="2">
        <v>5</v>
      </c>
      <c r="F7" s="7">
        <v>19000</v>
      </c>
      <c r="G7" s="2">
        <v>890</v>
      </c>
      <c r="H7" s="7"/>
      <c r="I7" s="262">
        <f>2122+97+435</f>
        <v>2654</v>
      </c>
      <c r="J7" s="242"/>
      <c r="K7" s="243"/>
      <c r="L7" s="242"/>
      <c r="M7" s="243"/>
      <c r="N7" s="116"/>
      <c r="O7" s="12"/>
      <c r="Q7" s="27"/>
      <c r="R7" s="23"/>
      <c r="S7" s="28"/>
      <c r="T7" s="24"/>
      <c r="V7" s="27"/>
      <c r="W7" s="23"/>
      <c r="X7" s="32"/>
      <c r="Y7" s="24"/>
    </row>
    <row r="8" spans="1:25" ht="19.8" customHeight="1" thickTop="1" thickBot="1" x14ac:dyDescent="0.3">
      <c r="A8" s="261"/>
      <c r="B8" s="16" t="s">
        <v>153</v>
      </c>
      <c r="C8" s="44" t="s">
        <v>154</v>
      </c>
      <c r="D8" s="45"/>
      <c r="E8" s="46">
        <v>2</v>
      </c>
      <c r="F8" s="47"/>
      <c r="G8" s="46">
        <v>576</v>
      </c>
      <c r="H8" s="35"/>
      <c r="I8" s="263"/>
      <c r="J8" s="246">
        <v>305</v>
      </c>
      <c r="K8" s="247"/>
      <c r="L8" s="279">
        <v>70</v>
      </c>
      <c r="M8" s="280"/>
      <c r="N8" s="36"/>
      <c r="O8" s="36"/>
    </row>
    <row r="9" spans="1:25" ht="19.95" customHeight="1" thickTop="1" thickBot="1" x14ac:dyDescent="0.3">
      <c r="A9" s="261"/>
      <c r="B9" s="16" t="s">
        <v>63</v>
      </c>
      <c r="C9" s="61" t="s">
        <v>106</v>
      </c>
      <c r="D9" s="62" t="s">
        <v>107</v>
      </c>
      <c r="E9" s="63">
        <v>1</v>
      </c>
      <c r="F9" s="64"/>
      <c r="G9" s="63">
        <v>242</v>
      </c>
      <c r="H9" s="7"/>
      <c r="I9" s="263"/>
      <c r="J9" s="248"/>
      <c r="K9" s="249"/>
      <c r="L9" s="281"/>
      <c r="M9" s="282"/>
      <c r="N9" s="12"/>
      <c r="O9" s="12"/>
    </row>
    <row r="10" spans="1:25" ht="19.95" customHeight="1" thickTop="1" thickBot="1" x14ac:dyDescent="0.3">
      <c r="A10" s="261"/>
      <c r="B10" s="16" t="s">
        <v>196</v>
      </c>
      <c r="C10" s="61" t="s">
        <v>85</v>
      </c>
      <c r="D10" s="62" t="s">
        <v>87</v>
      </c>
      <c r="E10" s="63">
        <v>1</v>
      </c>
      <c r="F10" s="64"/>
      <c r="G10" s="63">
        <v>159</v>
      </c>
      <c r="H10" s="7"/>
      <c r="I10" s="263"/>
      <c r="J10" s="248"/>
      <c r="K10" s="249"/>
      <c r="L10" s="281"/>
      <c r="M10" s="282"/>
      <c r="N10" s="12"/>
      <c r="O10" s="12"/>
    </row>
    <row r="11" spans="1:25" ht="19.95" customHeight="1" thickTop="1" thickBot="1" x14ac:dyDescent="0.3">
      <c r="A11" s="261"/>
      <c r="B11" s="16" t="s">
        <v>38</v>
      </c>
      <c r="C11" s="115" t="s">
        <v>123</v>
      </c>
      <c r="D11" s="34" t="s">
        <v>39</v>
      </c>
      <c r="E11" s="34">
        <v>1</v>
      </c>
      <c r="F11" s="35"/>
      <c r="G11" s="34">
        <v>148</v>
      </c>
      <c r="H11" s="35"/>
      <c r="I11" s="263"/>
      <c r="J11" s="248"/>
      <c r="K11" s="249"/>
      <c r="L11" s="283"/>
      <c r="M11" s="284"/>
      <c r="N11" s="36"/>
      <c r="O11" s="36"/>
    </row>
    <row r="12" spans="1:25" ht="19.95" customHeight="1" thickTop="1" thickBot="1" x14ac:dyDescent="0.3">
      <c r="A12" s="261"/>
      <c r="B12" s="16" t="s">
        <v>38</v>
      </c>
      <c r="C12" s="116" t="s">
        <v>81</v>
      </c>
      <c r="D12" s="2" t="s">
        <v>200</v>
      </c>
      <c r="E12" s="2">
        <v>3</v>
      </c>
      <c r="F12" s="7"/>
      <c r="G12" s="63">
        <v>382</v>
      </c>
      <c r="H12" s="119"/>
      <c r="I12" s="263"/>
      <c r="J12" s="250"/>
      <c r="K12" s="251"/>
      <c r="L12" s="142"/>
      <c r="M12" s="143">
        <f>8+8</f>
        <v>16</v>
      </c>
      <c r="N12" s="12"/>
      <c r="O12" s="12"/>
    </row>
    <row r="13" spans="1:25" ht="19.95" customHeight="1" thickTop="1" thickBot="1" x14ac:dyDescent="0.3">
      <c r="A13" s="261"/>
      <c r="B13" s="16" t="s">
        <v>151</v>
      </c>
      <c r="C13" s="44" t="s">
        <v>219</v>
      </c>
      <c r="D13" s="45"/>
      <c r="E13" s="46">
        <v>1</v>
      </c>
      <c r="F13" s="47"/>
      <c r="G13" s="46">
        <v>370</v>
      </c>
      <c r="H13" s="35"/>
      <c r="I13" s="263"/>
      <c r="J13" s="242"/>
      <c r="K13" s="243"/>
      <c r="L13" s="242"/>
      <c r="M13" s="243"/>
      <c r="N13" s="36"/>
      <c r="O13" s="36"/>
    </row>
    <row r="14" spans="1:25" ht="19.95" customHeight="1" thickTop="1" thickBot="1" x14ac:dyDescent="0.3">
      <c r="A14" s="261"/>
      <c r="B14" s="16" t="s">
        <v>151</v>
      </c>
      <c r="C14" s="125" t="s">
        <v>219</v>
      </c>
      <c r="D14" s="62"/>
      <c r="E14" s="63">
        <v>1</v>
      </c>
      <c r="F14" s="64"/>
      <c r="G14" s="63">
        <v>335</v>
      </c>
      <c r="H14" s="7"/>
      <c r="I14" s="263"/>
      <c r="J14" s="244">
        <v>140</v>
      </c>
      <c r="K14" s="245"/>
      <c r="L14" s="285">
        <v>8</v>
      </c>
      <c r="M14" s="286"/>
      <c r="N14" s="12"/>
      <c r="O14" s="12"/>
    </row>
    <row r="15" spans="1:25" ht="19.95" customHeight="1" thickTop="1" thickBot="1" x14ac:dyDescent="0.3">
      <c r="A15" s="261"/>
      <c r="B15" s="16" t="s">
        <v>151</v>
      </c>
      <c r="C15" s="126" t="s">
        <v>203</v>
      </c>
      <c r="D15" s="45"/>
      <c r="E15" s="46">
        <v>2</v>
      </c>
      <c r="F15" s="47"/>
      <c r="G15" s="207">
        <v>877</v>
      </c>
      <c r="H15" s="35"/>
      <c r="I15" s="264"/>
      <c r="J15" s="128"/>
      <c r="K15" s="129"/>
      <c r="L15" s="127">
        <v>8</v>
      </c>
      <c r="M15" s="140">
        <v>16</v>
      </c>
      <c r="N15" s="36"/>
      <c r="O15" s="36"/>
    </row>
    <row r="16" spans="1:25" ht="19.95" customHeight="1" thickTop="1" thickBot="1" x14ac:dyDescent="0.3">
      <c r="A16" s="252" t="s">
        <v>206</v>
      </c>
      <c r="B16" s="16" t="s">
        <v>202</v>
      </c>
      <c r="C16" s="126" t="s">
        <v>201</v>
      </c>
      <c r="D16" s="45"/>
      <c r="E16" s="46">
        <v>1</v>
      </c>
      <c r="F16" s="47"/>
      <c r="G16" s="208"/>
      <c r="H16" s="35"/>
      <c r="I16" s="254">
        <v>3400</v>
      </c>
      <c r="J16" s="273"/>
      <c r="K16" s="274"/>
      <c r="L16" s="230">
        <v>8</v>
      </c>
      <c r="M16" s="231"/>
      <c r="N16" s="36"/>
      <c r="O16" s="36"/>
    </row>
    <row r="17" spans="1:15" ht="19.8" customHeight="1" thickTop="1" thickBot="1" x14ac:dyDescent="0.3">
      <c r="A17" s="253"/>
      <c r="B17" s="16" t="s">
        <v>192</v>
      </c>
      <c r="C17" s="61" t="s">
        <v>191</v>
      </c>
      <c r="D17" s="62"/>
      <c r="E17" s="63">
        <v>1</v>
      </c>
      <c r="F17" s="64"/>
      <c r="G17" s="63">
        <v>535</v>
      </c>
      <c r="H17" s="7"/>
      <c r="I17" s="255"/>
      <c r="J17" s="267"/>
      <c r="K17" s="268"/>
      <c r="L17" s="275"/>
      <c r="M17" s="276"/>
      <c r="N17" s="12"/>
      <c r="O17" s="12"/>
    </row>
    <row r="18" spans="1:15" ht="19.95" customHeight="1" thickTop="1" thickBot="1" x14ac:dyDescent="0.3">
      <c r="A18" s="253"/>
      <c r="B18" s="16" t="s">
        <v>204</v>
      </c>
      <c r="C18" s="123" t="s">
        <v>37</v>
      </c>
      <c r="D18" s="34" t="s">
        <v>205</v>
      </c>
      <c r="E18" s="34">
        <v>20</v>
      </c>
      <c r="F18" s="35">
        <v>19000</v>
      </c>
      <c r="G18" s="46">
        <v>3550</v>
      </c>
      <c r="H18" s="118"/>
      <c r="I18" s="255"/>
      <c r="J18" s="269">
        <v>430</v>
      </c>
      <c r="K18" s="270"/>
      <c r="L18" s="265">
        <v>135</v>
      </c>
      <c r="M18" s="141">
        <f>30+8+8+8+14</f>
        <v>68</v>
      </c>
      <c r="N18" s="36"/>
      <c r="O18" s="36"/>
    </row>
    <row r="19" spans="1:15" ht="19.8" customHeight="1" thickTop="1" thickBot="1" x14ac:dyDescent="0.3">
      <c r="A19" s="253"/>
      <c r="B19" s="16" t="s">
        <v>158</v>
      </c>
      <c r="C19" s="61" t="s">
        <v>160</v>
      </c>
      <c r="D19" s="62" t="s">
        <v>161</v>
      </c>
      <c r="E19" s="63">
        <v>1</v>
      </c>
      <c r="F19" s="64"/>
      <c r="G19" s="63">
        <v>469</v>
      </c>
      <c r="H19" s="7"/>
      <c r="I19" s="256"/>
      <c r="J19" s="271"/>
      <c r="K19" s="272"/>
      <c r="L19" s="266"/>
      <c r="M19" s="133"/>
      <c r="N19" s="12"/>
      <c r="O19" s="12"/>
    </row>
    <row r="20" spans="1:15" ht="19.95" customHeight="1" thickTop="1" thickBot="1" x14ac:dyDescent="0.3">
      <c r="A20" s="163" t="s">
        <v>508</v>
      </c>
      <c r="B20" s="160" t="s">
        <v>247</v>
      </c>
      <c r="C20" s="44" t="s">
        <v>248</v>
      </c>
      <c r="D20" s="45" t="s">
        <v>252</v>
      </c>
      <c r="E20" s="46">
        <v>1</v>
      </c>
      <c r="F20" s="47"/>
      <c r="G20" s="46">
        <v>1278</v>
      </c>
      <c r="H20" s="49"/>
      <c r="I20" s="49">
        <v>1173</v>
      </c>
      <c r="J20" s="230">
        <v>0</v>
      </c>
      <c r="K20" s="231"/>
      <c r="L20" s="230">
        <v>0</v>
      </c>
      <c r="M20" s="231"/>
      <c r="N20" s="36"/>
      <c r="O20" s="36"/>
    </row>
    <row r="21" spans="1:15" ht="19.95" customHeight="1" thickTop="1" x14ac:dyDescent="0.25">
      <c r="J21" s="213"/>
      <c r="K21" s="213"/>
      <c r="L21" s="232"/>
      <c r="M21" s="232"/>
    </row>
    <row r="22" spans="1:15" ht="19.95" customHeight="1" thickBot="1" x14ac:dyDescent="0.3">
      <c r="J22" s="213"/>
      <c r="K22" s="213"/>
      <c r="L22" s="233"/>
      <c r="M22" s="233"/>
    </row>
    <row r="23" spans="1:15" ht="19.95" customHeight="1" thickTop="1" thickBot="1" x14ac:dyDescent="0.3">
      <c r="A23" s="1" t="s">
        <v>134</v>
      </c>
      <c r="B23" s="16" t="s">
        <v>135</v>
      </c>
      <c r="C23" s="99" t="s">
        <v>136</v>
      </c>
      <c r="D23" s="34" t="s">
        <v>137</v>
      </c>
      <c r="E23" s="34"/>
      <c r="F23" s="35"/>
      <c r="G23" s="34">
        <v>39</v>
      </c>
      <c r="H23" s="35"/>
      <c r="I23" s="36"/>
      <c r="J23" s="287"/>
      <c r="K23" s="288"/>
      <c r="L23" s="71"/>
      <c r="M23" s="71"/>
      <c r="N23" s="36"/>
      <c r="O23" s="36"/>
    </row>
    <row r="24" spans="1:15" ht="19.95" customHeight="1" thickTop="1" x14ac:dyDescent="0.25">
      <c r="J24" s="213"/>
      <c r="K24" s="213"/>
    </row>
    <row r="25" spans="1:15" ht="19.95" customHeight="1" thickBot="1" x14ac:dyDescent="0.3">
      <c r="E25" s="8" t="s">
        <v>24</v>
      </c>
      <c r="G25" s="8" t="s">
        <v>23</v>
      </c>
      <c r="H25" s="18"/>
      <c r="I25" s="19" t="s">
        <v>27</v>
      </c>
      <c r="N25" s="8" t="s">
        <v>28</v>
      </c>
    </row>
    <row r="26" spans="1:15" ht="19.95" customHeight="1" thickTop="1" thickBot="1" x14ac:dyDescent="0.3">
      <c r="E26" s="14">
        <f>SUM(E2:E20)</f>
        <v>61</v>
      </c>
      <c r="G26" s="14">
        <f>SUM(G2:G23)</f>
        <v>13612</v>
      </c>
      <c r="I26" s="14">
        <f>SUM(I2:M23)</f>
        <v>12057</v>
      </c>
      <c r="J26" s="213"/>
      <c r="K26" s="213"/>
      <c r="N26" s="14">
        <f>G26-I26</f>
        <v>1555</v>
      </c>
    </row>
    <row r="27" spans="1:15" ht="19.95" customHeight="1" thickTop="1" thickBot="1" x14ac:dyDescent="0.3">
      <c r="C27" s="4"/>
      <c r="J27" s="213"/>
      <c r="K27" s="213"/>
    </row>
    <row r="28" spans="1:15" ht="19.95" customHeight="1" thickTop="1" thickBot="1" x14ac:dyDescent="0.3">
      <c r="G28" s="118" t="s">
        <v>208</v>
      </c>
      <c r="J28" s="213"/>
      <c r="K28" s="213"/>
    </row>
    <row r="29" spans="1:15" ht="19.95" customHeight="1" thickTop="1" x14ac:dyDescent="0.25">
      <c r="J29" s="213"/>
      <c r="K29" s="213"/>
    </row>
    <row r="30" spans="1:15" ht="19.95" customHeight="1" x14ac:dyDescent="0.25">
      <c r="A30" s="170"/>
      <c r="J30" s="213"/>
      <c r="K30" s="213"/>
    </row>
    <row r="31" spans="1:15" ht="19.95" customHeight="1" x14ac:dyDescent="0.25">
      <c r="A31" s="170"/>
      <c r="J31" s="213"/>
      <c r="K31" s="213"/>
    </row>
    <row r="32" spans="1:15" ht="19.95" customHeight="1" x14ac:dyDescent="0.25">
      <c r="J32" s="213"/>
      <c r="K32" s="213"/>
    </row>
    <row r="33" spans="10:25" ht="19.95" customHeight="1" x14ac:dyDescent="0.25">
      <c r="J33" s="213"/>
      <c r="K33" s="213"/>
    </row>
    <row r="34" spans="10:25" ht="19.95" customHeight="1" x14ac:dyDescent="0.25">
      <c r="J34" s="213"/>
      <c r="K34" s="213"/>
      <c r="V34" s="27"/>
      <c r="W34" s="31"/>
      <c r="X34" s="32"/>
      <c r="Y34" s="28"/>
    </row>
    <row r="35" spans="10:25" ht="19.95" customHeight="1" x14ac:dyDescent="0.25">
      <c r="J35" s="213"/>
      <c r="K35" s="213"/>
    </row>
    <row r="36" spans="10:25" ht="19.8" customHeight="1" x14ac:dyDescent="0.25">
      <c r="J36" s="213"/>
      <c r="K36" s="213"/>
    </row>
    <row r="37" spans="10:25" ht="19.95" customHeight="1" x14ac:dyDescent="0.25">
      <c r="J37" s="213"/>
      <c r="K37" s="213"/>
    </row>
    <row r="38" spans="10:25" ht="19.95" customHeight="1" x14ac:dyDescent="0.25">
      <c r="J38" s="213"/>
      <c r="K38" s="213"/>
    </row>
    <row r="39" spans="10:25" ht="19.95" customHeight="1" x14ac:dyDescent="0.25">
      <c r="J39" s="213"/>
      <c r="K39" s="213"/>
    </row>
    <row r="40" spans="10:25" ht="19.95" customHeight="1" x14ac:dyDescent="0.25">
      <c r="J40" s="213"/>
      <c r="K40" s="213"/>
    </row>
    <row r="41" spans="10:25" ht="19.95" customHeight="1" x14ac:dyDescent="0.25">
      <c r="J41" s="213"/>
      <c r="K41" s="213"/>
    </row>
    <row r="42" spans="10:25" ht="19.95" customHeight="1" x14ac:dyDescent="0.25">
      <c r="J42" s="213"/>
      <c r="K42" s="213"/>
    </row>
    <row r="43" spans="10:25" ht="19.95" customHeight="1" x14ac:dyDescent="0.25">
      <c r="J43" s="213"/>
      <c r="K43" s="213"/>
    </row>
    <row r="44" spans="10:25" ht="19.95" customHeight="1" x14ac:dyDescent="0.25">
      <c r="J44" s="213"/>
      <c r="K44" s="213"/>
    </row>
    <row r="45" spans="10:25" ht="19.95" customHeight="1" x14ac:dyDescent="0.25">
      <c r="J45" s="213"/>
      <c r="K45" s="213"/>
    </row>
    <row r="46" spans="10:25" ht="19.95" customHeight="1" x14ac:dyDescent="0.25">
      <c r="J46" s="213"/>
      <c r="K46" s="213"/>
    </row>
    <row r="47" spans="10:25" ht="19.95" customHeight="1" x14ac:dyDescent="0.25">
      <c r="J47" s="213"/>
      <c r="K47" s="213"/>
    </row>
    <row r="48" spans="10:25" ht="19.95" customHeight="1" x14ac:dyDescent="0.25">
      <c r="J48" s="213"/>
      <c r="K48" s="213"/>
    </row>
    <row r="49" spans="10:11" ht="19.95" customHeight="1" x14ac:dyDescent="0.25">
      <c r="J49" s="213"/>
      <c r="K49" s="213"/>
    </row>
    <row r="50" spans="10:11" ht="19.95" customHeight="1" x14ac:dyDescent="0.25">
      <c r="J50" s="213"/>
      <c r="K50" s="213"/>
    </row>
    <row r="51" spans="10:11" ht="19.95" customHeight="1" x14ac:dyDescent="0.25">
      <c r="J51" s="213"/>
      <c r="K51" s="213"/>
    </row>
    <row r="52" spans="10:11" ht="19.95" customHeight="1" x14ac:dyDescent="0.25">
      <c r="J52" s="213"/>
      <c r="K52" s="213"/>
    </row>
    <row r="53" spans="10:11" ht="19.95" customHeight="1" x14ac:dyDescent="0.25">
      <c r="J53" s="213"/>
      <c r="K53" s="213"/>
    </row>
    <row r="54" spans="10:11" ht="19.95" customHeight="1" x14ac:dyDescent="0.25">
      <c r="J54" s="213"/>
      <c r="K54" s="213"/>
    </row>
    <row r="55" spans="10:11" ht="19.95" customHeight="1" x14ac:dyDescent="0.25">
      <c r="J55" s="213"/>
      <c r="K55" s="213"/>
    </row>
    <row r="56" spans="10:11" ht="19.95" customHeight="1" x14ac:dyDescent="0.25">
      <c r="J56" s="213"/>
      <c r="K56" s="213"/>
    </row>
    <row r="57" spans="10:11" ht="19.95" customHeight="1" x14ac:dyDescent="0.25">
      <c r="J57" s="213"/>
      <c r="K57" s="213"/>
    </row>
    <row r="58" spans="10:11" ht="19.95" customHeight="1" x14ac:dyDescent="0.25">
      <c r="J58" s="213"/>
      <c r="K58" s="213"/>
    </row>
    <row r="59" spans="10:11" ht="19.95" customHeight="1" x14ac:dyDescent="0.25">
      <c r="J59" s="213"/>
      <c r="K59" s="213"/>
    </row>
    <row r="60" spans="10:11" ht="19.95" customHeight="1" x14ac:dyDescent="0.25">
      <c r="J60" s="213"/>
      <c r="K60" s="213"/>
    </row>
    <row r="61" spans="10:11" ht="19.95" customHeight="1" x14ac:dyDescent="0.25">
      <c r="J61" s="213"/>
      <c r="K61" s="213"/>
    </row>
    <row r="62" spans="10:11" ht="19.95" customHeight="1" x14ac:dyDescent="0.25">
      <c r="J62" s="213"/>
      <c r="K62" s="213"/>
    </row>
    <row r="63" spans="10:11" ht="19.95" customHeight="1" x14ac:dyDescent="0.25">
      <c r="J63" s="213"/>
      <c r="K63" s="213"/>
    </row>
    <row r="64" spans="10:11" ht="19.95" customHeight="1" x14ac:dyDescent="0.25">
      <c r="J64" s="213"/>
      <c r="K64" s="213"/>
    </row>
    <row r="65" spans="10:11" ht="19.95" customHeight="1" x14ac:dyDescent="0.25">
      <c r="J65" s="213"/>
      <c r="K65" s="213"/>
    </row>
    <row r="66" spans="10:11" ht="19.95" customHeight="1" x14ac:dyDescent="0.25">
      <c r="J66" s="213"/>
      <c r="K66" s="213"/>
    </row>
    <row r="67" spans="10:11" ht="19.95" customHeight="1" x14ac:dyDescent="0.25">
      <c r="J67" s="213"/>
      <c r="K67" s="213"/>
    </row>
    <row r="68" spans="10:11" ht="19.95" customHeight="1" x14ac:dyDescent="0.25">
      <c r="J68" s="213"/>
      <c r="K68" s="213"/>
    </row>
    <row r="69" spans="10:11" ht="19.95" customHeight="1" x14ac:dyDescent="0.25">
      <c r="J69" s="213"/>
      <c r="K69" s="213"/>
    </row>
    <row r="70" spans="10:11" ht="19.95" customHeight="1" x14ac:dyDescent="0.25">
      <c r="J70" s="213"/>
      <c r="K70" s="213"/>
    </row>
    <row r="71" spans="10:11" ht="19.95" customHeight="1" x14ac:dyDescent="0.25">
      <c r="J71" s="213"/>
      <c r="K71" s="213"/>
    </row>
    <row r="72" spans="10:11" ht="19.95" customHeight="1" x14ac:dyDescent="0.25">
      <c r="J72" s="213"/>
      <c r="K72" s="213"/>
    </row>
    <row r="73" spans="10:11" ht="19.95" customHeight="1" x14ac:dyDescent="0.25">
      <c r="J73" s="213"/>
      <c r="K73" s="213"/>
    </row>
    <row r="74" spans="10:11" ht="19.95" customHeight="1" x14ac:dyDescent="0.25">
      <c r="J74" s="213"/>
      <c r="K74" s="213"/>
    </row>
    <row r="75" spans="10:11" ht="19.95" customHeight="1" x14ac:dyDescent="0.25">
      <c r="J75" s="213"/>
      <c r="K75" s="213"/>
    </row>
    <row r="76" spans="10:11" ht="19.95" customHeight="1" x14ac:dyDescent="0.25">
      <c r="J76" s="213"/>
      <c r="K76" s="213"/>
    </row>
    <row r="77" spans="10:11" ht="19.95" customHeight="1" x14ac:dyDescent="0.25">
      <c r="J77" s="213"/>
      <c r="K77" s="213"/>
    </row>
    <row r="78" spans="10:11" ht="19.95" customHeight="1" x14ac:dyDescent="0.25">
      <c r="J78" s="213"/>
      <c r="K78" s="213"/>
    </row>
    <row r="79" spans="10:11" ht="19.95" customHeight="1" x14ac:dyDescent="0.25">
      <c r="J79" s="213"/>
      <c r="K79" s="213"/>
    </row>
    <row r="80" spans="10:11" ht="19.95" customHeight="1" x14ac:dyDescent="0.25">
      <c r="J80" s="213"/>
      <c r="K80" s="213"/>
    </row>
    <row r="81" spans="10:11" ht="19.95" customHeight="1" x14ac:dyDescent="0.25">
      <c r="J81" s="213"/>
      <c r="K81" s="213"/>
    </row>
    <row r="82" spans="10:11" ht="19.95" customHeight="1" x14ac:dyDescent="0.25">
      <c r="J82" s="213"/>
      <c r="K82" s="213"/>
    </row>
    <row r="83" spans="10:11" ht="19.95" customHeight="1" x14ac:dyDescent="0.25">
      <c r="J83" s="213"/>
      <c r="K83" s="213"/>
    </row>
    <row r="84" spans="10:11" ht="19.95" customHeight="1" x14ac:dyDescent="0.25">
      <c r="J84" s="213"/>
      <c r="K84" s="213"/>
    </row>
    <row r="85" spans="10:11" ht="19.95" customHeight="1" x14ac:dyDescent="0.25">
      <c r="J85" s="213"/>
      <c r="K85" s="213"/>
    </row>
    <row r="86" spans="10:11" ht="19.95" customHeight="1" x14ac:dyDescent="0.25">
      <c r="J86" s="213"/>
      <c r="K86" s="213"/>
    </row>
    <row r="87" spans="10:11" ht="19.95" customHeight="1" x14ac:dyDescent="0.25">
      <c r="J87" s="213"/>
      <c r="K87" s="213"/>
    </row>
    <row r="88" spans="10:11" ht="19.95" customHeight="1" x14ac:dyDescent="0.25">
      <c r="J88" s="213"/>
      <c r="K88" s="213"/>
    </row>
    <row r="89" spans="10:11" ht="19.95" customHeight="1" x14ac:dyDescent="0.25">
      <c r="J89" s="213"/>
      <c r="K89" s="213"/>
    </row>
    <row r="90" spans="10:11" ht="19.95" customHeight="1" x14ac:dyDescent="0.25">
      <c r="J90" s="213"/>
      <c r="K90" s="213"/>
    </row>
    <row r="91" spans="10:11" ht="19.95" customHeight="1" x14ac:dyDescent="0.25">
      <c r="J91" s="213"/>
      <c r="K91" s="213"/>
    </row>
    <row r="92" spans="10:11" ht="19.95" customHeight="1" x14ac:dyDescent="0.25">
      <c r="J92" s="213"/>
      <c r="K92" s="213"/>
    </row>
    <row r="93" spans="10:11" ht="19.95" customHeight="1" x14ac:dyDescent="0.25">
      <c r="J93" s="213"/>
      <c r="K93" s="213"/>
    </row>
    <row r="94" spans="10:11" ht="19.95" customHeight="1" x14ac:dyDescent="0.25">
      <c r="J94" s="213"/>
      <c r="K94" s="213"/>
    </row>
    <row r="95" spans="10:11" ht="19.95" customHeight="1" x14ac:dyDescent="0.25">
      <c r="J95" s="213"/>
      <c r="K95" s="213"/>
    </row>
    <row r="96" spans="10:11" ht="19.95" customHeight="1" x14ac:dyDescent="0.25">
      <c r="J96" s="213"/>
      <c r="K96" s="213"/>
    </row>
    <row r="97" spans="10:11" ht="19.95" customHeight="1" x14ac:dyDescent="0.25">
      <c r="J97" s="213"/>
      <c r="K97" s="213"/>
    </row>
    <row r="98" spans="10:11" ht="19.95" customHeight="1" x14ac:dyDescent="0.25">
      <c r="J98" s="213"/>
      <c r="K98" s="213"/>
    </row>
    <row r="99" spans="10:11" ht="19.95" customHeight="1" x14ac:dyDescent="0.25">
      <c r="J99" s="213"/>
      <c r="K99" s="213"/>
    </row>
    <row r="100" spans="10:11" ht="19.95" customHeight="1" x14ac:dyDescent="0.25">
      <c r="J100" s="213"/>
      <c r="K100" s="213"/>
    </row>
    <row r="101" spans="10:11" ht="19.95" customHeight="1" x14ac:dyDescent="0.25">
      <c r="J101" s="213"/>
      <c r="K101" s="213"/>
    </row>
    <row r="102" spans="10:11" ht="19.95" customHeight="1" x14ac:dyDescent="0.25">
      <c r="J102" s="213"/>
      <c r="K102" s="213"/>
    </row>
    <row r="103" spans="10:11" ht="19.95" customHeight="1" x14ac:dyDescent="0.25">
      <c r="J103" s="213"/>
      <c r="K103" s="213"/>
    </row>
    <row r="104" spans="10:11" ht="19.95" customHeight="1" x14ac:dyDescent="0.25">
      <c r="J104" s="213"/>
      <c r="K104" s="213"/>
    </row>
    <row r="105" spans="10:11" ht="19.95" customHeight="1" x14ac:dyDescent="0.25">
      <c r="J105" s="213"/>
      <c r="K105" s="213"/>
    </row>
    <row r="106" spans="10:11" ht="19.95" customHeight="1" x14ac:dyDescent="0.25">
      <c r="J106" s="213"/>
      <c r="K106" s="213"/>
    </row>
    <row r="107" spans="10:11" ht="19.95" customHeight="1" x14ac:dyDescent="0.25">
      <c r="J107" s="213"/>
      <c r="K107" s="213"/>
    </row>
    <row r="108" spans="10:11" ht="19.95" customHeight="1" x14ac:dyDescent="0.25">
      <c r="J108" s="213"/>
      <c r="K108" s="213"/>
    </row>
    <row r="109" spans="10:11" ht="19.95" customHeight="1" x14ac:dyDescent="0.25">
      <c r="J109" s="213"/>
      <c r="K109" s="213"/>
    </row>
    <row r="110" spans="10:11" ht="19.95" customHeight="1" x14ac:dyDescent="0.25">
      <c r="J110" s="213"/>
      <c r="K110" s="213"/>
    </row>
    <row r="111" spans="10:11" ht="19.95" customHeight="1" x14ac:dyDescent="0.25">
      <c r="J111" s="213"/>
      <c r="K111" s="213"/>
    </row>
    <row r="112" spans="10:11" ht="19.95" customHeight="1" x14ac:dyDescent="0.25">
      <c r="J112" s="213"/>
      <c r="K112" s="213"/>
    </row>
    <row r="113" spans="10:11" ht="19.95" customHeight="1" x14ac:dyDescent="0.25">
      <c r="J113" s="213"/>
      <c r="K113" s="213"/>
    </row>
    <row r="114" spans="10:11" ht="19.95" customHeight="1" x14ac:dyDescent="0.25">
      <c r="J114" s="213"/>
      <c r="K114" s="213"/>
    </row>
    <row r="115" spans="10:11" ht="19.95" customHeight="1" x14ac:dyDescent="0.25">
      <c r="J115" s="213"/>
      <c r="K115" s="213"/>
    </row>
    <row r="116" spans="10:11" ht="19.95" customHeight="1" x14ac:dyDescent="0.25">
      <c r="J116" s="213"/>
      <c r="K116" s="213"/>
    </row>
    <row r="117" spans="10:11" ht="19.95" customHeight="1" x14ac:dyDescent="0.25">
      <c r="J117" s="213"/>
      <c r="K117" s="213"/>
    </row>
    <row r="118" spans="10:11" ht="19.95" customHeight="1" x14ac:dyDescent="0.25">
      <c r="J118" s="213"/>
      <c r="K118" s="213"/>
    </row>
    <row r="119" spans="10:11" ht="19.95" customHeight="1" x14ac:dyDescent="0.25">
      <c r="J119" s="213"/>
      <c r="K119" s="213"/>
    </row>
    <row r="120" spans="10:11" ht="19.95" customHeight="1" x14ac:dyDescent="0.25">
      <c r="J120" s="213"/>
      <c r="K120" s="213"/>
    </row>
    <row r="121" spans="10:11" ht="19.95" customHeight="1" x14ac:dyDescent="0.25">
      <c r="J121" s="213"/>
      <c r="K121" s="213"/>
    </row>
    <row r="122" spans="10:11" ht="19.95" customHeight="1" x14ac:dyDescent="0.25">
      <c r="J122" s="213"/>
      <c r="K122" s="213"/>
    </row>
    <row r="123" spans="10:11" ht="19.95" customHeight="1" x14ac:dyDescent="0.25">
      <c r="J123" s="213"/>
      <c r="K123" s="213"/>
    </row>
    <row r="124" spans="10:11" ht="19.95" customHeight="1" x14ac:dyDescent="0.25">
      <c r="J124" s="213"/>
      <c r="K124" s="213"/>
    </row>
    <row r="125" spans="10:11" ht="19.95" customHeight="1" x14ac:dyDescent="0.25">
      <c r="J125" s="213"/>
      <c r="K125" s="213"/>
    </row>
    <row r="126" spans="10:11" ht="19.95" customHeight="1" x14ac:dyDescent="0.25">
      <c r="J126" s="213"/>
      <c r="K126" s="213"/>
    </row>
    <row r="127" spans="10:11" ht="19.95" customHeight="1" x14ac:dyDescent="0.25">
      <c r="J127" s="213"/>
      <c r="K127" s="213"/>
    </row>
    <row r="128" spans="10:11" ht="19.95" customHeight="1" x14ac:dyDescent="0.25">
      <c r="J128" s="213"/>
      <c r="K128" s="213"/>
    </row>
    <row r="129" spans="10:11" ht="19.95" customHeight="1" x14ac:dyDescent="0.25">
      <c r="J129" s="213"/>
      <c r="K129" s="213"/>
    </row>
    <row r="130" spans="10:11" ht="19.95" customHeight="1" x14ac:dyDescent="0.25">
      <c r="J130" s="213"/>
      <c r="K130" s="213"/>
    </row>
    <row r="131" spans="10:11" ht="19.95" customHeight="1" x14ac:dyDescent="0.25">
      <c r="J131" s="213"/>
      <c r="K131" s="213"/>
    </row>
    <row r="132" spans="10:11" ht="19.95" customHeight="1" x14ac:dyDescent="0.25">
      <c r="J132" s="213"/>
      <c r="K132" s="213"/>
    </row>
    <row r="133" spans="10:11" ht="19.95" customHeight="1" x14ac:dyDescent="0.25">
      <c r="J133" s="213"/>
      <c r="K133" s="213"/>
    </row>
    <row r="134" spans="10:11" ht="19.95" customHeight="1" x14ac:dyDescent="0.25">
      <c r="J134" s="213"/>
      <c r="K134" s="213"/>
    </row>
    <row r="135" spans="10:11" ht="19.95" customHeight="1" x14ac:dyDescent="0.25">
      <c r="J135" s="213"/>
      <c r="K135" s="213"/>
    </row>
    <row r="136" spans="10:11" ht="19.95" customHeight="1" x14ac:dyDescent="0.25">
      <c r="J136" s="213"/>
      <c r="K136" s="213"/>
    </row>
    <row r="137" spans="10:11" ht="19.95" customHeight="1" x14ac:dyDescent="0.25">
      <c r="J137" s="213"/>
      <c r="K137" s="213"/>
    </row>
    <row r="138" spans="10:11" ht="19.95" customHeight="1" x14ac:dyDescent="0.25">
      <c r="J138" s="213"/>
      <c r="K138" s="213"/>
    </row>
    <row r="139" spans="10:11" ht="19.95" customHeight="1" x14ac:dyDescent="0.25">
      <c r="J139" s="213"/>
      <c r="K139" s="213"/>
    </row>
    <row r="140" spans="10:11" ht="19.95" customHeight="1" x14ac:dyDescent="0.25">
      <c r="J140" s="213"/>
      <c r="K140" s="213"/>
    </row>
    <row r="141" spans="10:11" ht="19.95" customHeight="1" x14ac:dyDescent="0.25">
      <c r="J141" s="213"/>
      <c r="K141" s="213"/>
    </row>
    <row r="142" spans="10:11" ht="19.95" customHeight="1" x14ac:dyDescent="0.25">
      <c r="J142" s="213"/>
      <c r="K142" s="213"/>
    </row>
    <row r="143" spans="10:11" ht="19.95" customHeight="1" x14ac:dyDescent="0.25">
      <c r="J143" s="213"/>
      <c r="K143" s="213"/>
    </row>
    <row r="144" spans="10:11" ht="19.95" customHeight="1" x14ac:dyDescent="0.25">
      <c r="J144" s="213"/>
      <c r="K144" s="213"/>
    </row>
    <row r="145" spans="10:11" ht="19.95" customHeight="1" x14ac:dyDescent="0.25">
      <c r="J145" s="213"/>
      <c r="K145" s="213"/>
    </row>
    <row r="146" spans="10:11" ht="19.95" customHeight="1" x14ac:dyDescent="0.25">
      <c r="J146" s="213"/>
      <c r="K146" s="213"/>
    </row>
    <row r="147" spans="10:11" ht="19.95" customHeight="1" x14ac:dyDescent="0.25">
      <c r="J147" s="213"/>
      <c r="K147" s="213"/>
    </row>
    <row r="148" spans="10:11" ht="19.95" customHeight="1" x14ac:dyDescent="0.25">
      <c r="J148" s="213"/>
      <c r="K148" s="213"/>
    </row>
    <row r="149" spans="10:11" ht="19.95" customHeight="1" x14ac:dyDescent="0.25">
      <c r="J149" s="213"/>
      <c r="K149" s="213"/>
    </row>
    <row r="150" spans="10:11" ht="19.95" customHeight="1" x14ac:dyDescent="0.25">
      <c r="J150" s="213"/>
      <c r="K150" s="213"/>
    </row>
    <row r="151" spans="10:11" ht="19.95" customHeight="1" x14ac:dyDescent="0.25">
      <c r="J151" s="213"/>
      <c r="K151" s="213"/>
    </row>
    <row r="152" spans="10:11" ht="19.95" customHeight="1" x14ac:dyDescent="0.25">
      <c r="J152" s="213"/>
      <c r="K152" s="213"/>
    </row>
    <row r="153" spans="10:11" ht="19.95" customHeight="1" x14ac:dyDescent="0.25">
      <c r="J153" s="213"/>
      <c r="K153" s="213"/>
    </row>
    <row r="154" spans="10:11" ht="19.95" customHeight="1" x14ac:dyDescent="0.25">
      <c r="J154" s="213"/>
      <c r="K154" s="213"/>
    </row>
    <row r="155" spans="10:11" ht="19.95" customHeight="1" x14ac:dyDescent="0.25">
      <c r="J155" s="213"/>
      <c r="K155" s="213"/>
    </row>
    <row r="156" spans="10:11" ht="19.95" customHeight="1" x14ac:dyDescent="0.25">
      <c r="J156" s="213"/>
      <c r="K156" s="213"/>
    </row>
    <row r="157" spans="10:11" ht="19.95" customHeight="1" x14ac:dyDescent="0.25">
      <c r="J157" s="213"/>
      <c r="K157" s="213"/>
    </row>
    <row r="158" spans="10:11" ht="19.95" customHeight="1" x14ac:dyDescent="0.25">
      <c r="J158" s="213"/>
      <c r="K158" s="213"/>
    </row>
    <row r="159" spans="10:11" ht="19.95" customHeight="1" x14ac:dyDescent="0.25">
      <c r="J159" s="213"/>
      <c r="K159" s="213"/>
    </row>
    <row r="160" spans="10:11" ht="19.95" customHeight="1" x14ac:dyDescent="0.25">
      <c r="J160" s="213"/>
      <c r="K160" s="213"/>
    </row>
    <row r="161" spans="10:11" ht="19.95" customHeight="1" x14ac:dyDescent="0.25">
      <c r="J161" s="213"/>
      <c r="K161" s="213"/>
    </row>
    <row r="162" spans="10:11" ht="19.95" customHeight="1" x14ac:dyDescent="0.25">
      <c r="J162" s="213"/>
      <c r="K162" s="213"/>
    </row>
    <row r="163" spans="10:11" ht="19.95" customHeight="1" x14ac:dyDescent="0.25">
      <c r="J163" s="213"/>
      <c r="K163" s="213"/>
    </row>
    <row r="164" spans="10:11" ht="19.95" customHeight="1" x14ac:dyDescent="0.25">
      <c r="J164" s="213"/>
      <c r="K164" s="213"/>
    </row>
    <row r="165" spans="10:11" ht="19.95" customHeight="1" x14ac:dyDescent="0.25">
      <c r="J165" s="213"/>
      <c r="K165" s="213"/>
    </row>
    <row r="166" spans="10:11" ht="19.95" customHeight="1" x14ac:dyDescent="0.25">
      <c r="J166" s="213"/>
      <c r="K166" s="213"/>
    </row>
    <row r="167" spans="10:11" ht="19.95" customHeight="1" x14ac:dyDescent="0.25">
      <c r="J167" s="213"/>
      <c r="K167" s="213"/>
    </row>
    <row r="168" spans="10:11" ht="19.95" customHeight="1" x14ac:dyDescent="0.25">
      <c r="J168" s="213"/>
      <c r="K168" s="213"/>
    </row>
    <row r="169" spans="10:11" ht="19.95" customHeight="1" x14ac:dyDescent="0.25">
      <c r="J169" s="213"/>
      <c r="K169" s="213"/>
    </row>
    <row r="170" spans="10:11" ht="19.95" customHeight="1" x14ac:dyDescent="0.25">
      <c r="J170" s="213"/>
      <c r="K170" s="213"/>
    </row>
    <row r="171" spans="10:11" ht="19.95" customHeight="1" x14ac:dyDescent="0.25">
      <c r="J171" s="213"/>
      <c r="K171" s="213"/>
    </row>
    <row r="172" spans="10:11" ht="19.95" customHeight="1" x14ac:dyDescent="0.25">
      <c r="J172" s="213"/>
      <c r="K172" s="213"/>
    </row>
    <row r="173" spans="10:11" ht="19.95" customHeight="1" x14ac:dyDescent="0.25">
      <c r="J173" s="213"/>
      <c r="K173" s="213"/>
    </row>
    <row r="174" spans="10:11" ht="19.95" customHeight="1" x14ac:dyDescent="0.25">
      <c r="J174" s="213"/>
      <c r="K174" s="213"/>
    </row>
    <row r="175" spans="10:11" ht="19.95" customHeight="1" x14ac:dyDescent="0.25">
      <c r="J175" s="213"/>
      <c r="K175" s="213"/>
    </row>
    <row r="176" spans="10:11" ht="19.95" customHeight="1" x14ac:dyDescent="0.25">
      <c r="J176" s="213"/>
      <c r="K176" s="213"/>
    </row>
    <row r="177" spans="10:11" ht="19.95" customHeight="1" x14ac:dyDescent="0.25">
      <c r="J177" s="213"/>
      <c r="K177" s="213"/>
    </row>
    <row r="178" spans="10:11" ht="19.95" customHeight="1" x14ac:dyDescent="0.25">
      <c r="J178" s="213"/>
      <c r="K178" s="213"/>
    </row>
    <row r="179" spans="10:11" ht="19.95" customHeight="1" x14ac:dyDescent="0.25">
      <c r="J179" s="213"/>
      <c r="K179" s="213"/>
    </row>
    <row r="180" spans="10:11" ht="19.95" customHeight="1" x14ac:dyDescent="0.25">
      <c r="J180" s="213"/>
      <c r="K180" s="213"/>
    </row>
    <row r="181" spans="10:11" ht="19.95" customHeight="1" x14ac:dyDescent="0.25">
      <c r="J181" s="213"/>
      <c r="K181" s="213"/>
    </row>
    <row r="182" spans="10:11" ht="19.95" customHeight="1" x14ac:dyDescent="0.25">
      <c r="J182" s="213"/>
      <c r="K182" s="213"/>
    </row>
    <row r="183" spans="10:11" ht="19.95" customHeight="1" x14ac:dyDescent="0.25">
      <c r="J183" s="213"/>
      <c r="K183" s="213"/>
    </row>
    <row r="184" spans="10:11" ht="19.95" customHeight="1" x14ac:dyDescent="0.25">
      <c r="J184" s="213"/>
      <c r="K184" s="213"/>
    </row>
    <row r="185" spans="10:11" ht="19.95" customHeight="1" x14ac:dyDescent="0.25">
      <c r="J185" s="213"/>
      <c r="K185" s="213"/>
    </row>
    <row r="186" spans="10:11" ht="19.95" customHeight="1" x14ac:dyDescent="0.25">
      <c r="J186" s="213"/>
      <c r="K186" s="213"/>
    </row>
    <row r="187" spans="10:11" ht="19.95" customHeight="1" x14ac:dyDescent="0.25">
      <c r="J187" s="213"/>
      <c r="K187" s="213"/>
    </row>
    <row r="188" spans="10:11" ht="19.95" customHeight="1" x14ac:dyDescent="0.25">
      <c r="J188" s="213"/>
      <c r="K188" s="213"/>
    </row>
    <row r="189" spans="10:11" ht="19.95" customHeight="1" x14ac:dyDescent="0.25">
      <c r="J189" s="213"/>
      <c r="K189" s="213"/>
    </row>
    <row r="190" spans="10:11" ht="19.95" customHeight="1" x14ac:dyDescent="0.25">
      <c r="J190" s="213"/>
      <c r="K190" s="213"/>
    </row>
    <row r="191" spans="10:11" ht="19.95" customHeight="1" x14ac:dyDescent="0.25">
      <c r="J191" s="213"/>
      <c r="K191" s="213"/>
    </row>
    <row r="192" spans="10:11" ht="19.95" customHeight="1" x14ac:dyDescent="0.25">
      <c r="J192" s="213"/>
      <c r="K192" s="213"/>
    </row>
    <row r="193" spans="10:11" ht="19.95" customHeight="1" x14ac:dyDescent="0.25">
      <c r="J193" s="213"/>
      <c r="K193" s="213"/>
    </row>
    <row r="194" spans="10:11" ht="19.95" customHeight="1" x14ac:dyDescent="0.25">
      <c r="J194" s="213"/>
      <c r="K194" s="213"/>
    </row>
    <row r="195" spans="10:11" ht="19.95" customHeight="1" x14ac:dyDescent="0.25">
      <c r="J195" s="213"/>
      <c r="K195" s="213"/>
    </row>
    <row r="196" spans="10:11" ht="19.95" customHeight="1" x14ac:dyDescent="0.25">
      <c r="J196" s="213"/>
      <c r="K196" s="213"/>
    </row>
    <row r="197" spans="10:11" ht="19.95" customHeight="1" x14ac:dyDescent="0.25">
      <c r="J197" s="213"/>
      <c r="K197" s="213"/>
    </row>
    <row r="198" spans="10:11" ht="19.95" customHeight="1" x14ac:dyDescent="0.25">
      <c r="J198" s="213"/>
      <c r="K198" s="213"/>
    </row>
    <row r="199" spans="10:11" ht="19.95" customHeight="1" x14ac:dyDescent="0.25">
      <c r="J199" s="213"/>
      <c r="K199" s="213"/>
    </row>
    <row r="200" spans="10:11" ht="19.95" customHeight="1" x14ac:dyDescent="0.25">
      <c r="J200" s="213"/>
      <c r="K200" s="213"/>
    </row>
    <row r="201" spans="10:11" ht="19.95" customHeight="1" x14ac:dyDescent="0.25">
      <c r="J201" s="213"/>
      <c r="K201" s="213"/>
    </row>
    <row r="202" spans="10:11" ht="19.95" customHeight="1" x14ac:dyDescent="0.25">
      <c r="J202" s="213"/>
      <c r="K202" s="213"/>
    </row>
    <row r="203" spans="10:11" ht="19.95" customHeight="1" x14ac:dyDescent="0.25">
      <c r="J203" s="213"/>
      <c r="K203" s="213"/>
    </row>
    <row r="204" spans="10:11" ht="19.95" customHeight="1" x14ac:dyDescent="0.25">
      <c r="J204" s="213"/>
      <c r="K204" s="213"/>
    </row>
    <row r="205" spans="10:11" ht="19.95" customHeight="1" x14ac:dyDescent="0.25">
      <c r="J205" s="213"/>
      <c r="K205" s="213"/>
    </row>
    <row r="206" spans="10:11" ht="19.95" customHeight="1" x14ac:dyDescent="0.25">
      <c r="J206" s="213"/>
      <c r="K206" s="213"/>
    </row>
    <row r="207" spans="10:11" ht="19.95" customHeight="1" x14ac:dyDescent="0.25">
      <c r="J207" s="213"/>
      <c r="K207" s="213"/>
    </row>
    <row r="208" spans="10:11" ht="19.95" customHeight="1" x14ac:dyDescent="0.25">
      <c r="J208" s="213"/>
      <c r="K208" s="213"/>
    </row>
    <row r="209" spans="10:11" ht="19.95" customHeight="1" x14ac:dyDescent="0.25">
      <c r="J209" s="213"/>
      <c r="K209" s="213"/>
    </row>
    <row r="210" spans="10:11" ht="19.95" customHeight="1" x14ac:dyDescent="0.25">
      <c r="J210" s="213"/>
      <c r="K210" s="213"/>
    </row>
    <row r="211" spans="10:11" ht="19.95" customHeight="1" x14ac:dyDescent="0.25">
      <c r="J211" s="213"/>
      <c r="K211" s="213"/>
    </row>
    <row r="212" spans="10:11" ht="19.95" customHeight="1" x14ac:dyDescent="0.25">
      <c r="J212" s="213"/>
      <c r="K212" s="213"/>
    </row>
    <row r="213" spans="10:11" ht="19.95" customHeight="1" x14ac:dyDescent="0.25">
      <c r="J213" s="213"/>
      <c r="K213" s="213"/>
    </row>
    <row r="214" spans="10:11" ht="19.95" customHeight="1" x14ac:dyDescent="0.25">
      <c r="J214" s="213"/>
      <c r="K214" s="213"/>
    </row>
    <row r="215" spans="10:11" ht="19.95" customHeight="1" x14ac:dyDescent="0.25">
      <c r="J215" s="213"/>
      <c r="K215" s="213"/>
    </row>
    <row r="216" spans="10:11" ht="19.95" customHeight="1" x14ac:dyDescent="0.25">
      <c r="J216" s="213"/>
      <c r="K216" s="213"/>
    </row>
    <row r="217" spans="10:11" ht="19.95" customHeight="1" x14ac:dyDescent="0.25">
      <c r="J217" s="213"/>
      <c r="K217" s="213"/>
    </row>
    <row r="218" spans="10:11" ht="19.95" customHeight="1" x14ac:dyDescent="0.25">
      <c r="J218" s="213"/>
      <c r="K218" s="213"/>
    </row>
    <row r="219" spans="10:11" ht="19.95" customHeight="1" x14ac:dyDescent="0.25">
      <c r="J219" s="213"/>
      <c r="K219" s="213"/>
    </row>
    <row r="220" spans="10:11" ht="19.95" customHeight="1" x14ac:dyDescent="0.25">
      <c r="J220" s="213"/>
      <c r="K220" s="213"/>
    </row>
    <row r="221" spans="10:11" ht="19.95" customHeight="1" x14ac:dyDescent="0.25">
      <c r="J221" s="213"/>
      <c r="K221" s="213"/>
    </row>
    <row r="222" spans="10:11" ht="19.95" customHeight="1" x14ac:dyDescent="0.25">
      <c r="J222" s="213"/>
      <c r="K222" s="213"/>
    </row>
    <row r="223" spans="10:11" ht="19.95" customHeight="1" x14ac:dyDescent="0.25">
      <c r="J223" s="213"/>
      <c r="K223" s="213"/>
    </row>
    <row r="224" spans="10:11" ht="19.95" customHeight="1" x14ac:dyDescent="0.25">
      <c r="J224" s="213"/>
      <c r="K224" s="213"/>
    </row>
    <row r="225" spans="10:11" ht="19.95" customHeight="1" x14ac:dyDescent="0.25">
      <c r="J225" s="213"/>
      <c r="K225" s="213"/>
    </row>
    <row r="226" spans="10:11" ht="19.95" customHeight="1" x14ac:dyDescent="0.25">
      <c r="J226" s="213"/>
      <c r="K226" s="213"/>
    </row>
    <row r="227" spans="10:11" ht="19.95" customHeight="1" x14ac:dyDescent="0.25">
      <c r="J227" s="213"/>
      <c r="K227" s="213"/>
    </row>
    <row r="228" spans="10:11" ht="19.95" customHeight="1" x14ac:dyDescent="0.25">
      <c r="J228" s="213"/>
      <c r="K228" s="213"/>
    </row>
    <row r="229" spans="10:11" ht="19.95" customHeight="1" x14ac:dyDescent="0.25">
      <c r="J229" s="213"/>
      <c r="K229" s="213"/>
    </row>
    <row r="230" spans="10:11" ht="19.95" customHeight="1" x14ac:dyDescent="0.25">
      <c r="J230" s="213"/>
      <c r="K230" s="213"/>
    </row>
    <row r="231" spans="10:11" ht="19.95" customHeight="1" x14ac:dyDescent="0.25">
      <c r="J231" s="213"/>
      <c r="K231" s="213"/>
    </row>
    <row r="232" spans="10:11" ht="19.95" customHeight="1" x14ac:dyDescent="0.25">
      <c r="J232" s="213"/>
      <c r="K232" s="213"/>
    </row>
    <row r="233" spans="10:11" ht="19.95" customHeight="1" x14ac:dyDescent="0.25">
      <c r="J233" s="213"/>
      <c r="K233" s="213"/>
    </row>
    <row r="234" spans="10:11" ht="19.95" customHeight="1" x14ac:dyDescent="0.25">
      <c r="J234" s="213"/>
      <c r="K234" s="213"/>
    </row>
    <row r="235" spans="10:11" ht="19.95" customHeight="1" x14ac:dyDescent="0.25">
      <c r="J235" s="213"/>
      <c r="K235" s="213"/>
    </row>
    <row r="236" spans="10:11" ht="19.95" customHeight="1" x14ac:dyDescent="0.25">
      <c r="J236" s="213"/>
      <c r="K236" s="213"/>
    </row>
    <row r="237" spans="10:11" ht="19.95" customHeight="1" x14ac:dyDescent="0.25">
      <c r="J237" s="213"/>
      <c r="K237" s="213"/>
    </row>
    <row r="238" spans="10:11" ht="19.95" customHeight="1" x14ac:dyDescent="0.25">
      <c r="J238" s="213"/>
      <c r="K238" s="213"/>
    </row>
    <row r="239" spans="10:11" ht="19.95" customHeight="1" x14ac:dyDescent="0.25">
      <c r="J239" s="213"/>
      <c r="K239" s="213"/>
    </row>
    <row r="240" spans="10:11" ht="19.95" customHeight="1" x14ac:dyDescent="0.25">
      <c r="J240" s="213"/>
      <c r="K240" s="213"/>
    </row>
    <row r="241" spans="10:11" ht="19.95" customHeight="1" x14ac:dyDescent="0.25">
      <c r="J241" s="213"/>
      <c r="K241" s="213"/>
    </row>
    <row r="242" spans="10:11" ht="19.95" customHeight="1" x14ac:dyDescent="0.25">
      <c r="J242" s="213"/>
      <c r="K242" s="213"/>
    </row>
    <row r="243" spans="10:11" ht="19.95" customHeight="1" x14ac:dyDescent="0.25">
      <c r="J243" s="213"/>
      <c r="K243" s="213"/>
    </row>
    <row r="244" spans="10:11" ht="19.95" customHeight="1" x14ac:dyDescent="0.25">
      <c r="J244" s="213"/>
      <c r="K244" s="213"/>
    </row>
    <row r="245" spans="10:11" ht="19.95" customHeight="1" x14ac:dyDescent="0.25">
      <c r="J245" s="213"/>
      <c r="K245" s="213"/>
    </row>
    <row r="246" spans="10:11" ht="19.95" customHeight="1" x14ac:dyDescent="0.25">
      <c r="J246" s="213"/>
      <c r="K246" s="213"/>
    </row>
    <row r="247" spans="10:11" ht="19.95" customHeight="1" x14ac:dyDescent="0.25">
      <c r="J247" s="213"/>
      <c r="K247" s="213"/>
    </row>
    <row r="248" spans="10:11" ht="19.95" customHeight="1" x14ac:dyDescent="0.25">
      <c r="J248" s="213"/>
      <c r="K248" s="213"/>
    </row>
    <row r="249" spans="10:11" ht="19.95" customHeight="1" x14ac:dyDescent="0.25">
      <c r="J249" s="213"/>
      <c r="K249" s="213"/>
    </row>
    <row r="250" spans="10:11" ht="19.95" customHeight="1" x14ac:dyDescent="0.25">
      <c r="J250" s="213"/>
      <c r="K250" s="213"/>
    </row>
    <row r="251" spans="10:11" ht="19.95" customHeight="1" x14ac:dyDescent="0.25">
      <c r="J251" s="213"/>
      <c r="K251" s="213"/>
    </row>
    <row r="252" spans="10:11" ht="19.95" customHeight="1" x14ac:dyDescent="0.25">
      <c r="J252" s="213"/>
      <c r="K252" s="213"/>
    </row>
    <row r="253" spans="10:11" ht="19.95" customHeight="1" x14ac:dyDescent="0.25">
      <c r="J253" s="213"/>
      <c r="K253" s="213"/>
    </row>
    <row r="254" spans="10:11" ht="19.95" customHeight="1" x14ac:dyDescent="0.25">
      <c r="J254" s="213"/>
      <c r="K254" s="213"/>
    </row>
  </sheetData>
  <mergeCells count="266">
    <mergeCell ref="J251:K251"/>
    <mergeCell ref="J252:K252"/>
    <mergeCell ref="J253:K253"/>
    <mergeCell ref="J254:K254"/>
    <mergeCell ref="J23:K23"/>
    <mergeCell ref="J246:K246"/>
    <mergeCell ref="J247:K247"/>
    <mergeCell ref="J248:K248"/>
    <mergeCell ref="J249:K249"/>
    <mergeCell ref="J250:K250"/>
    <mergeCell ref="J241:K241"/>
    <mergeCell ref="J242:K242"/>
    <mergeCell ref="J243:K243"/>
    <mergeCell ref="J244:K244"/>
    <mergeCell ref="J245:K245"/>
    <mergeCell ref="J236:K236"/>
    <mergeCell ref="J237:K237"/>
    <mergeCell ref="J238:K238"/>
    <mergeCell ref="J239:K239"/>
    <mergeCell ref="J240:K240"/>
    <mergeCell ref="J231:K231"/>
    <mergeCell ref="J232:K232"/>
    <mergeCell ref="J233:K233"/>
    <mergeCell ref="J234:K234"/>
    <mergeCell ref="J235:K235"/>
    <mergeCell ref="J226:K226"/>
    <mergeCell ref="J227:K227"/>
    <mergeCell ref="J228:K228"/>
    <mergeCell ref="J229:K229"/>
    <mergeCell ref="J230:K230"/>
    <mergeCell ref="J221:K221"/>
    <mergeCell ref="J222:K222"/>
    <mergeCell ref="J223:K223"/>
    <mergeCell ref="J224:K224"/>
    <mergeCell ref="J225:K225"/>
    <mergeCell ref="J216:K216"/>
    <mergeCell ref="J217:K217"/>
    <mergeCell ref="J218:K218"/>
    <mergeCell ref="J219:K219"/>
    <mergeCell ref="J220:K220"/>
    <mergeCell ref="J211:K211"/>
    <mergeCell ref="J212:K212"/>
    <mergeCell ref="J213:K213"/>
    <mergeCell ref="J214:K214"/>
    <mergeCell ref="J215:K215"/>
    <mergeCell ref="J206:K206"/>
    <mergeCell ref="J207:K207"/>
    <mergeCell ref="J208:K208"/>
    <mergeCell ref="J209:K209"/>
    <mergeCell ref="J210:K210"/>
    <mergeCell ref="J201:K201"/>
    <mergeCell ref="J202:K202"/>
    <mergeCell ref="J203:K203"/>
    <mergeCell ref="J204:K204"/>
    <mergeCell ref="J205:K205"/>
    <mergeCell ref="J196:K196"/>
    <mergeCell ref="J197:K197"/>
    <mergeCell ref="J198:K198"/>
    <mergeCell ref="J199:K199"/>
    <mergeCell ref="J200:K200"/>
    <mergeCell ref="J191:K191"/>
    <mergeCell ref="J192:K192"/>
    <mergeCell ref="J193:K193"/>
    <mergeCell ref="J194:K194"/>
    <mergeCell ref="J195:K195"/>
    <mergeCell ref="J186:K186"/>
    <mergeCell ref="J187:K187"/>
    <mergeCell ref="J188:K188"/>
    <mergeCell ref="J189:K189"/>
    <mergeCell ref="J190:K190"/>
    <mergeCell ref="J181:K181"/>
    <mergeCell ref="J182:K182"/>
    <mergeCell ref="J183:K183"/>
    <mergeCell ref="J184:K184"/>
    <mergeCell ref="J185:K185"/>
    <mergeCell ref="J176:K176"/>
    <mergeCell ref="J177:K177"/>
    <mergeCell ref="J178:K178"/>
    <mergeCell ref="J179:K179"/>
    <mergeCell ref="J180:K180"/>
    <mergeCell ref="J171:K171"/>
    <mergeCell ref="J172:K172"/>
    <mergeCell ref="J173:K173"/>
    <mergeCell ref="J174:K174"/>
    <mergeCell ref="J175:K175"/>
    <mergeCell ref="J166:K166"/>
    <mergeCell ref="J167:K167"/>
    <mergeCell ref="J168:K168"/>
    <mergeCell ref="J169:K169"/>
    <mergeCell ref="J170:K170"/>
    <mergeCell ref="J161:K161"/>
    <mergeCell ref="J162:K162"/>
    <mergeCell ref="J163:K163"/>
    <mergeCell ref="J164:K164"/>
    <mergeCell ref="J165:K165"/>
    <mergeCell ref="J156:K156"/>
    <mergeCell ref="J157:K157"/>
    <mergeCell ref="J158:K158"/>
    <mergeCell ref="J159:K159"/>
    <mergeCell ref="J160:K160"/>
    <mergeCell ref="J151:K151"/>
    <mergeCell ref="J152:K152"/>
    <mergeCell ref="J153:K153"/>
    <mergeCell ref="J154:K154"/>
    <mergeCell ref="J155:K155"/>
    <mergeCell ref="J146:K146"/>
    <mergeCell ref="J147:K147"/>
    <mergeCell ref="J148:K148"/>
    <mergeCell ref="J149:K149"/>
    <mergeCell ref="J150:K150"/>
    <mergeCell ref="J141:K141"/>
    <mergeCell ref="J142:K142"/>
    <mergeCell ref="J143:K143"/>
    <mergeCell ref="J144:K144"/>
    <mergeCell ref="J145:K145"/>
    <mergeCell ref="J136:K136"/>
    <mergeCell ref="J137:K137"/>
    <mergeCell ref="J138:K138"/>
    <mergeCell ref="J139:K139"/>
    <mergeCell ref="J140:K140"/>
    <mergeCell ref="J131:K131"/>
    <mergeCell ref="J132:K132"/>
    <mergeCell ref="J133:K133"/>
    <mergeCell ref="J134:K134"/>
    <mergeCell ref="J135:K135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J116:K116"/>
    <mergeCell ref="J117:K117"/>
    <mergeCell ref="J118:K118"/>
    <mergeCell ref="J119:K119"/>
    <mergeCell ref="J120:K120"/>
    <mergeCell ref="J111:K111"/>
    <mergeCell ref="J112:K112"/>
    <mergeCell ref="J113:K113"/>
    <mergeCell ref="J114:K114"/>
    <mergeCell ref="J115:K115"/>
    <mergeCell ref="J106:K106"/>
    <mergeCell ref="J107:K107"/>
    <mergeCell ref="J108:K108"/>
    <mergeCell ref="J109:K109"/>
    <mergeCell ref="J110:K110"/>
    <mergeCell ref="J101:K101"/>
    <mergeCell ref="J102:K102"/>
    <mergeCell ref="J103:K103"/>
    <mergeCell ref="J104:K104"/>
    <mergeCell ref="J105:K105"/>
    <mergeCell ref="J96:K96"/>
    <mergeCell ref="J97:K97"/>
    <mergeCell ref="J98:K98"/>
    <mergeCell ref="J99:K99"/>
    <mergeCell ref="J100:K100"/>
    <mergeCell ref="J91:K91"/>
    <mergeCell ref="J92:K92"/>
    <mergeCell ref="J93:K93"/>
    <mergeCell ref="J94:K94"/>
    <mergeCell ref="J95:K95"/>
    <mergeCell ref="J86:K86"/>
    <mergeCell ref="J87:K87"/>
    <mergeCell ref="J88:K88"/>
    <mergeCell ref="J89:K89"/>
    <mergeCell ref="J90:K90"/>
    <mergeCell ref="J81:K81"/>
    <mergeCell ref="J82:K82"/>
    <mergeCell ref="J83:K83"/>
    <mergeCell ref="J84:K84"/>
    <mergeCell ref="J85:K85"/>
    <mergeCell ref="J76:K76"/>
    <mergeCell ref="J77:K77"/>
    <mergeCell ref="J78:K78"/>
    <mergeCell ref="J79:K79"/>
    <mergeCell ref="J80:K80"/>
    <mergeCell ref="J71:K71"/>
    <mergeCell ref="J72:K72"/>
    <mergeCell ref="J73:K73"/>
    <mergeCell ref="J74:K74"/>
    <mergeCell ref="J75:K75"/>
    <mergeCell ref="J66:K66"/>
    <mergeCell ref="J67:K67"/>
    <mergeCell ref="J68:K68"/>
    <mergeCell ref="J69:K69"/>
    <mergeCell ref="J70:K70"/>
    <mergeCell ref="J61:K61"/>
    <mergeCell ref="J62:K62"/>
    <mergeCell ref="J63:K63"/>
    <mergeCell ref="J64:K64"/>
    <mergeCell ref="J65:K65"/>
    <mergeCell ref="J56:K56"/>
    <mergeCell ref="J57:K57"/>
    <mergeCell ref="J58:K58"/>
    <mergeCell ref="J59:K59"/>
    <mergeCell ref="J60:K60"/>
    <mergeCell ref="J51:K51"/>
    <mergeCell ref="J52:K52"/>
    <mergeCell ref="J53:K53"/>
    <mergeCell ref="J54:K54"/>
    <mergeCell ref="J55:K55"/>
    <mergeCell ref="J46:K46"/>
    <mergeCell ref="J47:K47"/>
    <mergeCell ref="J48:K48"/>
    <mergeCell ref="J49:K49"/>
    <mergeCell ref="J50:K50"/>
    <mergeCell ref="J41:K41"/>
    <mergeCell ref="J42:K42"/>
    <mergeCell ref="J43:K43"/>
    <mergeCell ref="J44:K44"/>
    <mergeCell ref="J45:K45"/>
    <mergeCell ref="J36:K36"/>
    <mergeCell ref="J37:K37"/>
    <mergeCell ref="J38:K38"/>
    <mergeCell ref="J39:K39"/>
    <mergeCell ref="J40:K40"/>
    <mergeCell ref="J31:K31"/>
    <mergeCell ref="J32:K32"/>
    <mergeCell ref="J33:K33"/>
    <mergeCell ref="J34:K34"/>
    <mergeCell ref="J35:K35"/>
    <mergeCell ref="J27:K27"/>
    <mergeCell ref="J28:K28"/>
    <mergeCell ref="J29:K29"/>
    <mergeCell ref="J30:K30"/>
    <mergeCell ref="J20:K20"/>
    <mergeCell ref="J21:K21"/>
    <mergeCell ref="J22:K22"/>
    <mergeCell ref="J24:K24"/>
    <mergeCell ref="J26:K26"/>
    <mergeCell ref="A16:A19"/>
    <mergeCell ref="I16:I19"/>
    <mergeCell ref="A2:A6"/>
    <mergeCell ref="I2:I6"/>
    <mergeCell ref="A7:A15"/>
    <mergeCell ref="G15:G16"/>
    <mergeCell ref="I7:I15"/>
    <mergeCell ref="L18:L19"/>
    <mergeCell ref="J17:K17"/>
    <mergeCell ref="J18:K19"/>
    <mergeCell ref="J16:K16"/>
    <mergeCell ref="L2:M2"/>
    <mergeCell ref="L3:M3"/>
    <mergeCell ref="L4:M4"/>
    <mergeCell ref="L5:M5"/>
    <mergeCell ref="L6:M6"/>
    <mergeCell ref="L7:M7"/>
    <mergeCell ref="L8:M11"/>
    <mergeCell ref="L13:M13"/>
    <mergeCell ref="L14:M14"/>
    <mergeCell ref="L16:M16"/>
    <mergeCell ref="L17:M17"/>
    <mergeCell ref="L20:M20"/>
    <mergeCell ref="L21:M21"/>
    <mergeCell ref="L22:M22"/>
    <mergeCell ref="J1:K1"/>
    <mergeCell ref="J3:K6"/>
    <mergeCell ref="J7:K7"/>
    <mergeCell ref="J13:K13"/>
    <mergeCell ref="J14:K14"/>
    <mergeCell ref="J8:K12"/>
    <mergeCell ref="L1:M1"/>
  </mergeCells>
  <phoneticPr fontId="2" type="noConversion"/>
  <hyperlinks>
    <hyperlink ref="B3" location="椰奶同款背包!A3" display="BAON(七批)" xr:uid="{AEAE7488-B564-4DDF-B863-E4B3D8957524}"/>
    <hyperlink ref="B2" location="'Rosé|Lisa同款'!A2" display="Ohcookieee" xr:uid="{B9B6B3E2-DC61-4535-80E4-B53BC7997781}"/>
    <hyperlink ref="B4" location="订单!A2" display="DWS COMPANY" xr:uid="{698A5E7C-4246-426C-B901-0A98987A5347}"/>
    <hyperlink ref="B5" location="订单!A4" display="MIMICAWE" xr:uid="{7DFE74C5-4DE4-4C52-A867-1164F2C2AA96}"/>
    <hyperlink ref="B6" location="订单!A6" display="nerdy" xr:uid="{EC4ACF2B-885E-4870-83BF-9600B14D4C8A}"/>
    <hyperlink ref="B23" r:id="rId1" xr:uid="{46674F87-193A-4395-9B81-2A5207E98708}"/>
    <hyperlink ref="B7" location="椰奶同款背包!A14" display="BAON(八批)" xr:uid="{9B20095E-B69F-488C-8A96-14FC90C4AFA5}"/>
    <hyperlink ref="B10" location="订单!B16" display="PROP" xr:uid="{52F2F335-7C50-4CD5-9802-AC1950FB4B9F}"/>
    <hyperlink ref="B9" location="订单!B18" display="DWS COMPANY" xr:uid="{AD02FE01-D77E-4D0B-B137-4090EEA6B84B}"/>
    <hyperlink ref="B16" location="订单!B24" display="aqo" xr:uid="{2DDB73E9-4FAA-4659-BF02-33DFC70535E3}"/>
    <hyperlink ref="B8" location="订单!B20" display="spao" xr:uid="{E37CB711-01FE-4394-A936-FFC0F7B9AD68}"/>
    <hyperlink ref="B11" location="'Rosé|Lisa同款'!A20" display="Ohcookieee" xr:uid="{7576F0C6-A84D-4B3E-9728-EA9A29A962C5}"/>
    <hyperlink ref="B12" location="'Rosé|Lisa同款'!A13" display="Ohcookieee" xr:uid="{EF29B23D-64DA-4A66-B401-3D8784156736}"/>
    <hyperlink ref="B13" location="订单!B22" display="muahmuah" xr:uid="{37493F62-5C4A-4E92-91F3-4FE9876AC837}"/>
    <hyperlink ref="B14" location="订单!B23" display="muahmuah" xr:uid="{8B0EBCCD-222D-454F-8804-7C2C661D9B52}"/>
    <hyperlink ref="B15" location="订单!B24" display="muahmuah" xr:uid="{43C5082F-6F63-44F2-8774-A33B641C80F5}"/>
    <hyperlink ref="B17" location="订单!B28" display="Mmlg" xr:uid="{A6A68D07-592F-4DA1-B99E-84FFA51A5100}"/>
    <hyperlink ref="B18" location="椰奶同款背包!A22" display="BAON(九批)" xr:uid="{FA52CE9B-9F9B-4CE9-872C-2161A8088EF7}"/>
    <hyperlink ref="B19" location="订单!B30" display="WHYNOTUS" xr:uid="{3B1AB600-E87D-4D0B-9F98-1CD5634FED74}"/>
    <hyperlink ref="B20" location="订单!A33" display="BEENTRILL" xr:uid="{59B70813-5E0B-4AB5-9515-D31C4F70AD70}"/>
  </hyperlinks>
  <pageMargins left="0.7" right="0.7" top="0.75" bottom="0.75" header="0.3" footer="0.3"/>
  <pageSetup paperSize="9" orientation="portrait"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黑五</vt:lpstr>
      <vt:lpstr>已下单(黑五)</vt:lpstr>
      <vt:lpstr>订单</vt:lpstr>
      <vt:lpstr>椰奶同款背包</vt:lpstr>
      <vt:lpstr>Rosé|Lisa同款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2020-12-10T08:07:32Z</dcterms:modified>
</cp:coreProperties>
</file>