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2FB87B20-6D50-4889-94DD-790181776790}" xr6:coauthVersionLast="45" xr6:coauthVersionMax="45" xr10:uidLastSave="{00000000-0000-0000-0000-000000000000}"/>
  <bookViews>
    <workbookView xWindow="-108" yWindow="-108" windowWidth="23256" windowHeight="12576" firstSheet="1" activeTab="3" xr2:uid="{0E2E0942-AB44-43AB-B043-1C276226D050}"/>
  </bookViews>
  <sheets>
    <sheet name="贩卖机补款" sheetId="1" r:id="rId1"/>
    <sheet name="接受箱补款" sheetId="4" r:id="rId2"/>
    <sheet name="接受箱年后货物情况整理" sheetId="10" r:id="rId3"/>
    <sheet name="接受箱其他" sheetId="6" r:id="rId4"/>
    <sheet name="贩卖机其他" sheetId="5" r:id="rId5"/>
    <sheet name="包装及运费" sheetId="7" r:id="rId6"/>
    <sheet name="补发" sheetId="8" r:id="rId7"/>
    <sheet name="代收代付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0" l="1"/>
  <c r="C26" i="10" l="1"/>
  <c r="Q18" i="9" l="1"/>
  <c r="M3" i="4" l="1"/>
  <c r="M4" i="4"/>
  <c r="L130" i="1"/>
  <c r="O130" i="1" s="1"/>
  <c r="U146" i="1"/>
  <c r="J153" i="1" s="1"/>
  <c r="V146" i="1"/>
  <c r="K153" i="1" s="1"/>
  <c r="S146" i="1"/>
  <c r="T123" i="1"/>
  <c r="T122" i="1"/>
  <c r="T137" i="1"/>
  <c r="T62" i="1"/>
  <c r="T12" i="1"/>
  <c r="T79" i="1"/>
  <c r="T18" i="1"/>
  <c r="T78" i="1"/>
  <c r="T89" i="1"/>
  <c r="T92" i="1"/>
  <c r="T73" i="1"/>
  <c r="T76" i="1" l="1"/>
  <c r="T109" i="1"/>
  <c r="X53" i="4"/>
  <c r="X54" i="4" s="1"/>
  <c r="Y53" i="4"/>
  <c r="Y54" i="4" s="1"/>
  <c r="W39" i="4"/>
  <c r="V53" i="4"/>
  <c r="W16" i="4"/>
  <c r="W10" i="4"/>
  <c r="W17" i="4"/>
  <c r="W2" i="4"/>
  <c r="W51" i="4"/>
  <c r="W5" i="4"/>
  <c r="W37" i="4"/>
  <c r="W18" i="4"/>
  <c r="W4" i="4"/>
  <c r="W6" i="4" l="1"/>
  <c r="W53" i="4" s="1"/>
  <c r="W54" i="4" s="1"/>
  <c r="T3" i="1"/>
  <c r="O54" i="4" l="1"/>
  <c r="L54" i="4"/>
  <c r="K54" i="4"/>
  <c r="O10" i="7" l="1"/>
  <c r="O9" i="7"/>
  <c r="O5" i="7"/>
  <c r="O4" i="7"/>
  <c r="L147" i="1"/>
  <c r="O147" i="1" s="1"/>
  <c r="P162" i="1"/>
  <c r="O159" i="1"/>
  <c r="O160" i="1" s="1"/>
  <c r="K159" i="1"/>
  <c r="K160" i="1" s="1"/>
  <c r="J159" i="1"/>
  <c r="J160" i="1" s="1"/>
  <c r="N152" i="1"/>
  <c r="C40" i="7"/>
  <c r="O3" i="7" s="1"/>
  <c r="O33" i="9"/>
  <c r="P33" i="9"/>
  <c r="K33" i="9"/>
  <c r="N33" i="9"/>
  <c r="J51" i="5"/>
  <c r="J52" i="5"/>
  <c r="J53" i="5"/>
  <c r="J55" i="5"/>
  <c r="J49" i="5"/>
  <c r="J30" i="5"/>
  <c r="J28" i="5"/>
  <c r="J27" i="5"/>
  <c r="J5" i="5"/>
  <c r="J6" i="5"/>
  <c r="J3" i="5"/>
  <c r="I58" i="5"/>
  <c r="H58" i="5"/>
  <c r="J152" i="1"/>
  <c r="J155" i="1" s="1"/>
  <c r="K152" i="1"/>
  <c r="K155" i="1" s="1"/>
  <c r="Q4" i="4"/>
  <c r="L20" i="9"/>
  <c r="O8" i="7" l="1"/>
  <c r="P160" i="1"/>
  <c r="R160" i="1" s="1"/>
  <c r="J164" i="1"/>
  <c r="J166" i="1" s="1"/>
  <c r="K164" i="1"/>
  <c r="K166" i="1" s="1"/>
  <c r="L142" i="1"/>
  <c r="O142" i="1" s="1"/>
  <c r="Q160" i="1" l="1"/>
  <c r="L141" i="1"/>
  <c r="O141" i="1" s="1"/>
  <c r="L92" i="1"/>
  <c r="O92" i="1" s="1"/>
  <c r="Q45" i="4" l="1"/>
  <c r="M45" i="4"/>
  <c r="P45" i="4" s="1"/>
  <c r="R45" i="4" l="1"/>
  <c r="C19" i="7"/>
  <c r="M265" i="4"/>
  <c r="P265" i="4" s="1"/>
  <c r="M53" i="4"/>
  <c r="P53" i="4" s="1"/>
  <c r="L89" i="1" l="1"/>
  <c r="O89" i="1" s="1"/>
  <c r="M125" i="4" l="1"/>
  <c r="M137" i="4"/>
  <c r="H24" i="9" l="1"/>
  <c r="L24" i="9" s="1"/>
  <c r="Q24" i="9" s="1"/>
  <c r="G24" i="9"/>
  <c r="L145" i="1" l="1"/>
  <c r="O145" i="1" s="1"/>
  <c r="L140" i="1"/>
  <c r="H25" i="9" l="1"/>
  <c r="L25" i="9" s="1"/>
  <c r="G25" i="9"/>
  <c r="L17" i="9"/>
  <c r="Q17" i="9" s="1"/>
  <c r="H23" i="9"/>
  <c r="H33" i="9" s="1"/>
  <c r="G23" i="9"/>
  <c r="L23" i="9" l="1"/>
  <c r="Q23" i="9" s="1"/>
  <c r="Q80" i="4"/>
  <c r="M80" i="4"/>
  <c r="P80" i="4" s="1"/>
  <c r="R80" i="4" l="1"/>
  <c r="Q53" i="4" l="1"/>
  <c r="R53" i="4" l="1"/>
  <c r="Q52" i="4"/>
  <c r="M52" i="4"/>
  <c r="P52" i="4" s="1"/>
  <c r="Q49" i="4"/>
  <c r="Q50" i="4"/>
  <c r="Q51" i="4"/>
  <c r="M49" i="4"/>
  <c r="P49" i="4" s="1"/>
  <c r="M50" i="4"/>
  <c r="P50" i="4" s="1"/>
  <c r="M51" i="4"/>
  <c r="P51" i="4" s="1"/>
  <c r="M48" i="4"/>
  <c r="M46" i="4"/>
  <c r="M47" i="4"/>
  <c r="Q48" i="4"/>
  <c r="R50" i="4" l="1"/>
  <c r="R51" i="4"/>
  <c r="R49" i="4"/>
  <c r="R52" i="4"/>
  <c r="P48" i="4"/>
  <c r="R48" i="4" s="1"/>
  <c r="L21" i="9" l="1"/>
  <c r="Q21" i="9" s="1"/>
  <c r="L19" i="9"/>
  <c r="Q19" i="9" s="1"/>
  <c r="L18" i="9"/>
  <c r="L16" i="9"/>
  <c r="Q16" i="9" s="1"/>
  <c r="L15" i="9"/>
  <c r="Q15" i="9" s="1"/>
  <c r="L14" i="9"/>
  <c r="Q14" i="9" s="1"/>
  <c r="L12" i="9"/>
  <c r="Q12" i="9" s="1"/>
  <c r="L11" i="9"/>
  <c r="Q11" i="9" s="1"/>
  <c r="L10" i="9"/>
  <c r="L9" i="9"/>
  <c r="Q9" i="9" s="1"/>
  <c r="L7" i="9"/>
  <c r="Q7" i="9" s="1"/>
  <c r="L6" i="9"/>
  <c r="Q6" i="9" s="1"/>
  <c r="L5" i="9"/>
  <c r="Q5" i="9" s="1"/>
  <c r="L4" i="9"/>
  <c r="Q4" i="9" s="1"/>
  <c r="Q33" i="9" s="1"/>
  <c r="L3" i="9"/>
  <c r="L88" i="1" l="1"/>
  <c r="O88" i="1" s="1"/>
  <c r="O140" i="1"/>
  <c r="L65" i="1"/>
  <c r="O65" i="1" s="1"/>
  <c r="L138" i="1" l="1"/>
  <c r="O138" i="1" s="1"/>
  <c r="L133" i="1"/>
  <c r="O133" i="1" s="1"/>
  <c r="L134" i="1"/>
  <c r="O134" i="1" s="1"/>
  <c r="L126" i="1" l="1"/>
  <c r="O126" i="1" s="1"/>
  <c r="L124" i="1"/>
  <c r="O124" i="1" s="1"/>
  <c r="L123" i="1"/>
  <c r="O123" i="1" s="1"/>
  <c r="L122" i="1"/>
  <c r="O122" i="1" s="1"/>
  <c r="L119" i="1"/>
  <c r="O119" i="1" s="1"/>
  <c r="L118" i="1"/>
  <c r="O118" i="1" s="1"/>
  <c r="L114" i="1"/>
  <c r="O114" i="1" s="1"/>
  <c r="L113" i="1"/>
  <c r="O113" i="1" s="1"/>
  <c r="L112" i="1"/>
  <c r="O112" i="1" s="1"/>
  <c r="L111" i="1"/>
  <c r="O111" i="1" s="1"/>
  <c r="L110" i="1"/>
  <c r="O110" i="1" s="1"/>
  <c r="L109" i="1"/>
  <c r="O109" i="1" s="1"/>
  <c r="L108" i="1"/>
  <c r="O108" i="1" s="1"/>
  <c r="L106" i="1"/>
  <c r="O106" i="1" s="1"/>
  <c r="L105" i="1"/>
  <c r="O105" i="1" s="1"/>
  <c r="L104" i="1"/>
  <c r="O104" i="1" s="1"/>
  <c r="L102" i="1"/>
  <c r="O102" i="1" s="1"/>
  <c r="L101" i="1" l="1"/>
  <c r="O101" i="1" s="1"/>
  <c r="L98" i="1"/>
  <c r="O98" i="1" s="1"/>
  <c r="L90" i="1"/>
  <c r="O90" i="1" s="1"/>
  <c r="L91" i="1"/>
  <c r="O91" i="1" s="1"/>
  <c r="L93" i="1"/>
  <c r="O93" i="1" s="1"/>
  <c r="L94" i="1"/>
  <c r="O94" i="1" s="1"/>
  <c r="L95" i="1"/>
  <c r="O95" i="1" s="1"/>
  <c r="L96" i="1"/>
  <c r="O96" i="1" s="1"/>
  <c r="L86" i="1" l="1"/>
  <c r="O86" i="1" s="1"/>
  <c r="L85" i="1"/>
  <c r="O85" i="1" s="1"/>
  <c r="L83" i="1"/>
  <c r="O83" i="1" s="1"/>
  <c r="L82" i="1"/>
  <c r="O82" i="1" s="1"/>
  <c r="L80" i="1"/>
  <c r="O80" i="1" s="1"/>
  <c r="L73" i="1"/>
  <c r="O73" i="1" s="1"/>
  <c r="L81" i="1" l="1"/>
  <c r="O81" i="1" s="1"/>
  <c r="Q46" i="4" l="1"/>
  <c r="P46" i="4"/>
  <c r="M44" i="4"/>
  <c r="P44" i="4" s="1"/>
  <c r="Q44" i="4"/>
  <c r="R46" i="4" l="1"/>
  <c r="R44" i="4"/>
  <c r="M43" i="4"/>
  <c r="P43" i="4" s="1"/>
  <c r="Q43" i="4"/>
  <c r="M42" i="4"/>
  <c r="P42" i="4" s="1"/>
  <c r="Q42" i="4"/>
  <c r="Q47" i="4"/>
  <c r="P47" i="4"/>
  <c r="Q60" i="4"/>
  <c r="M60" i="4"/>
  <c r="P60" i="4" s="1"/>
  <c r="R47" i="4" l="1"/>
  <c r="R60" i="4"/>
  <c r="R43" i="4"/>
  <c r="R42" i="4"/>
  <c r="Q67" i="4"/>
  <c r="M67" i="4"/>
  <c r="P67" i="4" s="1"/>
  <c r="R67" i="4" l="1"/>
  <c r="Q40" i="4"/>
  <c r="Q41" i="4"/>
  <c r="M40" i="4"/>
  <c r="P40" i="4" s="1"/>
  <c r="M41" i="4"/>
  <c r="P41" i="4" s="1"/>
  <c r="Q39" i="4"/>
  <c r="M39" i="4"/>
  <c r="P39" i="4" s="1"/>
  <c r="Q38" i="4"/>
  <c r="M38" i="4"/>
  <c r="P38" i="4" s="1"/>
  <c r="R41" i="4" l="1"/>
  <c r="R38" i="4"/>
  <c r="R40" i="4"/>
  <c r="R39" i="4"/>
  <c r="Q37" i="4"/>
  <c r="Q36" i="4"/>
  <c r="M36" i="4"/>
  <c r="P36" i="4" s="1"/>
  <c r="M35" i="4"/>
  <c r="P35" i="4" s="1"/>
  <c r="Q35" i="4"/>
  <c r="M37" i="4"/>
  <c r="P37" i="4" s="1"/>
  <c r="Q34" i="4"/>
  <c r="M34" i="4"/>
  <c r="P34" i="4" s="1"/>
  <c r="M33" i="4"/>
  <c r="P33" i="4" s="1"/>
  <c r="Q33" i="4"/>
  <c r="R37" i="4" l="1"/>
  <c r="R35" i="4"/>
  <c r="R34" i="4"/>
  <c r="R36" i="4"/>
  <c r="R33" i="4"/>
  <c r="Q81" i="4" l="1"/>
  <c r="M81" i="4"/>
  <c r="P81" i="4" s="1"/>
  <c r="Q63" i="4"/>
  <c r="M63" i="4"/>
  <c r="P63" i="4" s="1"/>
  <c r="R63" i="4" l="1"/>
  <c r="R81" i="4"/>
  <c r="P15" i="4" l="1"/>
  <c r="O125" i="1" l="1"/>
  <c r="Q27" i="4" l="1"/>
  <c r="Q28" i="4"/>
  <c r="Q29" i="4"/>
  <c r="Q30" i="4"/>
  <c r="Q31" i="4"/>
  <c r="Q32" i="4"/>
  <c r="M31" i="4"/>
  <c r="P31" i="4" s="1"/>
  <c r="M28" i="4"/>
  <c r="P28" i="4" s="1"/>
  <c r="M29" i="4"/>
  <c r="P29" i="4" s="1"/>
  <c r="M30" i="4"/>
  <c r="P30" i="4" s="1"/>
  <c r="M27" i="4"/>
  <c r="P27" i="4" s="1"/>
  <c r="R31" i="4" l="1"/>
  <c r="R30" i="4"/>
  <c r="R29" i="4"/>
  <c r="R28" i="4"/>
  <c r="R27" i="4"/>
  <c r="M32" i="4"/>
  <c r="P32" i="4" l="1"/>
  <c r="R32" i="4" s="1"/>
  <c r="Q26" i="4"/>
  <c r="M26" i="4"/>
  <c r="P26" i="4" s="1"/>
  <c r="R26" i="4" l="1"/>
  <c r="L139" i="1"/>
  <c r="O139" i="1" s="1"/>
  <c r="L137" i="1"/>
  <c r="O137" i="1" s="1"/>
  <c r="L135" i="1" l="1"/>
  <c r="L117" i="1" l="1"/>
  <c r="O117" i="1" s="1"/>
  <c r="L115" i="1"/>
  <c r="O115" i="1" s="1"/>
  <c r="L107" i="1"/>
  <c r="O107" i="1" s="1"/>
  <c r="O135" i="1" l="1"/>
  <c r="L120" i="1" l="1"/>
  <c r="O120" i="1" s="1"/>
  <c r="L121" i="1"/>
  <c r="O121" i="1" s="1"/>
  <c r="L87" i="1" l="1"/>
  <c r="O87" i="1" s="1"/>
  <c r="L136" i="1" l="1"/>
  <c r="O136" i="1" s="1"/>
  <c r="T37" i="1" l="1"/>
  <c r="T51" i="1"/>
  <c r="T52" i="1"/>
  <c r="T55" i="1"/>
  <c r="T59" i="1"/>
  <c r="T63" i="1"/>
  <c r="T65" i="1"/>
  <c r="T70" i="1"/>
  <c r="T146" i="1" l="1"/>
  <c r="O153" i="1" s="1"/>
  <c r="L99" i="1"/>
  <c r="O99" i="1" s="1"/>
  <c r="L100" i="1"/>
  <c r="O100" i="1" s="1"/>
  <c r="L84" i="1"/>
  <c r="O84" i="1" s="1"/>
  <c r="L74" i="1" l="1"/>
  <c r="O74" i="1" s="1"/>
  <c r="L75" i="1"/>
  <c r="O75" i="1" s="1"/>
  <c r="L76" i="1"/>
  <c r="O76" i="1" s="1"/>
  <c r="L62" i="1" l="1"/>
  <c r="L61" i="1"/>
  <c r="O61" i="1" s="1"/>
  <c r="L103" i="1" l="1"/>
  <c r="O103" i="1" s="1"/>
  <c r="L97" i="1"/>
  <c r="O97" i="1" s="1"/>
  <c r="L67" i="1"/>
  <c r="L70" i="1" l="1"/>
  <c r="L79" i="1"/>
  <c r="O79" i="1" s="1"/>
  <c r="L77" i="1"/>
  <c r="O70" i="1" l="1"/>
  <c r="O67" i="1"/>
  <c r="L56" i="1" l="1"/>
  <c r="O56" i="1" s="1"/>
  <c r="L57" i="1"/>
  <c r="O57" i="1" s="1"/>
  <c r="L58" i="1"/>
  <c r="O58" i="1" s="1"/>
  <c r="L59" i="1"/>
  <c r="O59" i="1" s="1"/>
  <c r="L60" i="1"/>
  <c r="O77" i="1" l="1"/>
  <c r="L69" i="1"/>
  <c r="L66" i="1"/>
  <c r="O66" i="1" s="1"/>
  <c r="L63" i="1"/>
  <c r="O63" i="1" s="1"/>
  <c r="L52" i="1" l="1"/>
  <c r="L51" i="1"/>
  <c r="O51" i="1" s="1"/>
  <c r="L45" i="1"/>
  <c r="O45" i="1" s="1"/>
  <c r="O69" i="1"/>
  <c r="L64" i="1"/>
  <c r="O64" i="1" s="1"/>
  <c r="O60" i="1"/>
  <c r="L53" i="1"/>
  <c r="O53" i="1" s="1"/>
  <c r="L54" i="1"/>
  <c r="O54" i="1" s="1"/>
  <c r="L55" i="1"/>
  <c r="O55" i="1" s="1"/>
  <c r="L46" i="1"/>
  <c r="O46" i="1" s="1"/>
  <c r="L47" i="1"/>
  <c r="O47" i="1" s="1"/>
  <c r="L48" i="1"/>
  <c r="O48" i="1" s="1"/>
  <c r="L49" i="1"/>
  <c r="O49" i="1" s="1"/>
  <c r="L50" i="1"/>
  <c r="O50" i="1" s="1"/>
  <c r="L44" i="1" l="1"/>
  <c r="O44" i="1" s="1"/>
  <c r="L43" i="1" l="1"/>
  <c r="O43" i="1" s="1"/>
  <c r="L38" i="1" l="1"/>
  <c r="O38" i="1" s="1"/>
  <c r="L41" i="1"/>
  <c r="O41" i="1" s="1"/>
  <c r="L40" i="1"/>
  <c r="O40" i="1" s="1"/>
  <c r="L33" i="1" l="1"/>
  <c r="O33" i="1" s="1"/>
  <c r="L32" i="1"/>
  <c r="O32" i="1" s="1"/>
  <c r="L36" i="1" l="1"/>
  <c r="O36" i="1" s="1"/>
  <c r="L12" i="1" l="1"/>
  <c r="O12" i="1" s="1"/>
  <c r="Q25" i="4" l="1"/>
  <c r="M25" i="4"/>
  <c r="P25" i="4" s="1"/>
  <c r="Q24" i="4"/>
  <c r="M24" i="4"/>
  <c r="P24" i="4" s="1"/>
  <c r="Q23" i="4"/>
  <c r="M23" i="4"/>
  <c r="P23" i="4" s="1"/>
  <c r="Q22" i="4"/>
  <c r="M22" i="4"/>
  <c r="P22" i="4" s="1"/>
  <c r="Q21" i="4"/>
  <c r="M21" i="4"/>
  <c r="P21" i="4" s="1"/>
  <c r="Q20" i="4"/>
  <c r="M20" i="4"/>
  <c r="P20" i="4" s="1"/>
  <c r="Q19" i="4"/>
  <c r="M19" i="4"/>
  <c r="P19" i="4" s="1"/>
  <c r="Q18" i="4"/>
  <c r="M18" i="4"/>
  <c r="P18" i="4" s="1"/>
  <c r="Q17" i="4"/>
  <c r="M17" i="4"/>
  <c r="P17" i="4" s="1"/>
  <c r="Q16" i="4"/>
  <c r="M16" i="4"/>
  <c r="P16" i="4" s="1"/>
  <c r="Q14" i="4"/>
  <c r="M14" i="4"/>
  <c r="P14" i="4" s="1"/>
  <c r="Q13" i="4"/>
  <c r="M13" i="4"/>
  <c r="P13" i="4" s="1"/>
  <c r="Q12" i="4"/>
  <c r="M12" i="4"/>
  <c r="P12" i="4" s="1"/>
  <c r="Q11" i="4"/>
  <c r="M11" i="4"/>
  <c r="P11" i="4" s="1"/>
  <c r="Q10" i="4"/>
  <c r="M10" i="4"/>
  <c r="P10" i="4" s="1"/>
  <c r="Q9" i="4"/>
  <c r="M9" i="4"/>
  <c r="P9" i="4" s="1"/>
  <c r="Q8" i="4"/>
  <c r="M8" i="4"/>
  <c r="P8" i="4" s="1"/>
  <c r="Q7" i="4"/>
  <c r="M7" i="4"/>
  <c r="P7" i="4" s="1"/>
  <c r="Q6" i="4"/>
  <c r="M6" i="4"/>
  <c r="P6" i="4" s="1"/>
  <c r="Q5" i="4"/>
  <c r="M5" i="4"/>
  <c r="P5" i="4" s="1"/>
  <c r="P4" i="4"/>
  <c r="Q3" i="4"/>
  <c r="P3" i="4"/>
  <c r="Q2" i="4"/>
  <c r="M2" i="4"/>
  <c r="P2" i="4" s="1"/>
  <c r="L42" i="1"/>
  <c r="O42" i="1" s="1"/>
  <c r="L39" i="1"/>
  <c r="O39" i="1" s="1"/>
  <c r="L37" i="1"/>
  <c r="O37" i="1" s="1"/>
  <c r="L35" i="1"/>
  <c r="O35" i="1" s="1"/>
  <c r="L34" i="1"/>
  <c r="O34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0" i="1"/>
  <c r="O20" i="1" s="1"/>
  <c r="L19" i="1"/>
  <c r="O19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L4" i="1"/>
  <c r="O4" i="1" s="1"/>
  <c r="L3" i="1"/>
  <c r="O3" i="1" s="1"/>
  <c r="O152" i="1" l="1"/>
  <c r="P54" i="4"/>
  <c r="R5" i="4"/>
  <c r="R9" i="4"/>
  <c r="R18" i="4"/>
  <c r="R11" i="4"/>
  <c r="R16" i="4"/>
  <c r="R20" i="4"/>
  <c r="R24" i="4"/>
  <c r="R19" i="4"/>
  <c r="R4" i="4"/>
  <c r="R8" i="4"/>
  <c r="R12" i="4"/>
  <c r="R17" i="4"/>
  <c r="R21" i="4"/>
  <c r="R25" i="4"/>
  <c r="R3" i="4"/>
  <c r="R7" i="4"/>
  <c r="R14" i="4"/>
  <c r="R22" i="4"/>
  <c r="R23" i="4"/>
  <c r="R2" i="4"/>
  <c r="R6" i="4"/>
  <c r="R13" i="4"/>
  <c r="R10" i="4"/>
  <c r="O164" i="1" l="1"/>
  <c r="O166" i="1" s="1"/>
  <c r="O155" i="1"/>
  <c r="P155" i="1" s="1"/>
  <c r="P166" i="1" s="1"/>
  <c r="R155" i="1" l="1"/>
  <c r="R161" i="1" s="1"/>
  <c r="Q155" i="1"/>
  <c r="Q161" i="1" s="1"/>
  <c r="Q167" i="1" l="1"/>
  <c r="R1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D349" authorId="0" shapeId="0" xr:uid="{CDE1ECE5-D0A6-400D-BC01-9BF7E63F134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alwaysbrightzh0704@gmail.com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49" authorId="0" shapeId="0" xr:uid="{10C25BD0-493A-4129-A93C-097DC2B444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微信转账</t>
        </r>
      </text>
    </comment>
    <comment ref="H50" authorId="0" shapeId="0" xr:uid="{340722C6-0CC8-4750-9A53-B083E2535C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支付宝直接转账:原野</t>
        </r>
      </text>
    </comment>
    <comment ref="H51" authorId="0" shapeId="0" xr:uid="{8816EAD0-569B-4EB4-BEE2-58717955853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4.4kg / 支付宝直接转账:原野</t>
        </r>
      </text>
    </comment>
    <comment ref="H52" authorId="0" shapeId="0" xr:uid="{C942DFC5-58C3-4CBA-A338-322B29C505A3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2.4kg
24.900韩元
支付宝直接转账:原野</t>
        </r>
      </text>
    </comment>
    <comment ref="H53" authorId="0" shapeId="0" xr:uid="{3745062D-A091-4668-9A12-274A6D38DAD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8kg
66,400韩元
支付宝直接转账:原野</t>
        </r>
      </text>
    </comment>
  </commentList>
</comments>
</file>

<file path=xl/sharedStrings.xml><?xml version="1.0" encoding="utf-8"?>
<sst xmlns="http://schemas.openxmlformats.org/spreadsheetml/2006/main" count="2838" uniqueCount="1751">
  <si>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</si>
  <si>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</si>
  <si>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</si>
  <si>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</si>
  <si>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</si>
  <si>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</si>
  <si>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</si>
  <si>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</si>
  <si>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</si>
  <si>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</si>
  <si>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</si>
  <si>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</si>
  <si>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</si>
  <si>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</si>
  <si>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</si>
  <si>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</si>
  <si>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</si>
  <si>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</si>
  <si>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</si>
  <si>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</si>
  <si>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</si>
  <si>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</si>
  <si>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</si>
  <si>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</si>
  <si>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</si>
  <si>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</si>
  <si>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</si>
  <si>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</si>
  <si>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</si>
  <si>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</si>
  <si>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</si>
  <si>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</si>
  <si>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</si>
  <si>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</si>
  <si>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</si>
  <si>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</si>
  <si>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</si>
  <si>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</si>
  <si>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</si>
  <si>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</si>
  <si>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</si>
  <si>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</si>
  <si>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</si>
  <si>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</si>
  <si>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</si>
  <si>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</si>
  <si>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</si>
  <si>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</si>
  <si>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</si>
  <si>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</si>
  <si>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</si>
  <si>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</si>
  <si>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</si>
  <si>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</si>
  <si>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</si>
  <si>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</si>
  <si>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</si>
  <si>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</si>
  <si>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</si>
  <si>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</si>
  <si>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</si>
  <si>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</si>
  <si>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</si>
  <si>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</si>
  <si>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</si>
  <si>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</si>
  <si>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</si>
  <si>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</si>
  <si>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</si>
  <si>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</si>
  <si>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</si>
  <si>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</si>
  <si>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</si>
  <si>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</si>
  <si>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</si>
  <si>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</si>
  <si>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</si>
  <si>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</si>
  <si>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</si>
  <si>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</si>
  <si>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</si>
  <si>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</si>
  <si>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</si>
  <si>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</si>
  <si>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</si>
  <si>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</si>
  <si>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</si>
  <si>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</si>
  <si>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</si>
  <si>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</si>
  <si>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</si>
  <si>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</si>
  <si>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</si>
  <si>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</si>
  <si>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</si>
  <si>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</si>
  <si>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</si>
  <si>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</si>
  <si>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</si>
  <si>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</si>
  <si>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</si>
  <si>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</si>
  <si>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</si>
  <si>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</si>
  <si>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</si>
  <si>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</si>
  <si>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</si>
  <si>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</si>
  <si>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</si>
  <si>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</si>
  <si>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</si>
  <si>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</si>
  <si>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</si>
  <si>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</si>
  <si>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</si>
  <si>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</si>
  <si>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</si>
  <si>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</si>
  <si>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</si>
  <si>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</si>
  <si>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</si>
  <si>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</si>
  <si>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</si>
  <si>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</si>
  <si>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</si>
  <si>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</si>
  <si>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</si>
  <si>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</si>
  <si>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</si>
  <si>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</si>
  <si>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</si>
  <si>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</si>
  <si>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</si>
  <si>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</si>
  <si>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</si>
  <si>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</si>
  <si>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</si>
  <si>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</si>
  <si>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</si>
  <si>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</si>
  <si>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</si>
  <si>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</si>
  <si>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</si>
  <si>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</si>
  <si>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</si>
  <si>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</si>
  <si>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</si>
  <si>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</si>
  <si>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</si>
  <si>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</si>
  <si>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</si>
  <si>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</si>
  <si>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</si>
  <si>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</si>
  <si>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</si>
  <si>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</si>
  <si>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</si>
  <si>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</si>
  <si>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</si>
  <si>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</si>
  <si>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</si>
  <si>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</si>
  <si>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</si>
  <si>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</si>
  <si>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</si>
  <si>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</si>
  <si>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</si>
  <si>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</si>
  <si>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</si>
  <si>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</si>
  <si>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</si>
  <si>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</si>
  <si>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</si>
  <si>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</si>
  <si>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</si>
  <si>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</si>
  <si>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</si>
  <si>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</si>
  <si>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</si>
  <si>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</si>
  <si>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</si>
  <si>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</si>
  <si>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</si>
  <si>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</si>
  <si>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</si>
  <si>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</si>
  <si>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</si>
  <si>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</si>
  <si>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</si>
  <si>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</si>
  <si>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</si>
  <si>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</si>
  <si>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</si>
  <si>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</si>
  <si>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</si>
  <si>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</si>
  <si>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</si>
  <si>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</si>
  <si>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</si>
  <si>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</si>
  <si>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</si>
  <si>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</si>
  <si>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</si>
  <si>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</si>
  <si>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</si>
  <si>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</si>
  <si>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</si>
  <si>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</si>
  <si>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</si>
  <si>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</si>
  <si>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</si>
  <si>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</si>
  <si>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</si>
  <si>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</si>
  <si>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</si>
  <si>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</si>
  <si>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</si>
  <si>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</si>
  <si>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</si>
  <si>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</si>
  <si>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</si>
  <si>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</si>
  <si>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</si>
  <si>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</si>
  <si>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</si>
  <si>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</si>
  <si>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</si>
  <si>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</si>
  <si>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</si>
  <si>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</si>
  <si>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</si>
  <si>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</si>
  <si>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</si>
  <si>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</si>
  <si>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</si>
  <si>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</si>
  <si>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</si>
  <si>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</si>
  <si>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</si>
  <si>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</si>
  <si>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</si>
  <si>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</si>
  <si>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</si>
  <si>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</si>
  <si>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</si>
  <si>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</si>
  <si>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</si>
  <si>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</si>
  <si>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</si>
  <si>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</si>
  <si>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</si>
  <si>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</si>
  <si>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</si>
  <si>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</si>
  <si>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</si>
  <si>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</si>
  <si>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</si>
  <si>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</si>
  <si>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</si>
  <si>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</si>
  <si>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</si>
  <si>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</si>
  <si>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</si>
  <si>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</si>
  <si>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</si>
  <si>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</si>
  <si>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</si>
  <si>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</si>
  <si>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</si>
  <si>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</si>
  <si>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</si>
  <si>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</si>
  <si>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</si>
  <si>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</si>
  <si>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</si>
  <si>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</si>
  <si>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</si>
  <si>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</si>
  <si>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</si>
  <si>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</si>
  <si>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</si>
  <si>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</si>
  <si>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</si>
  <si>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</si>
  <si>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</si>
  <si>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</si>
  <si>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</si>
  <si>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</si>
  <si>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</si>
  <si>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</si>
  <si>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</si>
  <si>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</si>
  <si>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</si>
  <si>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</si>
  <si>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</si>
  <si>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</si>
  <si>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</si>
  <si>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</si>
  <si>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</si>
  <si>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</si>
  <si>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</si>
  <si>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</si>
  <si>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</si>
  <si>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</si>
  <si>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</si>
  <si>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</si>
  <si>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</si>
  <si>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</si>
  <si>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</si>
  <si>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</si>
  <si>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</si>
  <si>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</si>
  <si>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</si>
  <si>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</si>
  <si>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</si>
  <si>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</si>
  <si>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</si>
  <si>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</si>
  <si>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</si>
  <si>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</si>
  <si>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</si>
  <si>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</si>
  <si>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</si>
  <si>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</si>
  <si>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</si>
  <si>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</si>
  <si>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</si>
  <si>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</si>
  <si>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</si>
  <si>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</si>
  <si>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</si>
  <si>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</si>
  <si>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</si>
  <si>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</si>
  <si>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</si>
  <si>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</si>
  <si>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</si>
  <si>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</si>
  <si>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</si>
  <si>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</si>
  <si>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</si>
  <si>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</si>
  <si>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</si>
  <si>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</si>
  <si>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</si>
  <si>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</si>
  <si>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</si>
  <si>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</si>
  <si>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</si>
  <si>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</si>
  <si>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</si>
  <si>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</si>
  <si>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</si>
  <si>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</si>
  <si>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</si>
  <si>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</si>
  <si>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</si>
  <si>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</si>
  <si>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</si>
  <si>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</si>
  <si>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</si>
  <si>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</si>
  <si>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</si>
  <si>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</si>
  <si>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</si>
  <si>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</si>
  <si>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</si>
  <si>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</si>
  <si>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</si>
  <si>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</si>
  <si>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</si>
  <si>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</si>
  <si>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</si>
  <si>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</si>
  <si>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</si>
  <si>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</si>
  <si>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</si>
  <si>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</si>
  <si>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</si>
  <si>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</si>
  <si>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>MEOWMoSang</t>
    <phoneticPr fontId="2" type="noConversion"/>
  </si>
  <si>
    <t>dongpyo_doll</t>
    <phoneticPr fontId="2" type="noConversion"/>
  </si>
  <si>
    <t>J08050922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</si>
  <si>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</si>
  <si>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</si>
  <si>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</si>
  <si>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已私信补款</t>
    <phoneticPr fontId="2" type="noConversion"/>
  </si>
  <si>
    <t>金宇硕 HolicSeok 1st Cheering Kit(接受箱)</t>
    <phoneticPr fontId="2" type="noConversion"/>
  </si>
  <si>
    <t>potato_closet</t>
    <phoneticPr fontId="2" type="noConversion"/>
  </si>
  <si>
    <t>7月后DM失效 需用Kakao联系 暂未联系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</si>
  <si>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</si>
  <si>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</si>
  <si>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</si>
  <si>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</si>
  <si>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</si>
  <si>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</si>
  <si>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</si>
  <si>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</si>
  <si>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</si>
  <si>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</si>
  <si>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</si>
  <si>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</si>
  <si>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</si>
  <si>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</si>
  <si>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</si>
  <si>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</si>
  <si>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</si>
  <si>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</si>
  <si>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</si>
  <si>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</si>
  <si>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</si>
  <si>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</si>
  <si>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</si>
  <si>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</si>
  <si>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</si>
  <si>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</si>
  <si>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</si>
  <si>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</si>
  <si>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</si>
  <si>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</si>
  <si>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</si>
  <si>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</si>
  <si>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</si>
  <si>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</si>
  <si>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</si>
  <si>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</si>
  <si>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</si>
  <si>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</si>
  <si>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</si>
  <si>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</si>
  <si>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</si>
  <si>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</si>
  <si>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</si>
  <si>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</si>
  <si>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</si>
  <si>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</si>
  <si>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IZONE PVC银行卡组合</t>
  </si>
  <si>
    <t>尹产贺 Serendipity YOON CHARISMA</t>
  </si>
  <si>
    <t>始娟 Jamais vu photobook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</si>
  <si>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</si>
  <si>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</si>
  <si>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</si>
  <si>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</si>
  <si>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</si>
  <si>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</si>
  <si>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</si>
  <si>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</si>
  <si>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</si>
  <si>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</si>
  <si>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</si>
  <si>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</si>
  <si>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</si>
  <si>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</si>
  <si>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</si>
  <si>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</si>
  <si>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</si>
  <si>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</si>
  <si>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</si>
  <si>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</si>
  <si>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</si>
  <si>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</si>
  <si>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</si>
  <si>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</si>
  <si>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</si>
  <si>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</si>
  <si>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</si>
  <si>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</si>
  <si>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</si>
  <si>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</si>
  <si>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</si>
  <si>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</si>
  <si>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</si>
  <si>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</si>
  <si>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</si>
  <si>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</si>
  <si>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</si>
  <si>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</si>
  <si>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</si>
  <si>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</si>
  <si>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</si>
  <si>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</si>
  <si>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</si>
  <si>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</si>
  <si>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</si>
  <si>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</si>
  <si>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</si>
  <si>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</si>
  <si>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</si>
  <si>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</si>
  <si>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</si>
  <si>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</si>
  <si>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</si>
  <si>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</si>
  <si>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</si>
  <si>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</si>
  <si>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</si>
  <si>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</si>
  <si>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</si>
  <si>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</si>
  <si>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</si>
  <si>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</si>
  <si>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</si>
  <si>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</si>
  <si>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</si>
  <si>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</si>
  <si>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</si>
  <si>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</si>
  <si>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</si>
  <si>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</si>
  <si>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</si>
  <si>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</si>
  <si>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</si>
  <si>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</si>
  <si>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</si>
  <si>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</si>
  <si>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</si>
  <si>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</si>
  <si>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</si>
  <si>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</si>
  <si>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</si>
  <si>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</si>
  <si>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flyhigh_jw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</si>
  <si>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</si>
  <si>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</si>
  <si>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</si>
  <si>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</si>
  <si>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</si>
  <si>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</si>
  <si>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</si>
  <si>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</si>
  <si>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For_my_eunbi</t>
    <phoneticPr fontId="2" type="noConversion"/>
  </si>
  <si>
    <t>10.15/10.19</t>
  </si>
  <si>
    <t>10.14/10.25</t>
    <phoneticPr fontId="2" type="noConversion"/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</si>
  <si>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</si>
  <si>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</si>
  <si>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</si>
  <si>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</si>
  <si>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</si>
  <si>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</si>
  <si>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漏发*1 退款*1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</si>
  <si>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</si>
  <si>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</si>
  <si>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</si>
  <si>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</si>
  <si>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</si>
  <si>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</si>
  <si>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</si>
  <si>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</si>
  <si>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</si>
  <si>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</si>
  <si>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</si>
  <si>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</si>
  <si>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</si>
  <si>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</si>
  <si>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</si>
  <si>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</si>
  <si>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</si>
  <si>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</si>
  <si>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</si>
  <si>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</si>
  <si>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</si>
  <si>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</si>
  <si>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</si>
  <si>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</si>
  <si>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</si>
  <si>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</si>
  <si>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</si>
  <si>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t>金东贤同款白色小熊玩偶  【8】</t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</si>
  <si>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</si>
  <si>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</si>
  <si>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</si>
  <si>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</si>
  <si>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</si>
  <si>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</si>
  <si>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</si>
  <si>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</si>
  <si>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</si>
  <si>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</si>
  <si>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</si>
  <si>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</si>
  <si>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</si>
  <si>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</si>
  <si>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</si>
  <si>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</si>
  <si>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</si>
  <si>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</si>
  <si>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</si>
  <si>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</si>
  <si>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</si>
  <si>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</si>
  <si>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</si>
  <si>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</si>
  <si>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</si>
  <si>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</si>
  <si>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</si>
  <si>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</si>
  <si>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</si>
  <si>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</si>
  <si>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</si>
  <si>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</si>
  <si>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</si>
  <si>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</si>
  <si>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</si>
  <si>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</si>
  <si>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</si>
  <si>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</si>
  <si>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</si>
  <si>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</si>
  <si>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</si>
  <si>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</si>
  <si>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</si>
  <si>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囤货*1(房晓寒)</t>
  </si>
  <si>
    <t>12.3：412572364864</t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</si>
  <si>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</si>
  <si>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</si>
  <si>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</si>
  <si>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</si>
  <si>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</si>
  <si>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</si>
  <si>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</si>
  <si>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</si>
  <si>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</si>
  <si>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</si>
  <si>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</si>
  <si>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</si>
  <si>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</si>
  <si>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</si>
  <si>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</si>
  <si>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</si>
  <si>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</si>
  <si>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</si>
  <si>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</si>
  <si>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</si>
  <si>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</si>
  <si>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</si>
  <si>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</si>
  <si>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t>还未汇款 但已到货</t>
    <phoneticPr fontId="2" type="noConversion"/>
  </si>
  <si>
    <t>12.2到货补款</t>
    <phoneticPr fontId="2" type="noConversion"/>
  </si>
  <si>
    <t>IU Reflective slogan kit  【9】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</si>
  <si>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</si>
  <si>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</si>
  <si>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</si>
  <si>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</si>
  <si>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1" type="noConversion"/>
  </si>
  <si>
    <t>pinktaengther</t>
    <phoneticPr fontId="2" type="noConversion"/>
  </si>
  <si>
    <t>BBO_Dong9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</si>
  <si>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</si>
  <si>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</si>
  <si>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</si>
  <si>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</si>
  <si>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</si>
  <si>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</si>
  <si>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</si>
  <si>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</si>
  <si>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</si>
  <si>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</si>
  <si>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</si>
  <si>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</si>
  <si>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</si>
  <si>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</si>
  <si>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</si>
  <si>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</si>
  <si>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</si>
  <si>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</si>
  <si>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</si>
  <si>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</si>
  <si>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</si>
  <si>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</si>
  <si>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</si>
  <si>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</si>
  <si>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</si>
  <si>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</si>
  <si>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</si>
  <si>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</si>
  <si>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</si>
  <si>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</si>
  <si>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fruityb313</t>
    <phoneticPr fontId="2" type="noConversion"/>
  </si>
  <si>
    <t>12.9：12.6已发货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</si>
  <si>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</si>
  <si>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</si>
  <si>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</si>
  <si>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</si>
  <si>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</si>
  <si>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</si>
  <si>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</si>
  <si>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</si>
  <si>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</si>
  <si>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</si>
  <si>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</si>
  <si>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</si>
  <si>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</si>
  <si>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</si>
  <si>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</si>
  <si>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</si>
  <si>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</si>
  <si>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</si>
  <si>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</si>
  <si>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</si>
  <si>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</si>
  <si>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</si>
  <si>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</si>
  <si>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</si>
  <si>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</si>
  <si>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</si>
  <si>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</si>
  <si>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</si>
  <si>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</si>
  <si>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</si>
  <si>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</si>
  <si>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</si>
  <si>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</si>
  <si>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</si>
  <si>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</si>
  <si>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</si>
  <si>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</si>
  <si>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</si>
  <si>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</si>
  <si>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</si>
  <si>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</si>
  <si>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990913days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</si>
  <si>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</si>
  <si>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</si>
  <si>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</si>
  <si>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</si>
  <si>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</si>
  <si>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</si>
  <si>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</si>
  <si>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</si>
  <si>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</si>
  <si>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</si>
  <si>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</si>
  <si>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</si>
  <si>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</si>
  <si>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</si>
  <si>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</si>
  <si>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</si>
  <si>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</si>
  <si>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</si>
  <si>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</si>
  <si>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</si>
  <si>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</si>
  <si>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</si>
  <si>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</si>
  <si>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</si>
  <si>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</si>
  <si>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</si>
  <si>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</si>
  <si>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</si>
  <si>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</si>
  <si>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</si>
  <si>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</si>
  <si>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</si>
  <si>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</si>
  <si>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</si>
  <si>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</si>
  <si>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</si>
  <si>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</si>
  <si>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</si>
  <si>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</si>
  <si>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</si>
  <si>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t>12.9：预计12.16开始发货</t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</si>
  <si>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</si>
  <si>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</si>
  <si>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t>12.9：会在12月发货</t>
    <phoneticPr fontId="2" type="noConversion"/>
  </si>
  <si>
    <t>12.9：今天发货</t>
    <phoneticPr fontId="2" type="noConversion"/>
  </si>
  <si>
    <t>3A_3ff</t>
    <phoneticPr fontId="2" type="noConversion"/>
  </si>
  <si>
    <t>12.9：1619001319390</t>
    <phoneticPr fontId="2" type="noConversion"/>
  </si>
  <si>
    <t>RedBeat_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</si>
  <si>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</si>
  <si>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</si>
  <si>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</si>
  <si>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</si>
  <si>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</si>
  <si>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</si>
  <si>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12.9：6128901123888</t>
    <phoneticPr fontId="2" type="noConversion"/>
  </si>
  <si>
    <t>12.6：363208092580</t>
    <phoneticPr fontId="2" type="noConversion"/>
  </si>
  <si>
    <t>韩国已到货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</si>
  <si>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</si>
  <si>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</si>
  <si>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</si>
  <si>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</si>
  <si>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</si>
  <si>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</si>
  <si>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</si>
  <si>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</si>
  <si>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</si>
  <si>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</si>
  <si>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</si>
  <si>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</si>
  <si>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</si>
  <si>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t>LAPISBLUE170906</t>
    <phoneticPr fontId="2" type="noConversion"/>
  </si>
  <si>
    <t>12.10：CJ 6351430632</t>
    <phoneticPr fontId="2" type="noConversion"/>
  </si>
  <si>
    <t>韩国已到货</t>
    <phoneticPr fontId="2" type="noConversion"/>
  </si>
  <si>
    <t>ab_1_2_bro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</si>
  <si>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</si>
  <si>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</si>
  <si>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</si>
  <si>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t>12.10：12.9已发货</t>
    <phoneticPr fontId="2" type="noConversion"/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</si>
  <si>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</si>
  <si>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</si>
  <si>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</si>
  <si>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</si>
  <si>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</si>
  <si>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</si>
  <si>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</si>
  <si>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</si>
  <si>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</si>
  <si>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</si>
  <si>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</si>
  <si>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</si>
  <si>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</si>
  <si>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</si>
  <si>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</si>
  <si>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</si>
  <si>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</si>
  <si>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</si>
  <si>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✔✔</t>
    <phoneticPr fontId="2" type="noConversion"/>
  </si>
  <si>
    <t>001102_kr</t>
    <phoneticPr fontId="2" type="noConversion"/>
  </si>
  <si>
    <t>未正确补款*1(刘思敬)</t>
  </si>
  <si>
    <t>囤货*1(刘)  未正确补款*1(刘思敬)  未补*1(阿桑)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</si>
  <si>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</si>
  <si>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10.21：取消制作 已退款142,000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</si>
  <si>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</si>
  <si>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</si>
  <si>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</si>
  <si>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12.13到货补款</t>
    <phoneticPr fontId="2" type="noConversion"/>
  </si>
  <si>
    <t>honey_hwiyoung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</si>
  <si>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</si>
  <si>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</si>
  <si>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</si>
  <si>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for_our_Bunny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</si>
  <si>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</si>
  <si>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</si>
  <si>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</si>
  <si>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</si>
  <si>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</si>
  <si>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</si>
  <si>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</si>
  <si>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</si>
  <si>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</si>
  <si>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</si>
  <si>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</si>
  <si>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</si>
  <si>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</si>
  <si>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12.11：CJ 363209801081</t>
    <phoneticPr fontId="2" type="noConversion"/>
  </si>
  <si>
    <t>On_SeungHee</t>
    <phoneticPr fontId="2" type="noConversion"/>
  </si>
  <si>
    <t>LOVELET_BIN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</si>
  <si>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</si>
  <si>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</si>
  <si>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</si>
  <si>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</si>
  <si>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jiwon_is_pretty</t>
    <phoneticPr fontId="2" type="noConversion"/>
  </si>
  <si>
    <t>推主无回复(两个月以上)：</t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</si>
  <si>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</si>
  <si>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</si>
  <si>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</si>
  <si>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之前聊天记录已删除 / 改id</t>
    <phoneticPr fontId="2" type="noConversion"/>
  </si>
  <si>
    <t>推文最后更新：11.18 / 私信最后回复9.1</t>
    <phoneticPr fontId="2" type="noConversion"/>
  </si>
  <si>
    <t>时而有回复 一直未补发：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</si>
  <si>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</si>
  <si>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</si>
  <si>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取消制作 退款：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</si>
  <si>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</si>
  <si>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</si>
  <si>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</si>
  <si>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</si>
  <si>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制作中：</t>
    <phoneticPr fontId="2" type="noConversion"/>
  </si>
  <si>
    <t>最后回复：7.30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</si>
  <si>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</si>
  <si>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</si>
  <si>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</si>
  <si>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</si>
  <si>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</si>
  <si>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</si>
  <si>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</si>
  <si>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</si>
  <si>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</si>
  <si>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推文最后更新：11.18 / 私信最后回复：9.1</t>
    <phoneticPr fontId="2" type="noConversion"/>
  </si>
  <si>
    <t>MilkyWoong1015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</si>
  <si>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</si>
  <si>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</si>
  <si>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</si>
  <si>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</si>
  <si>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</si>
  <si>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</si>
  <si>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</si>
  <si>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</si>
  <si>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</si>
  <si>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</si>
  <si>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</si>
  <si>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</si>
  <si>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</si>
  <si>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</si>
  <si>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</si>
  <si>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</si>
  <si>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</si>
  <si>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</si>
  <si>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</si>
  <si>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</si>
  <si>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</si>
  <si>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</si>
  <si>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</si>
  <si>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</si>
  <si>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</si>
  <si>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</si>
  <si>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</si>
  <si>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</si>
  <si>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1" type="noConversion"/>
  </si>
  <si>
    <t>联系电话</t>
    <phoneticPr fontId="51" type="noConversion"/>
  </si>
  <si>
    <t>地址</t>
  </si>
  <si>
    <t>运费</t>
  </si>
  <si>
    <t>回寄</t>
  </si>
  <si>
    <t>换发</t>
  </si>
  <si>
    <t>田雄FALLIN</t>
  </si>
  <si>
    <t>庾敏言</t>
    <phoneticPr fontId="51" type="noConversion"/>
  </si>
  <si>
    <t>广东 佛山市 南海区 桂城镇 季华七路怡翠玫瑰园10座</t>
  </si>
  <si>
    <t>黄允省饭制证件照</t>
    <phoneticPr fontId="51" type="noConversion"/>
  </si>
  <si>
    <t>旧时序</t>
    <phoneticPr fontId="51" type="noConversion"/>
  </si>
  <si>
    <t>上海 浦东新区 城区 芳草路253弄6号202室</t>
  </si>
  <si>
    <t>补发</t>
  </si>
  <si>
    <t xml:space="preserve">田雄  flyhigh A </t>
    <phoneticPr fontId="51" type="noConversion"/>
  </si>
  <si>
    <t>许虹倪</t>
    <phoneticPr fontId="51" type="noConversion"/>
  </si>
  <si>
    <t>广东 广州市 海珠区 珠江帝景克莱公寓C座3106</t>
  </si>
  <si>
    <t xml:space="preserve">田雄 @flyhigh_jw A  透扇 </t>
  </si>
  <si>
    <t>李艳</t>
    <phoneticPr fontId="51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</si>
  <si>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</si>
  <si>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</si>
  <si>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</si>
  <si>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</si>
  <si>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1" type="noConversion"/>
  </si>
  <si>
    <t>具正模李垠尚贴纸</t>
    <phoneticPr fontId="51" type="noConversion"/>
  </si>
  <si>
    <t>邦欣悦</t>
    <phoneticPr fontId="51" type="noConversion"/>
  </si>
  <si>
    <t>换发</t>
    <phoneticPr fontId="51" type="noConversion"/>
  </si>
  <si>
    <t>林煐岷 VisualMin 手幅</t>
    <phoneticPr fontId="51" type="noConversion"/>
  </si>
  <si>
    <t>蒙羿</t>
    <phoneticPr fontId="51" type="noConversion"/>
  </si>
  <si>
    <t>江苏南京市栖霞区神农路一号南京特殊教育师范学院</t>
  </si>
  <si>
    <t>曹承衍 hidden 二代 Summer</t>
    <phoneticPr fontId="51" type="noConversion"/>
  </si>
  <si>
    <t>张晨若曦</t>
  </si>
  <si>
    <t>四川达州市达州区南外镇南外华蜀北路金都景苑</t>
  </si>
  <si>
    <t>补发</t>
    <phoneticPr fontId="51" type="noConversion"/>
  </si>
  <si>
    <t>具正模饭制贴纸包</t>
    <phoneticPr fontId="51" type="noConversion"/>
  </si>
  <si>
    <t>周晨</t>
    <phoneticPr fontId="51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</si>
  <si>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</si>
  <si>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</si>
  <si>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</si>
  <si>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</si>
  <si>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1" type="noConversion"/>
  </si>
  <si>
    <t>植七</t>
    <phoneticPr fontId="51" type="noConversion"/>
  </si>
  <si>
    <t>上海市 杨浦区 城区 四平路1239号同济大学</t>
    <phoneticPr fontId="51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</si>
  <si>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</si>
  <si>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</si>
  <si>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</si>
  <si>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</si>
  <si>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</si>
  <si>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</si>
  <si>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</si>
  <si>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</si>
  <si>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</si>
  <si>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</si>
  <si>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</si>
  <si>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</si>
  <si>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</si>
  <si>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</si>
  <si>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</si>
  <si>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</si>
  <si>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</si>
  <si>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</si>
  <si>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</si>
  <si>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</si>
  <si>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</si>
  <si>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</si>
  <si>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bananaking_txt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</si>
  <si>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</si>
  <si>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</si>
  <si>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</si>
  <si>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</si>
  <si>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✔✔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</si>
  <si>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</si>
  <si>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</si>
  <si>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</si>
  <si>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</si>
  <si>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</si>
  <si>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</si>
  <si>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mattgraydh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</si>
  <si>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</si>
  <si>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t>12.16：post office 6500-70214-8546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</si>
  <si>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</si>
  <si>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</si>
  <si>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</si>
  <si>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t>12.20：12.25开始发货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</si>
  <si>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</si>
  <si>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</si>
  <si>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hwiming_doll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</si>
  <si>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</si>
  <si>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</si>
  <si>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</si>
  <si>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SF749662 / SF114612 / SF025437</t>
    <phoneticPr fontId="2" type="noConversion"/>
  </si>
  <si>
    <t>旧包通关</t>
    <phoneticPr fontId="2" type="noConversion"/>
  </si>
  <si>
    <t>ZXY包装总价：</t>
    <phoneticPr fontId="2" type="noConversion"/>
  </si>
  <si>
    <t>包装总价：</t>
    <phoneticPr fontId="2" type="noConversion"/>
  </si>
  <si>
    <t>国内运费总价：</t>
    <phoneticPr fontId="2" type="noConversion"/>
  </si>
  <si>
    <t>通关运费总价：</t>
    <phoneticPr fontId="2" type="noConversion"/>
  </si>
  <si>
    <t>孙东杓黄色卫衣</t>
    <phoneticPr fontId="2" type="noConversion"/>
  </si>
  <si>
    <t>断货退款 官网退1650</t>
    <phoneticPr fontId="2" type="noConversion"/>
  </si>
  <si>
    <t>11.12：多发一套松鼠</t>
    <phoneticPr fontId="2" type="noConversion"/>
  </si>
  <si>
    <r>
      <rPr>
        <sz val="10"/>
        <color rgb="FFFF0000"/>
        <rFont val="宋体"/>
        <family val="3"/>
        <charset val="134"/>
      </rPr>
      <t>饭制</t>
    </r>
    <r>
      <rPr>
        <sz val="10"/>
        <color rgb="FFFF0000"/>
        <rFont val="Arial"/>
        <family val="2"/>
      </rPr>
      <t>404</t>
    </r>
    <r>
      <rPr>
        <sz val="10"/>
        <color rgb="FFFF0000"/>
        <rFont val="宋体"/>
        <family val="3"/>
        <charset val="134"/>
      </rPr>
      <t>姓名牌</t>
    </r>
    <phoneticPr fontId="2" type="noConversion"/>
  </si>
  <si>
    <t>气泡袋</t>
    <phoneticPr fontId="2" type="noConversion"/>
  </si>
  <si>
    <t>HLL包装总价：</t>
    <phoneticPr fontId="2" type="noConversion"/>
  </si>
  <si>
    <t>SF763010 / SF419520</t>
    <phoneticPr fontId="2" type="noConversion"/>
  </si>
  <si>
    <t>SF091613</t>
    <phoneticPr fontId="2" type="noConversion"/>
  </si>
  <si>
    <t>退款抵</t>
    <phoneticPr fontId="2" type="noConversion"/>
  </si>
  <si>
    <t>退款抵部分</t>
    <phoneticPr fontId="2" type="noConversion"/>
  </si>
  <si>
    <t>SF588098</t>
    <phoneticPr fontId="2" type="noConversion"/>
  </si>
  <si>
    <t>SF159102</t>
    <phoneticPr fontId="2" type="noConversion"/>
  </si>
  <si>
    <r>
      <t>12.23：415126663862 (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</si>
  <si>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中国发货 / 12,23：中通202000678895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</si>
  <si>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415126623881</t>
    </r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</si>
  <si>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- 61119-0117-2133</t>
    </r>
    <phoneticPr fontId="2" type="noConversion"/>
  </si>
  <si>
    <r>
      <t xml:space="preserve">12.20：CJ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6355706383 </t>
    </r>
    <phoneticPr fontId="2" type="noConversion"/>
  </si>
  <si>
    <t>12.23：53566-0500-5713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</si>
  <si>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로젠택배</t>
    </r>
    <r>
      <rPr>
        <sz val="11"/>
        <color theme="1"/>
        <rFont val="等线"/>
        <family val="2"/>
        <charset val="134"/>
        <scheme val="minor"/>
      </rPr>
      <t xml:space="preserve"> 955-7720-4601</t>
    </r>
    <phoneticPr fontId="2" type="noConversion"/>
  </si>
  <si>
    <t>无法确定是否已发货</t>
    <phoneticPr fontId="2" type="noConversion"/>
  </si>
  <si>
    <t>孙娜恩 2020 Season Greeting Apink Naeun 台历</t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</si>
  <si>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SWEET CHEESE SLOGAN🧀   </t>
    </r>
    <r>
      <rPr>
        <sz val="10"/>
        <rFont val="等线"/>
        <family val="2"/>
        <charset val="134"/>
      </rPr>
      <t>【2】</t>
    </r>
    <phoneticPr fontId="2" type="noConversion"/>
  </si>
  <si>
    <r>
      <t xml:space="preserve">Baby AB6IX </t>
    </r>
    <r>
      <rPr>
        <sz val="10"/>
        <rFont val="等线"/>
        <family val="2"/>
        <charset val="134"/>
      </rPr>
      <t>贴纸包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【7】</t>
    </r>
    <phoneticPr fontId="2" type="noConversion"/>
  </si>
  <si>
    <r>
      <t>IU 💗Love IU MAGICAL SLOGAN [</t>
    </r>
    <r>
      <rPr>
        <sz val="10"/>
        <rFont val="宋体"/>
        <family val="3"/>
        <charset val="134"/>
      </rPr>
      <t>二贩</t>
    </r>
    <r>
      <rPr>
        <sz val="10"/>
        <rFont val="Arial"/>
        <family val="2"/>
      </rPr>
      <t>]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</si>
  <si>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🌸FLY HIGH CHEERING KIT  </t>
    </r>
    <r>
      <rPr>
        <sz val="10"/>
        <rFont val="等线"/>
        <family val="2"/>
        <charset val="134"/>
      </rPr>
      <t>【27】</t>
    </r>
    <phoneticPr fontId="2" type="noConversion"/>
  </si>
  <si>
    <r>
      <rPr>
        <sz val="10"/>
        <rFont val="宋体"/>
        <family val="3"/>
        <charset val="134"/>
      </rPr>
      <t>车银优</t>
    </r>
    <r>
      <rPr>
        <sz val="10"/>
        <rFont val="Arial"/>
        <family val="2"/>
        <charset val="134"/>
      </rPr>
      <t xml:space="preserve"> twinklestar 1st blanket</t>
    </r>
    <phoneticPr fontId="2" type="noConversion"/>
  </si>
  <si>
    <t>辉映 HONEY HWIYOUNG CHEERING KIT 库存贩卖【25】</t>
    <phoneticPr fontId="2" type="noConversion"/>
  </si>
  <si>
    <r>
      <rPr>
        <sz val="10"/>
        <color theme="1"/>
        <rFont val="等线"/>
        <family val="2"/>
        <charset val="134"/>
      </rPr>
      <t>金请夏</t>
    </r>
    <r>
      <rPr>
        <sz val="10"/>
        <color theme="1"/>
        <rFont val="Arial"/>
        <family val="2"/>
      </rPr>
      <t xml:space="preserve"> INITIUM first CHUNGHA cheering kit  </t>
    </r>
    <r>
      <rPr>
        <sz val="10"/>
        <color theme="1"/>
        <rFont val="等线"/>
        <family val="2"/>
        <charset val="134"/>
      </rPr>
      <t>【1】</t>
    </r>
    <phoneticPr fontId="2" type="noConversion"/>
  </si>
  <si>
    <r>
      <rPr>
        <sz val="10"/>
        <color theme="1"/>
        <rFont val="等线"/>
        <family val="2"/>
        <charset val="134"/>
      </rPr>
      <t>姜澯熙</t>
    </r>
    <r>
      <rPr>
        <sz val="10"/>
        <color theme="1"/>
        <rFont val="Arial"/>
        <family val="2"/>
      </rPr>
      <t xml:space="preserve"> reocord chani 2020 calendar   </t>
    </r>
    <r>
      <rPr>
        <sz val="10"/>
        <color theme="1"/>
        <rFont val="等线"/>
        <family val="2"/>
        <charset val="134"/>
      </rPr>
      <t>【3】</t>
    </r>
    <phoneticPr fontId="2" type="noConversion"/>
  </si>
  <si>
    <r>
      <rPr>
        <sz val="10"/>
        <color theme="1"/>
        <rFont val="等线"/>
        <family val="2"/>
        <charset val="134"/>
      </rPr>
      <t>金智雨</t>
    </r>
    <r>
      <rPr>
        <sz val="10"/>
        <color theme="1"/>
        <rFont val="Arial"/>
        <family val="2"/>
      </rPr>
      <t xml:space="preserve"> polifonica 2020</t>
    </r>
    <r>
      <rPr>
        <sz val="10"/>
        <color theme="1"/>
        <rFont val="等线"/>
        <family val="2"/>
        <charset val="134"/>
      </rPr>
      <t>台历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</si>
  <si>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相框</t>
    </r>
    <phoneticPr fontId="2" type="noConversion"/>
  </si>
  <si>
    <t>漏发台历*1，12.24 ems到沈阳：EB019-375-314KR</t>
    <phoneticPr fontId="2" type="noConversion"/>
  </si>
  <si>
    <r>
      <rPr>
        <sz val="10"/>
        <rFont val="等线"/>
        <family val="2"/>
        <charset val="134"/>
      </rPr>
      <t>周鹤年</t>
    </r>
    <r>
      <rPr>
        <sz val="10"/>
        <rFont val="Arial"/>
        <family val="2"/>
      </rPr>
      <t xml:space="preserve"> JUHAKNYEON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</si>
  <si>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本田仁美</t>
    </r>
    <r>
      <rPr>
        <sz val="10"/>
        <rFont val="Arial"/>
        <family val="2"/>
      </rPr>
      <t xml:space="preserve"> Hitomi 2020 season's greeting  </t>
    </r>
    <r>
      <rPr>
        <sz val="10"/>
        <rFont val="等线"/>
        <family val="2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</si>
  <si>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崔秀彬</t>
    </r>
    <r>
      <rPr>
        <sz val="10"/>
        <rFont val="Arial"/>
        <family val="2"/>
      </rPr>
      <t xml:space="preserve"> Rabbit SOOBIN🐰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</si>
  <si>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3"/>
        <charset val="134"/>
      </rPr>
      <t xml:space="preserve"> piglet0927 "ORENGI" Cheering Kit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</si>
  <si>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徐穗珍</t>
    </r>
    <r>
      <rPr>
        <sz val="10"/>
        <rFont val="Arial"/>
        <family val="2"/>
      </rPr>
      <t xml:space="preserve"> Still love u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【2】</t>
    </r>
    <phoneticPr fontId="2" type="noConversion"/>
  </si>
  <si>
    <t>12.25到货补款</t>
    <phoneticPr fontId="2" type="noConversion"/>
  </si>
  <si>
    <r>
      <t>12.25：6274-3214-7332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</si>
  <si>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r>
      <rPr>
        <sz val="10"/>
        <rFont val="宋体"/>
        <family val="3"/>
        <charset val="134"/>
      </rPr>
      <t>文彬</t>
    </r>
    <r>
      <rPr>
        <sz val="10"/>
        <rFont val="Arial"/>
        <family val="2"/>
      </rPr>
      <t xml:space="preserve"> BINSCENT. 2020 Season's Greetings</t>
    </r>
    <r>
      <rPr>
        <sz val="10"/>
        <rFont val="宋体"/>
        <family val="3"/>
        <charset val="134"/>
      </rPr>
      <t>【3】</t>
    </r>
    <r>
      <rPr>
        <sz val="10"/>
        <rFont val="等线"/>
        <family val="3"/>
        <charset val="134"/>
        <scheme val="minor"/>
      </rPr>
      <t>(手幅)</t>
    </r>
    <phoneticPr fontId="2" type="noConversion"/>
  </si>
  <si>
    <r>
      <rPr>
        <sz val="10"/>
        <rFont val="等线"/>
        <family val="2"/>
        <charset val="134"/>
      </rPr>
      <t>文彬</t>
    </r>
    <r>
      <rPr>
        <sz val="10"/>
        <rFont val="Arial"/>
        <family val="2"/>
      </rPr>
      <t xml:space="preserve">  2020 SEASON'S GREETING (</t>
    </r>
    <r>
      <rPr>
        <sz val="10"/>
        <rFont val="等线"/>
        <family val="2"/>
        <charset val="134"/>
      </rPr>
      <t>台历+毛毯</t>
    </r>
    <r>
      <rPr>
        <sz val="10"/>
        <rFont val="Arial"/>
        <family val="2"/>
      </rPr>
      <t>)</t>
    </r>
    <phoneticPr fontId="2" type="noConversion"/>
  </si>
  <si>
    <t>贩卖机</t>
    <phoneticPr fontId="2" type="noConversion"/>
  </si>
  <si>
    <t>通关</t>
    <phoneticPr fontId="2" type="noConversion"/>
  </si>
  <si>
    <t>包装</t>
    <phoneticPr fontId="2" type="noConversion"/>
  </si>
  <si>
    <t>国内</t>
    <phoneticPr fontId="2" type="noConversion"/>
  </si>
  <si>
    <t>定价</t>
    <phoneticPr fontId="2" type="noConversion"/>
  </si>
  <si>
    <t>手续费</t>
    <phoneticPr fontId="2" type="noConversion"/>
  </si>
  <si>
    <t>实际收入</t>
    <phoneticPr fontId="2" type="noConversion"/>
  </si>
  <si>
    <t>实际单价</t>
    <phoneticPr fontId="2" type="noConversion"/>
  </si>
  <si>
    <t>转账</t>
    <phoneticPr fontId="2" type="noConversion"/>
  </si>
  <si>
    <t>合计</t>
    <phoneticPr fontId="51" type="noConversion"/>
  </si>
  <si>
    <t>补款/备注</t>
    <phoneticPr fontId="2" type="noConversion"/>
  </si>
  <si>
    <t>补款合计</t>
    <phoneticPr fontId="2" type="noConversion"/>
  </si>
  <si>
    <t>包装</t>
    <phoneticPr fontId="51" type="noConversion"/>
  </si>
  <si>
    <t>运费</t>
    <phoneticPr fontId="51" type="noConversion"/>
  </si>
  <si>
    <t>收支合计</t>
    <phoneticPr fontId="51" type="noConversion"/>
  </si>
  <si>
    <t>合并发货/备注</t>
    <phoneticPr fontId="2" type="noConversion"/>
  </si>
  <si>
    <t>孙东杓代付集资</t>
    <phoneticPr fontId="2" type="noConversion"/>
  </si>
  <si>
    <t xml:space="preserve">邦欣悦 </t>
  </si>
  <si>
    <t>12.6(代付国际邮费) +6(代付费)</t>
    <phoneticPr fontId="51" type="noConversion"/>
  </si>
  <si>
    <t>BOLD二代19.39/ Youth9.72/孙东杓饭制透扇5.29</t>
    <phoneticPr fontId="51" type="noConversion"/>
  </si>
  <si>
    <t>江西 南昌市 红谷滩新区  南昌大学前湖校区天健园27栋</t>
  </si>
  <si>
    <t>金曜汉 beautiful memory</t>
    <phoneticPr fontId="2" type="noConversion"/>
  </si>
  <si>
    <t>桃子</t>
  </si>
  <si>
    <t>安徽合肥市庐阳区大杨镇红旗小区</t>
    <phoneticPr fontId="51" type="noConversion"/>
  </si>
  <si>
    <t>龚宇婷</t>
    <phoneticPr fontId="2" type="noConversion"/>
  </si>
  <si>
    <t>续重的差价未补 -1rmb</t>
    <phoneticPr fontId="51" type="noConversion"/>
  </si>
  <si>
    <t>北京 朝阳区 西坝河东里99楼2001</t>
    <phoneticPr fontId="51" type="noConversion"/>
  </si>
  <si>
    <t>李东海 LOVE, LIKE YOU 2020台历</t>
    <phoneticPr fontId="51" type="noConversion"/>
  </si>
  <si>
    <t>王思捷</t>
  </si>
  <si>
    <t>上海市松江区城区广富林街道广富林路3455弄五期公寓</t>
  </si>
  <si>
    <t>车银优 03:30 slogan kit</t>
    <phoneticPr fontId="51" type="noConversion"/>
  </si>
  <si>
    <t>车银优的草莓</t>
    <phoneticPr fontId="76" type="noConversion"/>
  </si>
  <si>
    <t>当日汇率165.5 补款+1元  / 囤货</t>
    <phoneticPr fontId="51" type="noConversion"/>
  </si>
  <si>
    <t>广东省佛山市三水区云东海街道广东财经大学三水校区</t>
  </si>
  <si>
    <t>赵美延 MYSTIC二代 反光手幅 粉色</t>
    <phoneticPr fontId="51" type="noConversion"/>
  </si>
  <si>
    <t>廖艳</t>
    <phoneticPr fontId="51" type="noConversion"/>
  </si>
  <si>
    <t>当日汇率165.5 补款+1元</t>
    <phoneticPr fontId="51" type="noConversion"/>
  </si>
  <si>
    <t>广东 佛山市 南海区 大沥镇 领地海纳君庭</t>
    <phoneticPr fontId="51" type="noConversion"/>
  </si>
  <si>
    <t>赵美延 MYSTIC二代 反光手幅 黑色</t>
    <phoneticPr fontId="51" type="noConversion"/>
  </si>
  <si>
    <t>金东贤代收代付</t>
    <phoneticPr fontId="51" type="noConversion"/>
  </si>
  <si>
    <t xml:space="preserve">黄少姿 </t>
    <phoneticPr fontId="51" type="noConversion"/>
  </si>
  <si>
    <t>广东 惠州市 惠东县 吉隆镇 东洲新村60号</t>
    <phoneticPr fontId="51" type="noConversion"/>
  </si>
  <si>
    <t>林瑛岷 40cm娃 代收代付  @limdoll_1225</t>
    <phoneticPr fontId="51" type="noConversion"/>
  </si>
  <si>
    <t>高欢欣</t>
    <phoneticPr fontId="51" type="noConversion"/>
  </si>
  <si>
    <t>福建省 福州市 仓山区 洪塘路滨江丽景美丽园8栋904</t>
    <phoneticPr fontId="51" type="noConversion"/>
  </si>
  <si>
    <t>朱映晓</t>
    <phoneticPr fontId="51" type="noConversion"/>
  </si>
  <si>
    <t>当日汇率165 补款+3元</t>
    <phoneticPr fontId="51" type="noConversion"/>
  </si>
  <si>
    <r>
      <rPr>
        <sz val="11"/>
        <color rgb="FF404040"/>
        <rFont val="等线"/>
        <family val="3"/>
        <charset val="134"/>
        <scheme val="minor"/>
      </rPr>
      <t> </t>
    </r>
    <r>
      <rPr>
        <sz val="11"/>
        <color rgb="FF222222"/>
        <rFont val="等线"/>
        <family val="3"/>
        <charset val="134"/>
        <scheme val="minor"/>
      </rPr>
      <t>浙江省 台州市 椒江区 城区 景元西苑4-1104</t>
    </r>
  </si>
  <si>
    <t xml:space="preserve">曺柔理 Island, HAKUNA MATATA 展会周边  TARO*1 </t>
    <phoneticPr fontId="51" type="noConversion"/>
  </si>
  <si>
    <t>张俊杰</t>
    <phoneticPr fontId="51" type="noConversion"/>
  </si>
  <si>
    <t>当日汇率164.5 补款+4元  / 囤货</t>
    <phoneticPr fontId="51" type="noConversion"/>
  </si>
  <si>
    <t>四川省 成都市 新都区 工业东区兴业路389号</t>
    <phoneticPr fontId="51" type="noConversion"/>
  </si>
  <si>
    <t>曺柔理 Island, HAKUNA MATATA 展会周边  SIMBA*1</t>
    <phoneticPr fontId="51" type="noConversion"/>
  </si>
  <si>
    <t>【裴珠泫】 @SelltheBeGoods 代收代付</t>
    <phoneticPr fontId="51" type="noConversion"/>
  </si>
  <si>
    <t>罗芷瑄</t>
    <phoneticPr fontId="51" type="noConversion"/>
  </si>
  <si>
    <t>补款只需补通关+手续费+汇率差</t>
    <phoneticPr fontId="51" type="noConversion"/>
  </si>
  <si>
    <t>湖南省 长沙市 天心区 城区 青园路382号福邸雅苑2栋101店</t>
    <phoneticPr fontId="51" type="noConversion"/>
  </si>
  <si>
    <t>LUDA 💛Mellow Yellow 2020台历</t>
    <phoneticPr fontId="51" type="noConversion"/>
  </si>
  <si>
    <t>廖玉婷</t>
    <phoneticPr fontId="51" type="noConversion"/>
  </si>
  <si>
    <t>当日汇率164.5 补款+2rmb</t>
    <phoneticPr fontId="51" type="noConversion"/>
  </si>
  <si>
    <t>黑龙江省 哈尔滨市 南岗区 城区 学府路74号黑龙江大学</t>
    <phoneticPr fontId="51" type="noConversion"/>
  </si>
  <si>
    <t>金仁诚 secretcrush 2nd cheering kit</t>
    <phoneticPr fontId="51" type="noConversion"/>
  </si>
  <si>
    <t>孙淑怡</t>
    <phoneticPr fontId="51" type="noConversion"/>
  </si>
  <si>
    <t>江苏省 南京市 建邺区 恒山路120号西堤国际一期6幢404</t>
    <phoneticPr fontId="51" type="noConversion"/>
  </si>
  <si>
    <t>文彬 BINSCENT. 2020 Season's Greeting</t>
    <phoneticPr fontId="51" type="noConversion"/>
  </si>
  <si>
    <t>当日汇率164.5 补款+2.5rmb</t>
    <phoneticPr fontId="51" type="noConversion"/>
  </si>
  <si>
    <t>浙江省 台州市 椒江区 城区 景元西苑4-1104</t>
    <phoneticPr fontId="51" type="noConversion"/>
  </si>
  <si>
    <t>推主：minimanminiman  品項：手幅庫販*2</t>
    <phoneticPr fontId="51" type="noConversion"/>
  </si>
  <si>
    <t>張子萱403800</t>
    <phoneticPr fontId="51" type="noConversion"/>
  </si>
  <si>
    <t>上海市 松江区 佘山镇 吉業路912號小夥伴集運</t>
    <phoneticPr fontId="51" type="noConversion"/>
  </si>
  <si>
    <t>谢卓妍 </t>
    <phoneticPr fontId="51" type="noConversion"/>
  </si>
  <si>
    <t>当日汇率165</t>
    <phoneticPr fontId="51" type="noConversion"/>
  </si>
  <si>
    <t>广东省 珠海市 香洲区 景晖路三号梅溪公安城七栋一单元602室</t>
    <phoneticPr fontId="51" type="noConversion"/>
  </si>
  <si>
    <t xml:space="preserve">【裴珠泫】微博: 有生之年_南城北海  周边: 红色手幅 </t>
    <phoneticPr fontId="51" type="noConversion"/>
  </si>
  <si>
    <t>【曺柔理】微博: 有生之年_南城北海  推主: @june_756</t>
    <phoneticPr fontId="51" type="noConversion"/>
  </si>
  <si>
    <t>【姜惠元】微博: 有生之年_南城北海  推主: @clearflavorr</t>
    <phoneticPr fontId="51" type="noConversion"/>
  </si>
  <si>
    <r>
      <t>汇率166 /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363212437874</t>
    </r>
    <phoneticPr fontId="51" type="noConversion"/>
  </si>
  <si>
    <t>【裴珠泫】微博: 有生之年_南城北海  推主: @jujuch08</t>
    <phoneticPr fontId="51" type="noConversion"/>
  </si>
  <si>
    <t>记得+汇款手续费6rmb</t>
    <phoneticPr fontId="51" type="noConversion"/>
  </si>
  <si>
    <t>收支合计未减去通关运费</t>
    <phoneticPr fontId="51" type="noConversion"/>
  </si>
  <si>
    <r>
      <t xml:space="preserve">微博: 矢氚里奈  周边: 小卡  账号: </t>
    </r>
    <r>
      <rPr>
        <b/>
        <sz val="10"/>
        <color theme="1"/>
        <rFont val="等线"/>
        <family val="3"/>
        <charset val="129"/>
        <scheme val="minor"/>
      </rPr>
      <t>우리은행</t>
    </r>
    <r>
      <rPr>
        <b/>
        <sz val="10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 xml:space="preserve">1002460620901 WANG FEI  </t>
    </r>
    <phoneticPr fontId="51" type="noConversion"/>
  </si>
  <si>
    <t>未补*1(关健梅)</t>
  </si>
  <si>
    <t>未正确补款*1(Petrichor)</t>
    <phoneticPr fontId="2" type="noConversion"/>
  </si>
  <si>
    <t>SF557716 /SF546808 /SF159124 /SF980552</t>
    <phoneticPr fontId="2" type="noConversion"/>
  </si>
  <si>
    <t>12.27：hanjin 416386403871</t>
    <phoneticPr fontId="2" type="noConversion"/>
  </si>
  <si>
    <t>12.27：363215799790</t>
    <phoneticPr fontId="2" type="noConversion"/>
  </si>
  <si>
    <t>12.27：cj 363216109875</t>
    <phoneticPr fontId="2" type="noConversion"/>
  </si>
  <si>
    <t>12.28到货补款</t>
    <phoneticPr fontId="2" type="noConversion"/>
  </si>
  <si>
    <r>
      <rPr>
        <sz val="10"/>
        <rFont val="微软雅黑"/>
        <family val="2"/>
        <charset val="134"/>
      </rPr>
      <t xml:space="preserve">车银优 </t>
    </r>
    <r>
      <rPr>
        <sz val="10"/>
        <rFont val="Arial"/>
        <family val="2"/>
      </rPr>
      <t>1st Photo Blanket</t>
    </r>
    <phoneticPr fontId="2" type="noConversion"/>
  </si>
  <si>
    <r>
      <rPr>
        <sz val="10"/>
        <rFont val="等线"/>
        <family val="2"/>
        <charset val="134"/>
      </rPr>
      <t>赵启贤</t>
    </r>
    <r>
      <rPr>
        <sz val="10"/>
        <rFont val="Arial"/>
        <family val="2"/>
      </rPr>
      <t xml:space="preserve"> come rain or shine. 1st cheering slogan kit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</si>
  <si>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in yuri 2020 SEASON's GREETING</t>
    </r>
    <phoneticPr fontId="2" type="noConversion"/>
  </si>
  <si>
    <r>
      <rPr>
        <sz val="10"/>
        <rFont val="等线"/>
        <family val="3"/>
        <charset val="134"/>
        <scheme val="minor"/>
      </rPr>
      <t>林煐岷</t>
    </r>
    <r>
      <rPr>
        <sz val="10"/>
        <rFont val="Arial"/>
        <family val="2"/>
      </rPr>
      <t xml:space="preserve"> my mini happiness #4 for limyoungmin  </t>
    </r>
    <r>
      <rPr>
        <sz val="10"/>
        <rFont val="宋体"/>
        <family val="3"/>
        <charset val="134"/>
      </rPr>
      <t>【3】</t>
    </r>
  </si>
  <si>
    <r>
      <rPr>
        <sz val="10"/>
        <rFont val="宋体"/>
        <family val="3"/>
        <charset val="134"/>
      </rPr>
      <t>柳諟我</t>
    </r>
    <r>
      <rPr>
        <sz val="10"/>
        <rFont val="Arial"/>
        <family val="3"/>
        <charset val="134"/>
      </rPr>
      <t xml:space="preserve"> Vitality of Life 2020 season's greeting   </t>
    </r>
    <r>
      <rPr>
        <sz val="10"/>
        <rFont val="宋体"/>
        <family val="3"/>
        <charset val="134"/>
      </rPr>
      <t>【11】</t>
    </r>
  </si>
  <si>
    <r>
      <rPr>
        <sz val="10"/>
        <rFont val="等线"/>
        <family val="2"/>
        <charset val="134"/>
      </rPr>
      <t>崔乂园</t>
    </r>
    <r>
      <rPr>
        <sz val="10"/>
        <rFont val="Arial"/>
        <family val="2"/>
      </rPr>
      <t xml:space="preserve"> nounous pastel 💌2020 season's greeting</t>
    </r>
    <r>
      <rPr>
        <sz val="10"/>
        <rFont val="等线"/>
        <family val="2"/>
        <charset val="134"/>
      </rPr>
      <t>【14】</t>
    </r>
    <phoneticPr fontId="2" type="noConversion"/>
  </si>
  <si>
    <t>12.19：6897116566299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</si>
  <si>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>Something About Us 2020</t>
    </r>
    <r>
      <rPr>
        <sz val="10"/>
        <rFont val="宋体"/>
        <family val="3"/>
        <charset val="134"/>
      </rPr>
      <t>台历【6】</t>
    </r>
    <phoneticPr fontId="2" type="noConversion"/>
  </si>
  <si>
    <t>退款*1 补发*1</t>
    <phoneticPr fontId="2" type="noConversion"/>
  </si>
  <si>
    <r>
      <rPr>
        <sz val="10"/>
        <rFont val="等线"/>
        <family val="2"/>
        <charset val="134"/>
      </rPr>
      <t>金智雨</t>
    </r>
    <r>
      <rPr>
        <sz val="10"/>
        <rFont val="Arial"/>
        <family val="2"/>
      </rPr>
      <t xml:space="preserve"> locomotion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</si>
  <si>
    <r>
      <t>12.28：6357582755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</si>
  <si>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中国发货 / 袋破*1 淘宝下单10个寄到沈阳 YT4313471105500</t>
    <phoneticPr fontId="2" type="noConversion"/>
  </si>
  <si>
    <r>
      <rPr>
        <sz val="10"/>
        <rFont val="宋体"/>
        <family val="3"/>
        <charset val="134"/>
      </rPr>
      <t>雪娥</t>
    </r>
    <r>
      <rPr>
        <sz val="10"/>
        <rFont val="Arial"/>
        <family val="3"/>
        <charset val="134"/>
      </rPr>
      <t xml:space="preserve"> </t>
    </r>
    <r>
      <rPr>
        <sz val="10"/>
        <rFont val="宋体"/>
        <family val="3"/>
        <charset val="134"/>
      </rPr>
      <t>苞娜</t>
    </r>
    <r>
      <rPr>
        <sz val="10"/>
        <rFont val="Arial"/>
        <family val="3"/>
        <charset val="134"/>
      </rPr>
      <t xml:space="preserve"> LUDA Triple a 1st exhibition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</si>
  <si>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申有娜</t>
    </r>
    <r>
      <rPr>
        <sz val="10"/>
        <rFont val="Arial"/>
        <family val="2"/>
      </rPr>
      <t xml:space="preserve"> DEAR LITTLE MERMAID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</si>
  <si>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FAIRYB 2ND CHEERING KIT   </t>
    </r>
    <r>
      <rPr>
        <sz val="10"/>
        <rFont val="等线"/>
        <family val="2"/>
        <charset val="134"/>
      </rPr>
      <t>【12】</t>
    </r>
    <phoneticPr fontId="2" type="noConversion"/>
  </si>
  <si>
    <r>
      <t>“</t>
    </r>
    <r>
      <rPr>
        <sz val="10"/>
        <rFont val="等线"/>
        <family val="2"/>
        <charset val="134"/>
      </rPr>
      <t>偶然发现的一天</t>
    </r>
    <r>
      <rPr>
        <sz val="10"/>
        <rFont val="Arial"/>
        <family val="2"/>
      </rPr>
      <t xml:space="preserve">” </t>
    </r>
    <r>
      <rPr>
        <sz val="10"/>
        <rFont val="等线"/>
        <family val="2"/>
        <charset val="134"/>
      </rPr>
      <t>主题徽章组合</t>
    </r>
    <r>
      <rPr>
        <sz val="10"/>
        <rFont val="Arial"/>
        <family val="2"/>
      </rPr>
      <t xml:space="preserve">   </t>
    </r>
    <r>
      <rPr>
        <sz val="10"/>
        <rFont val="等线"/>
        <family val="2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</si>
  <si>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【姜惠元】微博</t>
    </r>
    <r>
      <rPr>
        <sz val="10"/>
        <rFont val="Arial"/>
        <family val="2"/>
      </rPr>
      <t xml:space="preserve">: </t>
    </r>
    <r>
      <rPr>
        <sz val="10"/>
        <rFont val="等线"/>
        <family val="2"/>
        <charset val="134"/>
      </rPr>
      <t>有生之年</t>
    </r>
    <r>
      <rPr>
        <sz val="10"/>
        <rFont val="Arial"/>
        <family val="2"/>
      </rPr>
      <t>_</t>
    </r>
    <r>
      <rPr>
        <sz val="10"/>
        <rFont val="等线"/>
        <family val="2"/>
        <charset val="134"/>
      </rPr>
      <t>南城北海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推主</t>
    </r>
    <r>
      <rPr>
        <sz val="10"/>
        <rFont val="Arial"/>
        <family val="2"/>
      </rPr>
      <t>: @clearflavorr</t>
    </r>
    <phoneticPr fontId="2" type="noConversion"/>
  </si>
  <si>
    <r>
      <t xml:space="preserve">ROSÉ 2020 SEASON'S GREETINGS -SLOGAN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</si>
  <si>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【1】</t>
    </r>
    <phoneticPr fontId="2" type="noConversion"/>
  </si>
  <si>
    <r>
      <rPr>
        <sz val="10"/>
        <rFont val="宋体"/>
        <family val="3"/>
        <charset val="134"/>
      </rPr>
      <t>孝定</t>
    </r>
    <r>
      <rPr>
        <sz val="10"/>
        <rFont val="Arial"/>
        <family val="2"/>
      </rPr>
      <t xml:space="preserve"> 2020 SEASON'S GREETING   </t>
    </r>
    <r>
      <rPr>
        <sz val="10"/>
        <rFont val="宋体"/>
        <family val="3"/>
        <charset val="134"/>
      </rPr>
      <t>【6】</t>
    </r>
    <phoneticPr fontId="2" type="noConversion"/>
  </si>
  <si>
    <r>
      <rPr>
        <sz val="10"/>
        <rFont val="等线"/>
        <family val="2"/>
        <charset val="134"/>
      </rPr>
      <t>崔连准</t>
    </r>
    <r>
      <rPr>
        <sz val="10"/>
        <rFont val="Arial"/>
        <family val="2"/>
      </rPr>
      <t xml:space="preserve"> 🌊✨Ocean of Light 1st cheering kit  </t>
    </r>
    <r>
      <rPr>
        <sz val="10"/>
        <rFont val="等线"/>
        <family val="2"/>
        <charset val="134"/>
      </rPr>
      <t>【5】</t>
    </r>
    <phoneticPr fontId="2" type="noConversion"/>
  </si>
  <si>
    <r>
      <rPr>
        <sz val="9"/>
        <rFont val="宋体"/>
        <family val="3"/>
        <charset val="134"/>
      </rPr>
      <t>张元英</t>
    </r>
    <r>
      <rPr>
        <sz val="9"/>
        <rFont val="Arial"/>
        <family val="2"/>
        <charset val="134"/>
      </rPr>
      <t xml:space="preserve"> Ayano_WonYoung 2020 Season's Greetings  </t>
    </r>
    <r>
      <rPr>
        <sz val="9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</si>
  <si>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Magnum opus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/2019</t>
    </r>
    <r>
      <rPr>
        <sz val="10"/>
        <rFont val="等线"/>
        <family val="2"/>
        <charset val="134"/>
      </rPr>
      <t>演唱会</t>
    </r>
    <r>
      <rPr>
        <sz val="10"/>
        <rFont val="Arial"/>
        <family val="2"/>
      </rPr>
      <t>DVD</t>
    </r>
    <phoneticPr fontId="2" type="noConversion"/>
  </si>
  <si>
    <r>
      <rPr>
        <sz val="10"/>
        <rFont val="等线"/>
        <family val="2"/>
        <charset val="134"/>
      </rPr>
      <t>丁恩妃</t>
    </r>
    <r>
      <rPr>
        <sz val="10"/>
        <rFont val="Arial"/>
        <family val="2"/>
      </rPr>
      <t xml:space="preserve"> MAY BI 2020 SEASON'S GREETINGS  </t>
    </r>
    <r>
      <rPr>
        <sz val="10"/>
        <rFont val="等线"/>
        <family val="2"/>
        <charset val="134"/>
      </rPr>
      <t>【6】</t>
    </r>
    <phoneticPr fontId="2" type="noConversion"/>
  </si>
  <si>
    <t>12.29到货补款</t>
    <phoneticPr fontId="2" type="noConversion"/>
  </si>
  <si>
    <r>
      <rPr>
        <sz val="10"/>
        <rFont val="等线"/>
        <family val="2"/>
        <charset val="134"/>
      </rPr>
      <t>金泳勋</t>
    </r>
    <r>
      <rPr>
        <sz val="10"/>
        <rFont val="Arial"/>
        <family val="2"/>
      </rPr>
      <t xml:space="preserve"> ✧ CUTE JELLY BEAR ✧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</si>
  <si>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金祉呼</t>
    </r>
    <r>
      <rPr>
        <sz val="10"/>
        <rFont val="Arial"/>
        <family val="2"/>
      </rPr>
      <t xml:space="preserve"> BLEU CLAIR 2020 SEASON'S GREETING  </t>
    </r>
    <r>
      <rPr>
        <sz val="10"/>
        <rFont val="等线"/>
        <family val="2"/>
        <charset val="134"/>
      </rPr>
      <t>【6】</t>
    </r>
    <phoneticPr fontId="2" type="noConversion"/>
  </si>
  <si>
    <r>
      <rPr>
        <sz val="10"/>
        <rFont val="宋体"/>
        <family val="3"/>
        <charset val="134"/>
      </rPr>
      <t>郑真率</t>
    </r>
    <r>
      <rPr>
        <sz val="10"/>
        <rFont val="Arial"/>
        <family val="2"/>
      </rPr>
      <t xml:space="preserve"> #JinSoul SING A SOUL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</si>
  <si>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林势俊</t>
    </r>
    <r>
      <rPr>
        <sz val="10"/>
        <rFont val="Arial"/>
        <family val="3"/>
        <charset val="134"/>
      </rPr>
      <t xml:space="preserve"> 🖤SEJUN CHEERING KIT💜 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</si>
  <si>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李真淑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夏天</t>
    </r>
    <r>
      <rPr>
        <sz val="10"/>
        <rFont val="Arial"/>
        <family val="2"/>
      </rPr>
      <t xml:space="preserve"> 2020 YEOREUM SEASON GREETING</t>
    </r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</si>
  <si>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129LOVESOME CHEERING KIT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</si>
  <si>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金东贤《</t>
    </r>
    <r>
      <rPr>
        <sz val="10"/>
        <rFont val="Arial"/>
        <family val="2"/>
      </rPr>
      <t>__AND ME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 xml:space="preserve">2019 CHEERING KIT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</si>
  <si>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艺琳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恩妃</t>
    </r>
    <r>
      <rPr>
        <sz val="10"/>
        <rFont val="Arial"/>
        <family val="2"/>
      </rPr>
      <t xml:space="preserve"> YERIN SINB magical slogan  </t>
    </r>
    <r>
      <rPr>
        <sz val="10"/>
        <rFont val="等线"/>
        <family val="2"/>
        <charset val="134"/>
      </rPr>
      <t>【8】</t>
    </r>
    <phoneticPr fontId="2" type="noConversion"/>
  </si>
  <si>
    <t>12.30到货补款</t>
    <phoneticPr fontId="2" type="noConversion"/>
  </si>
  <si>
    <r>
      <t>12.29：CJ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6357081942</t>
    </r>
    <phoneticPr fontId="2" type="noConversion"/>
  </si>
  <si>
    <r>
      <t>12.28：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6271-5795-7962 </t>
    </r>
    <phoneticPr fontId="2" type="noConversion"/>
  </si>
  <si>
    <t>漏发胶带*1(usiy),需核对</t>
    <phoneticPr fontId="2" type="noConversion"/>
  </si>
  <si>
    <t>推文最后更新：7.8 / 私信最后回复8.17：九月发货</t>
    <phoneticPr fontId="2" type="noConversion"/>
  </si>
  <si>
    <t>推文最后更新：7.8 / 私信最后回复：8.17</t>
    <phoneticPr fontId="2" type="noConversion"/>
  </si>
  <si>
    <t>推文最后更新：10.26 / 私信最后回复：8.15</t>
    <phoneticPr fontId="2" type="noConversion"/>
  </si>
  <si>
    <t xml:space="preserve">推文最后更新：11.19 / 私信最后回复：9.30 </t>
    <phoneticPr fontId="2" type="noConversion"/>
  </si>
  <si>
    <r>
      <t>汇率165 /12.28：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51" type="noConversion"/>
  </si>
  <si>
    <r>
      <t xml:space="preserve">12.8：预计12.23发货 / </t>
    </r>
    <r>
      <rPr>
        <sz val="11"/>
        <color theme="1"/>
        <rFont val="等线"/>
        <family val="3"/>
        <charset val="134"/>
        <scheme val="minor"/>
      </rPr>
      <t>955-6885-7296</t>
    </r>
    <phoneticPr fontId="2" type="noConversion"/>
  </si>
  <si>
    <t>12.30：6357045181 / 和漏发的COOL钥匙扣*4 一起发</t>
    <phoneticPr fontId="2" type="noConversion"/>
  </si>
  <si>
    <r>
      <rPr>
        <sz val="10"/>
        <rFont val="宋体"/>
        <family val="3"/>
        <charset val="134"/>
      </rPr>
      <t>裴有彬</t>
    </r>
    <r>
      <rPr>
        <sz val="10"/>
        <rFont val="Arial"/>
        <family val="3"/>
        <charset val="134"/>
      </rPr>
      <t xml:space="preserve"> JELLYBINN 2020 SEASON'S GREETING  </t>
    </r>
    <r>
      <rPr>
        <sz val="10"/>
        <rFont val="宋体"/>
        <family val="3"/>
        <charset val="134"/>
      </rPr>
      <t>【</t>
    </r>
    <r>
      <rPr>
        <sz val="10"/>
        <rFont val="Arial"/>
        <family val="3"/>
        <charset val="134"/>
      </rPr>
      <t>14</t>
    </r>
    <r>
      <rPr>
        <sz val="10"/>
        <rFont val="宋体"/>
        <family val="3"/>
        <charset val="134"/>
      </rPr>
      <t>】</t>
    </r>
    <phoneticPr fontId="2" type="noConversion"/>
  </si>
  <si>
    <r>
      <t xml:space="preserve">G_I_DLE Christmas Cheering Kit   </t>
    </r>
    <r>
      <rPr>
        <sz val="10"/>
        <rFont val="宋体"/>
        <family val="3"/>
        <charset val="134"/>
      </rPr>
      <t>【8】</t>
    </r>
    <phoneticPr fontId="2" type="noConversion"/>
  </si>
  <si>
    <r>
      <t xml:space="preserve">WENDY CHEERING KIT. FROM WENEVER   </t>
    </r>
    <r>
      <rPr>
        <sz val="10"/>
        <rFont val="宋体"/>
        <family val="3"/>
        <charset val="134"/>
      </rPr>
      <t>【9】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</si>
  <si>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Gotta Be You 2020 SEASON'S GREETING  </t>
    </r>
    <r>
      <rPr>
        <sz val="10"/>
        <rFont val="等线"/>
        <family val="2"/>
        <charset val="134"/>
      </rPr>
      <t>【19】</t>
    </r>
    <phoneticPr fontId="2" type="noConversion"/>
  </si>
  <si>
    <t>12.29到货补款</t>
  </si>
  <si>
    <t>12.30：61407-0210-1727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</si>
  <si>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 </t>
    </r>
    <r>
      <rPr>
        <sz val="10"/>
        <rFont val="等线"/>
        <family val="2"/>
        <charset val="134"/>
      </rPr>
      <t>【15】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</si>
  <si>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PINKPOP! 2nd Season Greeting  </t>
    </r>
    <r>
      <rPr>
        <sz val="10"/>
        <rFont val="等线"/>
        <family val="2"/>
        <charset val="134"/>
      </rPr>
      <t>【4】</t>
    </r>
    <phoneticPr fontId="2" type="noConversion"/>
  </si>
  <si>
    <t>12.22到货：6274-4657-9836</t>
    <phoneticPr fontId="2" type="noConversion"/>
  </si>
  <si>
    <t>12.24到货：627430045070</t>
    <phoneticPr fontId="2" type="noConversion"/>
  </si>
  <si>
    <t>购买两份以上特典少1，疑报数漏 /1417202513001</t>
    <phoneticPr fontId="2" type="noConversion"/>
  </si>
  <si>
    <t>12.24到货：627423250951</t>
    <phoneticPr fontId="2" type="noConversion"/>
  </si>
  <si>
    <t>未补*1(林蓉)</t>
    <phoneticPr fontId="76" type="noConversion"/>
  </si>
  <si>
    <t>SF386525 / SF883687</t>
    <phoneticPr fontId="2" type="noConversion"/>
  </si>
  <si>
    <t>未补*2(王佳雯 神州-2003214249)  二贩错补一条(不想起名)</t>
    <phoneticPr fontId="2" type="noConversion"/>
  </si>
  <si>
    <t>未补*3(阿桑,林芷慧,贺靖洵)</t>
  </si>
  <si>
    <r>
      <t xml:space="preserve">未补*3(聂紫燕 丁昕怡 攸倾心)    </t>
    </r>
    <r>
      <rPr>
        <b/>
        <sz val="16"/>
        <color theme="9" tint="-0.249977111117893"/>
        <rFont val="等线"/>
        <family val="3"/>
        <charset val="134"/>
        <scheme val="minor"/>
      </rPr>
      <t xml:space="preserve"> 2</t>
    </r>
    <phoneticPr fontId="2" type="noConversion"/>
  </si>
  <si>
    <r>
      <t xml:space="preserve">未补*1(神州-2003214249  /何乐宜 定金*2 补款*1 不确定发货数量 )  </t>
    </r>
    <r>
      <rPr>
        <b/>
        <sz val="16"/>
        <color theme="9" tint="-0.249977111117893"/>
        <rFont val="等线"/>
        <family val="3"/>
        <charset val="134"/>
        <scheme val="minor"/>
      </rPr>
      <t>2</t>
    </r>
    <phoneticPr fontId="2" type="noConversion"/>
  </si>
  <si>
    <t>未补钥匙扣*1(陈睿瑾)  退款手幅+钥匙扣*1(阿娴)</t>
    <phoneticPr fontId="2" type="noConversion"/>
  </si>
  <si>
    <t>未补*2(高寒,王湘琳)</t>
    <phoneticPr fontId="2" type="noConversion"/>
  </si>
  <si>
    <t>环保袋漏1个  手幅共(40+63+10)</t>
    <phoneticPr fontId="2" type="noConversion"/>
  </si>
  <si>
    <t>袋破*1 已补寄</t>
    <phoneticPr fontId="2" type="noConversion"/>
  </si>
  <si>
    <t>1.1：363218606392</t>
    <phoneticPr fontId="2" type="noConversion"/>
  </si>
  <si>
    <r>
      <t xml:space="preserve">12.31：239-2861-4872 </t>
    </r>
    <r>
      <rPr>
        <sz val="11"/>
        <color theme="1"/>
        <rFont val="等线"/>
        <family val="3"/>
        <charset val="129"/>
        <scheme val="minor"/>
      </rPr>
      <t>로젠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phoneticPr fontId="2" type="noConversion"/>
  </si>
  <si>
    <t>袋破*2 已退款1000won/套</t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</si>
  <si>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KILIG 2020 SEASON'S GREETING  </t>
    </r>
    <r>
      <rPr>
        <sz val="10"/>
        <rFont val="等线"/>
        <family val="2"/>
        <charset val="134"/>
      </rPr>
      <t>【58】</t>
    </r>
    <phoneticPr fontId="2" type="noConversion"/>
  </si>
  <si>
    <t>1.2到货补款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</si>
  <si>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MINSTICISM 3rd Cheering Slogan &amp; Winter Kit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6</t>
    </r>
    <r>
      <rPr>
        <sz val="10"/>
        <rFont val="等线"/>
        <family val="2"/>
        <charset val="134"/>
      </rPr>
      <t>】</t>
    </r>
    <phoneticPr fontId="2" type="noConversion"/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</si>
  <si>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姜昇润</t>
    </r>
    <r>
      <rPr>
        <sz val="10"/>
        <rFont val="Arial"/>
        <family val="2"/>
      </rPr>
      <t xml:space="preserve"> PHONECASE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</si>
  <si>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Edelweiss Petal 1st cheering slogan   </t>
    </r>
    <r>
      <rPr>
        <sz val="10"/>
        <rFont val="等线"/>
        <family val="2"/>
        <charset val="134"/>
      </rPr>
      <t>【4】</t>
    </r>
    <phoneticPr fontId="2" type="noConversion"/>
  </si>
  <si>
    <r>
      <t>12.31：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363217904524</t>
    </r>
    <phoneticPr fontId="2" type="noConversion"/>
  </si>
  <si>
    <r>
      <t>12.30：</t>
    </r>
    <r>
      <rPr>
        <sz val="11"/>
        <rFont val="等线"/>
        <family val="3"/>
        <charset val="129"/>
        <scheme val="minor"/>
      </rPr>
      <t>우체국</t>
    </r>
    <r>
      <rPr>
        <sz val="11"/>
        <rFont val="等线"/>
        <family val="2"/>
        <charset val="134"/>
        <scheme val="minor"/>
      </rPr>
      <t xml:space="preserve"> 64444-0213-5168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</si>
  <si>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Wonder Boy! 2020 season’s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</si>
  <si>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t>12.30：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2333-9560-1806</t>
    </r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</si>
  <si>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half past three 2020 season's greeting   </t>
    </r>
    <r>
      <rPr>
        <sz val="10"/>
        <rFont val="等线"/>
        <family val="2"/>
        <charset val="134"/>
      </rPr>
      <t>【5】</t>
    </r>
  </si>
  <si>
    <t xml:space="preserve">1.2：这周补发 /和二贩一起发 漏发白色帆布袋*1  </t>
    <phoneticPr fontId="2" type="noConversion"/>
  </si>
  <si>
    <t>漏小卡*2  补寄到沈阳 12.28：YT2033330111361</t>
    <phoneticPr fontId="2" type="noConversion"/>
  </si>
  <si>
    <r>
      <t>袋子破*10(Red*8 Black*2) 12.31补发：CJ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 /12.19：363213944031</t>
    </r>
    <phoneticPr fontId="2" type="noConversion"/>
  </si>
  <si>
    <t>多寄WOONGRAMZI*1 / 袋破*2 补发*1 剩下一个和台历一起2.20发</t>
    <phoneticPr fontId="2" type="noConversion"/>
  </si>
  <si>
    <t>12.30：LE(红色)*5后寄 / 363217172766</t>
    <phoneticPr fontId="2" type="noConversion"/>
  </si>
  <si>
    <t>12.30：漏*1 补发：363218148194/ 特典更改：便签本+Mini明信片</t>
    <phoneticPr fontId="2" type="noConversion"/>
  </si>
  <si>
    <t>漏发两套手幅  1.2：61023-6005-0745</t>
    <phoneticPr fontId="2" type="noConversion"/>
  </si>
  <si>
    <t>1.1：已发货 待确认版本</t>
    <phoneticPr fontId="2" type="noConversion"/>
  </si>
  <si>
    <r>
      <t xml:space="preserve">JISOO and LISA UnderExposure Lisoo 1st project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</si>
  <si>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Sweet Intoxication Season's Greetings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</si>
  <si>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So Won CHERRY COKE🍒  </t>
    </r>
    <r>
      <rPr>
        <sz val="10"/>
        <rFont val="等线"/>
        <family val="2"/>
        <charset val="134"/>
      </rPr>
      <t>【3】</t>
    </r>
    <phoneticPr fontId="2" type="noConversion"/>
  </si>
  <si>
    <t>1.3到货补款</t>
    <phoneticPr fontId="2" type="noConversion"/>
  </si>
  <si>
    <t>DVD的OR码有问题 详细见推文</t>
    <phoneticPr fontId="2" type="noConversion"/>
  </si>
  <si>
    <t>1.1：cj 6359476804</t>
    <phoneticPr fontId="2" type="noConversion"/>
  </si>
  <si>
    <t>61051-0500-8904</t>
    <phoneticPr fontId="2" type="noConversion"/>
  </si>
  <si>
    <t>1.3：363219230022</t>
    <phoneticPr fontId="2" type="noConversion"/>
  </si>
  <si>
    <t>未补*2(高乐,吴彦嘻)</t>
    <phoneticPr fontId="2" type="noConversion"/>
  </si>
  <si>
    <t>1.3：95620160344</t>
    <phoneticPr fontId="2" type="noConversion"/>
  </si>
  <si>
    <r>
      <rPr>
        <sz val="10"/>
        <rFont val="宋体"/>
        <family val="3"/>
        <charset val="134"/>
      </rPr>
      <t>李贤在</t>
    </r>
    <r>
      <rPr>
        <sz val="10"/>
        <rFont val="Arial"/>
        <family val="2"/>
      </rPr>
      <t xml:space="preserve"> 2020 season greeting</t>
    </r>
    <phoneticPr fontId="2" type="noConversion"/>
  </si>
  <si>
    <r>
      <t>文彬</t>
    </r>
    <r>
      <rPr>
        <sz val="10"/>
        <rFont val="Arial"/>
        <family val="2"/>
      </rPr>
      <t xml:space="preserve"> BINSCENT. 2020 Season's Greeting</t>
    </r>
    <r>
      <rPr>
        <sz val="10"/>
        <rFont val="等线"/>
        <family val="2"/>
        <charset val="134"/>
      </rPr>
      <t>【1】(日记本)</t>
    </r>
    <phoneticPr fontId="2" type="noConversion"/>
  </si>
  <si>
    <t>1.4到货补款</t>
    <phoneticPr fontId="2" type="noConversion"/>
  </si>
  <si>
    <t>1.3：6306402132404</t>
    <phoneticPr fontId="2" type="noConversion"/>
  </si>
  <si>
    <t>1.3：363219618975</t>
    <phoneticPr fontId="2" type="noConversion"/>
  </si>
  <si>
    <t>漏发两套 / 1.3：补发(寄到沈阳) EA320747753HK</t>
    <phoneticPr fontId="2" type="noConversion"/>
  </si>
  <si>
    <t>12.3：香港发货 RE136936520HK</t>
    <phoneticPr fontId="2" type="noConversion"/>
  </si>
  <si>
    <t>1.5到货补款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</si>
  <si>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</si>
  <si>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r>
      <t>袋*10, 12.31：CJ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363218361473【疑 只有6个】</t>
    </r>
    <phoneticPr fontId="2" type="noConversion"/>
  </si>
  <si>
    <t>12.31：2333-9565-5065</t>
    <phoneticPr fontId="2" type="noConversion"/>
  </si>
  <si>
    <t>1.1：956-1033-1880</t>
    <phoneticPr fontId="2" type="noConversion"/>
  </si>
  <si>
    <t>未补*1(王佳文)  退款*1</t>
    <phoneticPr fontId="2" type="noConversion"/>
  </si>
  <si>
    <t>未补*1(黄宇颂)</t>
    <phoneticPr fontId="2" type="noConversion"/>
  </si>
  <si>
    <t>未补*1(房晓寒)</t>
  </si>
  <si>
    <t>退款*1</t>
  </si>
  <si>
    <t>【代收手幅】姓名：高欢欣</t>
    <phoneticPr fontId="2" type="noConversion"/>
  </si>
  <si>
    <t>✔✔</t>
    <phoneticPr fontId="2" type="noConversion"/>
  </si>
  <si>
    <t>未补*1(张少晖)</t>
    <phoneticPr fontId="2" type="noConversion"/>
  </si>
  <si>
    <t>补发*1</t>
    <phoneticPr fontId="2" type="noConversion"/>
  </si>
  <si>
    <t>换发*1  补发*1</t>
    <phoneticPr fontId="2" type="noConversion"/>
  </si>
  <si>
    <t>换发*1</t>
    <phoneticPr fontId="2" type="noConversion"/>
  </si>
  <si>
    <t>补发*2</t>
    <phoneticPr fontId="2" type="noConversion"/>
  </si>
  <si>
    <t>退款*1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</si>
  <si>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3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</si>
  <si>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r>
      <t>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2" type="noConversion"/>
  </si>
  <si>
    <t>中奖*1</t>
    <phoneticPr fontId="2" type="noConversion"/>
  </si>
  <si>
    <t>裴珠泫Wish12.22 /IU RedMoon14.47 /徐穗珍Queen12.83 /裴珠泫MOON13.59</t>
  </si>
  <si>
    <t>裴珠泫DALCOM34.14‬ /裴珠泫Havana43.82 /裴珠泫Carrot11.33</t>
    <phoneticPr fontId="2" type="noConversion"/>
  </si>
  <si>
    <t>IU Reflective 18.94 /裴珠泫 PINKY 22.28</t>
    <phoneticPr fontId="76" type="noConversion"/>
  </si>
  <si>
    <t>1.8：2725-0402-2313</t>
    <phoneticPr fontId="2" type="noConversion"/>
  </si>
  <si>
    <t>1.8：6308401114961</t>
    <phoneticPr fontId="2" type="noConversion"/>
  </si>
  <si>
    <r>
      <t>1.8：CJ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6277-1663-7600</t>
    </r>
    <phoneticPr fontId="2" type="noConversion"/>
  </si>
  <si>
    <t>yeji_yunaNB</t>
    <phoneticPr fontId="2" type="noConversion"/>
  </si>
  <si>
    <t>1.6：4163-8700-4854</t>
    <phoneticPr fontId="2" type="noConversion"/>
  </si>
  <si>
    <t>1.4：363219971893 /1.10：韩国到货</t>
    <phoneticPr fontId="2" type="noConversion"/>
  </si>
  <si>
    <t>1.8：61208-0307-7880</t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</si>
  <si>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phoneticPr fontId="2" type="noConversion"/>
  </si>
  <si>
    <t>汇率165 /1.3：5462203003884 /1.10：韩国到货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</si>
  <si>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22</t>
    </r>
    <phoneticPr fontId="2" type="noConversion"/>
  </si>
  <si>
    <t>1.7：4163-8700-7363</t>
    <phoneticPr fontId="2" type="noConversion"/>
  </si>
  <si>
    <t>SF267245 / SF801537</t>
    <phoneticPr fontId="2" type="noConversion"/>
  </si>
  <si>
    <t>林溪</t>
    <phoneticPr fontId="2" type="noConversion"/>
  </si>
  <si>
    <t>brandnew 蓝色 发成绿色</t>
    <phoneticPr fontId="2" type="noConversion"/>
  </si>
  <si>
    <t>张倩仪</t>
    <phoneticPr fontId="2" type="noConversion"/>
  </si>
  <si>
    <t>库存hidden一代手幅 有的话联系</t>
    <phoneticPr fontId="2" type="noConversion"/>
  </si>
  <si>
    <t>1.13：EE791671206TW</t>
    <phoneticPr fontId="2" type="noConversion"/>
  </si>
  <si>
    <t>✔✔）</t>
    <phoneticPr fontId="2" type="noConversion"/>
  </si>
  <si>
    <t>车俊昊LOVE ANDMORE夏日周边</t>
    <phoneticPr fontId="2" type="noConversion"/>
  </si>
  <si>
    <t>金曜汉 babyyohan 20cm娃</t>
    <phoneticPr fontId="2" type="noConversion"/>
  </si>
  <si>
    <t>陈嘉敏</t>
    <phoneticPr fontId="2" type="noConversion"/>
  </si>
  <si>
    <t>金东贤 FAIRYB 2ND 灰色反光发成魔术反光</t>
    <phoneticPr fontId="2" type="noConversion"/>
  </si>
  <si>
    <t>金泫雅资源博</t>
    <phoneticPr fontId="2" type="noConversion"/>
  </si>
  <si>
    <t>销量</t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</si>
  <si>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同款公益手链</t>
    </r>
    <phoneticPr fontId="2" type="noConversion"/>
  </si>
  <si>
    <t>未补*1(贺静静)  囤货*1(刘)</t>
    <phoneticPr fontId="2" type="noConversion"/>
  </si>
  <si>
    <r>
      <t xml:space="preserve">1.13：6278-3281-9632 </t>
    </r>
    <r>
      <rPr>
        <sz val="11"/>
        <color theme="1"/>
        <rFont val="等线"/>
        <family val="3"/>
        <charset val="129"/>
        <scheme val="minor"/>
      </rPr>
      <t>한진택배</t>
    </r>
    <phoneticPr fontId="2" type="noConversion"/>
  </si>
  <si>
    <t>田雄 phenomenal 一代反光手幅</t>
  </si>
  <si>
    <t>一代</t>
    <phoneticPr fontId="2" type="noConversion"/>
  </si>
  <si>
    <t>二代</t>
    <phoneticPr fontId="2" type="noConversion"/>
  </si>
  <si>
    <t>代收代付</t>
    <phoneticPr fontId="2" type="noConversion"/>
  </si>
  <si>
    <t>✔</t>
    <phoneticPr fontId="2" type="noConversion"/>
  </si>
  <si>
    <t>接受箱：</t>
    <phoneticPr fontId="2" type="noConversion"/>
  </si>
  <si>
    <t>贩卖机：</t>
    <phoneticPr fontId="2" type="noConversion"/>
  </si>
  <si>
    <t>预估：</t>
    <phoneticPr fontId="2" type="noConversion"/>
  </si>
  <si>
    <t>总：</t>
    <phoneticPr fontId="2" type="noConversion"/>
  </si>
  <si>
    <t>代收代付</t>
    <phoneticPr fontId="2" type="noConversion"/>
  </si>
  <si>
    <t>实际总：</t>
    <phoneticPr fontId="2" type="noConversion"/>
  </si>
  <si>
    <t>差值：</t>
    <phoneticPr fontId="2" type="noConversion"/>
  </si>
  <si>
    <t>合计</t>
    <phoneticPr fontId="2" type="noConversion"/>
  </si>
  <si>
    <t>分开算(贩卖机3:3:3  接受箱4:4:2)</t>
    <phoneticPr fontId="2" type="noConversion"/>
  </si>
  <si>
    <t>按总合计算：4:4:2</t>
    <phoneticPr fontId="2" type="noConversion"/>
  </si>
  <si>
    <t>（11.17前）</t>
    <phoneticPr fontId="2" type="noConversion"/>
  </si>
  <si>
    <t>（10.24前）</t>
    <phoneticPr fontId="2" type="noConversion"/>
  </si>
  <si>
    <t>（11.04前）</t>
    <phoneticPr fontId="2" type="noConversion"/>
  </si>
  <si>
    <t>(10.03前 包括HLL)</t>
    <phoneticPr fontId="2" type="noConversion"/>
  </si>
  <si>
    <t>(10.09前)</t>
    <phoneticPr fontId="2" type="noConversion"/>
  </si>
  <si>
    <t>(10.11前)</t>
    <phoneticPr fontId="2" type="noConversion"/>
  </si>
  <si>
    <t>国内运费：11.04前     /  10.09前</t>
    <phoneticPr fontId="2" type="noConversion"/>
  </si>
  <si>
    <t>通关运费：10.24前     /  10.11前</t>
    <phoneticPr fontId="2" type="noConversion"/>
  </si>
  <si>
    <t>包装费：11.17前    /   10.03前</t>
    <phoneticPr fontId="2" type="noConversion"/>
  </si>
  <si>
    <t>金宇硕 金旻奎 20cm娃</t>
    <phoneticPr fontId="2" type="noConversion"/>
  </si>
  <si>
    <t>金施勲 navyblue反光手幅 二贩</t>
    <phoneticPr fontId="2" type="noConversion"/>
  </si>
  <si>
    <t>微博会员</t>
    <phoneticPr fontId="2" type="noConversion"/>
  </si>
  <si>
    <t>郝思嘉</t>
    <phoneticPr fontId="2" type="noConversion"/>
  </si>
  <si>
    <t>单价</t>
    <phoneticPr fontId="2" type="noConversion"/>
  </si>
  <si>
    <t>库存总数</t>
    <phoneticPr fontId="2" type="noConversion"/>
  </si>
  <si>
    <t>销量</t>
    <phoneticPr fontId="2" type="noConversion"/>
  </si>
  <si>
    <t>收入总价</t>
    <phoneticPr fontId="2" type="noConversion"/>
  </si>
  <si>
    <t>钥匙扣3</t>
    <phoneticPr fontId="2" type="noConversion"/>
  </si>
  <si>
    <t>徐佰瞳</t>
    <phoneticPr fontId="2" type="noConversion"/>
  </si>
  <si>
    <t>usiy</t>
    <phoneticPr fontId="2" type="noConversion"/>
  </si>
  <si>
    <t>包装</t>
    <phoneticPr fontId="2" type="noConversion"/>
  </si>
  <si>
    <t>运费</t>
    <phoneticPr fontId="2" type="noConversion"/>
  </si>
  <si>
    <t>叶灵欣 </t>
    <phoneticPr fontId="2" type="noConversion"/>
  </si>
  <si>
    <t>徐佰瞳，杨光慧</t>
    <phoneticPr fontId="2" type="noConversion"/>
  </si>
  <si>
    <t>闵译萱</t>
    <phoneticPr fontId="2" type="noConversion"/>
  </si>
  <si>
    <t>要吃饺子呀</t>
    <phoneticPr fontId="2" type="noConversion"/>
  </si>
  <si>
    <t>陈芷瑶</t>
    <phoneticPr fontId="2" type="noConversion"/>
  </si>
  <si>
    <t xml:space="preserve">陈芷瑶 </t>
    <phoneticPr fontId="2" type="noConversion"/>
  </si>
  <si>
    <t>杨杨</t>
    <phoneticPr fontId="2" type="noConversion"/>
  </si>
  <si>
    <t>金淼</t>
    <phoneticPr fontId="2" type="noConversion"/>
  </si>
  <si>
    <t>潘佳冠</t>
    <phoneticPr fontId="2" type="noConversion"/>
  </si>
  <si>
    <t>陈东秀</t>
    <phoneticPr fontId="2" type="noConversion"/>
  </si>
  <si>
    <t>包装</t>
    <phoneticPr fontId="2" type="noConversion"/>
  </si>
  <si>
    <t>运费</t>
    <phoneticPr fontId="2" type="noConversion"/>
  </si>
  <si>
    <t>叶怀瑾</t>
    <phoneticPr fontId="2" type="noConversion"/>
  </si>
  <si>
    <t>熊晓</t>
    <phoneticPr fontId="2" type="noConversion"/>
  </si>
  <si>
    <t>赵嘉胤</t>
    <phoneticPr fontId="2" type="noConversion"/>
  </si>
  <si>
    <t>付倩俐</t>
    <phoneticPr fontId="2" type="noConversion"/>
  </si>
  <si>
    <t>「周恩羽 396553」,罗敏</t>
    <phoneticPr fontId="2" type="noConversion"/>
  </si>
  <si>
    <t>戴苏婷</t>
    <phoneticPr fontId="2" type="noConversion"/>
  </si>
  <si>
    <t xml:space="preserve">玩杏 </t>
    <phoneticPr fontId="2" type="noConversion"/>
  </si>
  <si>
    <t>陈磊</t>
    <phoneticPr fontId="2" type="noConversion"/>
  </si>
  <si>
    <t>阎静宇</t>
    <phoneticPr fontId="2" type="noConversion"/>
  </si>
  <si>
    <t>王 ,阎静宇</t>
    <phoneticPr fontId="2" type="noConversion"/>
  </si>
  <si>
    <t>阿蛋</t>
    <phoneticPr fontId="2" type="noConversion"/>
  </si>
  <si>
    <t>鹿佐</t>
    <phoneticPr fontId="2" type="noConversion"/>
  </si>
  <si>
    <t>陈佩霞</t>
    <phoneticPr fontId="2" type="noConversion"/>
  </si>
  <si>
    <t xml:space="preserve">万婉婷，陈佩霞，陈大小姐 </t>
    <phoneticPr fontId="2" type="noConversion"/>
  </si>
  <si>
    <t xml:space="preserve">张亦敏 </t>
    <phoneticPr fontId="2" type="noConversion"/>
  </si>
  <si>
    <t>沈文沁，张亦敏，郝思嘉</t>
    <phoneticPr fontId="2" type="noConversion"/>
  </si>
  <si>
    <t>刘轶群</t>
    <phoneticPr fontId="2" type="noConversion"/>
  </si>
  <si>
    <t>郝思嘉，王西西</t>
    <phoneticPr fontId="2" type="noConversion"/>
  </si>
  <si>
    <t>梁颖</t>
    <phoneticPr fontId="2" type="noConversion"/>
  </si>
  <si>
    <t>陈佩霞，晏清依，肖蕴芯</t>
    <phoneticPr fontId="2" type="noConversion"/>
  </si>
  <si>
    <t>肖蕴芯</t>
    <phoneticPr fontId="2" type="noConversion"/>
  </si>
  <si>
    <t>库存贩卖</t>
    <phoneticPr fontId="2" type="noConversion"/>
  </si>
  <si>
    <t>1.21统计：</t>
    <phoneticPr fontId="2" type="noConversion"/>
  </si>
  <si>
    <t>正常补款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</si>
  <si>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8</t>
    </r>
    <phoneticPr fontId="2" type="noConversion"/>
  </si>
  <si>
    <t>娃娃已发到朋友地址，打歌卡发到包通关：54047-0200-2282 /1.10韩国到货</t>
    <phoneticPr fontId="2" type="noConversion"/>
  </si>
  <si>
    <t>✔</t>
    <phoneticPr fontId="2" type="noConversion"/>
  </si>
  <si>
    <t xml:space="preserve">杨敏 </t>
    <phoneticPr fontId="2" type="noConversion"/>
  </si>
  <si>
    <t>换发</t>
    <phoneticPr fontId="2" type="noConversion"/>
  </si>
  <si>
    <t>漏发</t>
    <phoneticPr fontId="2" type="noConversion"/>
  </si>
  <si>
    <t>库存现货 金宇硕romantic cliches</t>
    <phoneticPr fontId="2" type="noConversion"/>
  </si>
  <si>
    <t>田雄FALLIN' LOVE WORLD TOUR魔术反光 /811612622093022</t>
    <phoneticPr fontId="2" type="noConversion"/>
  </si>
  <si>
    <t>共三条(811560785455630 /811572593363470)</t>
    <phoneticPr fontId="2" type="noConversion"/>
  </si>
  <si>
    <t>usiy</t>
    <phoneticPr fontId="2" type="noConversion"/>
  </si>
  <si>
    <t>gidle Christmas 美延 /811915019778014</t>
    <phoneticPr fontId="2" type="noConversion"/>
  </si>
  <si>
    <t>蒋思琦</t>
    <phoneticPr fontId="2" type="noConversion"/>
  </si>
  <si>
    <t>姜澯熙reocord台历 /811896736672151</t>
    <phoneticPr fontId="2" type="noConversion"/>
  </si>
  <si>
    <t>李玉艳</t>
    <phoneticPr fontId="2" type="noConversion"/>
  </si>
  <si>
    <t>✔</t>
    <phoneticPr fontId="2" type="noConversion"/>
  </si>
  <si>
    <t>2.14：6744602066915</t>
    <phoneticPr fontId="2" type="noConversion"/>
  </si>
  <si>
    <t>2.14：6744602066914</t>
    <phoneticPr fontId="2" type="noConversion"/>
  </si>
  <si>
    <t>2.15：6405 8011 62506</t>
  </si>
  <si>
    <t>1.14：363223955932重印部分 寄到韩国  /12.30到货：6100304081847(已到国内) /11,12月重印 等重印到货后再补款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</si>
  <si>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2020 season's greetings calendar&amp;diary. 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</si>
  <si>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12.28：415126663070 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/ 袋破*3 已补：4151-2699-5916</t>
    </r>
    <phoneticPr fontId="2" type="noConversion"/>
  </si>
  <si>
    <t>补发袋*3：4151-2699-5916</t>
    <phoneticPr fontId="2" type="noConversion"/>
  </si>
  <si>
    <t>2.7：6601463153</t>
    <phoneticPr fontId="2" type="noConversion"/>
  </si>
  <si>
    <t>2月国内发货</t>
    <phoneticPr fontId="2" type="noConversion"/>
  </si>
  <si>
    <t>Milky_ProX101</t>
    <phoneticPr fontId="2" type="noConversion"/>
  </si>
  <si>
    <t>woodoll_</t>
    <phoneticPr fontId="2" type="noConversion"/>
  </si>
  <si>
    <t>最后回复：10.12 / 推文已空</t>
    <phoneticPr fontId="2" type="noConversion"/>
  </si>
  <si>
    <t>BABY_yohan_doll</t>
    <phoneticPr fontId="2" type="noConversion"/>
  </si>
  <si>
    <t>推文最后更新：7.14 / 8.6回复：8.10 8.11寄出  未收到 / 私信最后回复：8.15</t>
    <phoneticPr fontId="2" type="noConversion"/>
  </si>
  <si>
    <t>推文最后更新：7.14 /私信最后回复：8.15</t>
    <phoneticPr fontId="2" type="noConversion"/>
  </si>
  <si>
    <t>推文最后跟新：11.28(健康问题) / 私信最后回复：10.21 /推文已空</t>
    <phoneticPr fontId="2" type="noConversion"/>
  </si>
  <si>
    <t>upsidedown1027</t>
    <phoneticPr fontId="2" type="noConversion"/>
  </si>
  <si>
    <t>2.26：363243060903</t>
    <phoneticPr fontId="2" type="noConversion"/>
  </si>
  <si>
    <t>中国工厂发货 运费到付 / 2.25：中通 75331203732437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</si>
  <si>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 / 快递电话：CU POST 6354274522</t>
    </r>
    <phoneticPr fontId="2" type="noConversion"/>
  </si>
  <si>
    <t>台历+漏补发拉链袋*1 / 2.26：6418802144723(不确定是否有拉链袋)</t>
    <phoneticPr fontId="2" type="noConversion"/>
  </si>
  <si>
    <t>1.9：5069-2435-4812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</si>
  <si>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</si>
  <si>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u_can_b_a</t>
    <phoneticPr fontId="2" type="noConversion"/>
  </si>
  <si>
    <t>S2Pink_VelvetS2</t>
    <phoneticPr fontId="2" type="noConversion"/>
  </si>
  <si>
    <t>✔</t>
    <phoneticPr fontId="2" type="noConversion"/>
  </si>
  <si>
    <t>3.16：6114103152279</t>
    <phoneticPr fontId="2" type="noConversion"/>
  </si>
  <si>
    <t>3.16：363257642964</t>
    <phoneticPr fontId="2" type="noConversion"/>
  </si>
  <si>
    <t>退款4套 已退48,000 / 3.19：66073 0304 3796</t>
    <phoneticPr fontId="2" type="noConversion"/>
  </si>
  <si>
    <t>3.24：6621730846</t>
    <phoneticPr fontId="2" type="noConversion"/>
  </si>
  <si>
    <t>2.26：6608308534</t>
    <phoneticPr fontId="2" type="noConversion"/>
  </si>
  <si>
    <t>hwiming_doll</t>
    <phoneticPr fontId="2" type="noConversion"/>
  </si>
  <si>
    <t>4.7：RE029973847HK 寄到韩国</t>
    <phoneticPr fontId="2" type="noConversion"/>
  </si>
  <si>
    <t>1.10国内到货（沈阳）</t>
    <phoneticPr fontId="2" type="noConversion"/>
  </si>
  <si>
    <t>中国工厂直接发货 /1.21：2月中旬发货 收件人Zhang XinYi</t>
    <phoneticPr fontId="2" type="noConversion"/>
  </si>
  <si>
    <t>香港发货 /12.30:LA000538735HK /转到杭州：1150203492425</t>
    <phoneticPr fontId="2" type="noConversion"/>
  </si>
  <si>
    <t>2.9：SF6090215585519 /换到杭州地址 /和 URSA MINOR 2nd手幅一起发</t>
    <phoneticPr fontId="2" type="noConversion"/>
  </si>
  <si>
    <t>其他（沈阳）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</si>
  <si>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</si>
  <si>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</si>
  <si>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</si>
  <si>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</si>
  <si>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</si>
  <si>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phoneticPr fontId="2" type="noConversion"/>
  </si>
  <si>
    <t xml:space="preserve">水晶男孩官方周边黑五团购  </t>
    <phoneticPr fontId="2" type="noConversion"/>
  </si>
  <si>
    <t xml:space="preserve">IKON官方周边黑五折扣团购  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</si>
  <si>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</si>
  <si>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</si>
  <si>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金智秀</t>
    </r>
    <r>
      <rPr>
        <sz val="10"/>
        <rFont val="Arial"/>
        <family val="2"/>
      </rPr>
      <t xml:space="preserve"> KIM JISOO 2ND CHEERING KIT </t>
    </r>
    <phoneticPr fontId="2" type="noConversion"/>
  </si>
  <si>
    <t xml:space="preserve">JENNIE KIM 1ST CHEERING KIT </t>
    <phoneticPr fontId="2" type="noConversion"/>
  </si>
  <si>
    <t>1.5韩国到货</t>
    <phoneticPr fontId="2" type="noConversion"/>
  </si>
  <si>
    <t>2.15韩国到货</t>
    <phoneticPr fontId="2" type="noConversion"/>
  </si>
  <si>
    <r>
      <t xml:space="preserve">YG </t>
    </r>
    <r>
      <rPr>
        <b/>
        <sz val="10"/>
        <rFont val="等线"/>
        <family val="2"/>
        <charset val="134"/>
      </rPr>
      <t>黑五：</t>
    </r>
    <phoneticPr fontId="2" type="noConversion"/>
  </si>
  <si>
    <t>韩国</t>
    <phoneticPr fontId="2" type="noConversion"/>
  </si>
  <si>
    <t>国内（暂无法取得，无法发货）</t>
    <phoneticPr fontId="2" type="noConversion"/>
  </si>
  <si>
    <r>
      <rPr>
        <sz val="10"/>
        <rFont val="宋体"/>
        <family val="3"/>
        <charset val="134"/>
      </rPr>
      <t>朴彩英</t>
    </r>
    <r>
      <rPr>
        <sz val="10"/>
        <rFont val="Arial"/>
        <family val="2"/>
      </rPr>
      <t xml:space="preserve"> Rosé Aloha. 1st slogan</t>
    </r>
    <phoneticPr fontId="2" type="noConversion"/>
  </si>
  <si>
    <t>漏发*2</t>
    <phoneticPr fontId="2" type="noConversion"/>
  </si>
  <si>
    <t xml:space="preserve">漏发白色帆布袋*1  </t>
    <phoneticPr fontId="2" type="noConversion"/>
  </si>
  <si>
    <t>漏发*4</t>
    <phoneticPr fontId="2" type="noConversion"/>
  </si>
  <si>
    <t>漏发4个COOL钥匙扣 /12.30补发：6357045181 /1.5韩国到货</t>
    <phoneticPr fontId="2" type="noConversion"/>
  </si>
  <si>
    <t>拉链袋破损</t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</si>
  <si>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帽子柔理</t>
    </r>
    <r>
      <rPr>
        <sz val="10"/>
        <rFont val="Arial"/>
        <family val="2"/>
      </rPr>
      <t xml:space="preserve">🧢 </t>
    </r>
    <r>
      <rPr>
        <sz val="10"/>
        <rFont val="宋体"/>
        <family val="3"/>
        <charset val="134"/>
      </rPr>
      <t>魔术反光手幅</t>
    </r>
    <phoneticPr fontId="2" type="noConversion"/>
  </si>
  <si>
    <t>退款中（还未联系退款的，请私信微店客服）</t>
    <phoneticPr fontId="2" type="noConversion"/>
  </si>
  <si>
    <r>
      <rPr>
        <sz val="10"/>
        <rFont val="等线"/>
        <family val="2"/>
        <charset val="134"/>
      </rPr>
      <t>姜澯熙</t>
    </r>
    <r>
      <rPr>
        <sz val="10"/>
        <rFont val="Arial"/>
        <family val="2"/>
      </rPr>
      <t xml:space="preserve"> 2020 SEASON’s GREETING - 'sandglass' </t>
    </r>
    <phoneticPr fontId="2" type="noConversion"/>
  </si>
  <si>
    <t xml:space="preserve">Lisa "FULi LISA" 20cmDOLL🐾 </t>
    <phoneticPr fontId="2" type="noConversion"/>
  </si>
  <si>
    <r>
      <rPr>
        <sz val="10"/>
        <rFont val="宋体"/>
        <family val="3"/>
        <charset val="134"/>
      </rPr>
      <t>崔连准</t>
    </r>
    <r>
      <rPr>
        <sz val="10"/>
        <rFont val="Arial"/>
        <family val="2"/>
      </rPr>
      <t xml:space="preserve"> LOVE U SLOGAN KIT </t>
    </r>
    <phoneticPr fontId="2" type="noConversion"/>
  </si>
  <si>
    <r>
      <rPr>
        <sz val="10"/>
        <rFont val="宋体"/>
        <family val="3"/>
        <charset val="134"/>
      </rPr>
      <t>金莲熙</t>
    </r>
    <r>
      <rPr>
        <sz val="10"/>
        <rFont val="Arial"/>
        <family val="2"/>
      </rPr>
      <t xml:space="preserve"> ÆTHER Cheering kit</t>
    </r>
    <phoneticPr fontId="2" type="noConversion"/>
  </si>
  <si>
    <r>
      <t>金祉呼</t>
    </r>
    <r>
      <rPr>
        <sz val="10"/>
        <rFont val="Arial"/>
        <family val="2"/>
      </rPr>
      <t xml:space="preserve"> KING JIHO SLOGAN   </t>
    </r>
    <phoneticPr fontId="2" type="noConversion"/>
  </si>
  <si>
    <r>
      <t>白知宪</t>
    </r>
    <r>
      <rPr>
        <sz val="10"/>
        <rFont val="Arial"/>
        <family val="2"/>
      </rPr>
      <t xml:space="preserve"> 2020 SEASON GREETING A Brilliant Sky </t>
    </r>
    <phoneticPr fontId="2" type="noConversion"/>
  </si>
  <si>
    <t>推特最后更新：11.28  /  私信最后回复：11.9</t>
    <phoneticPr fontId="2" type="noConversion"/>
  </si>
  <si>
    <t>超过两月无回复：</t>
    <phoneticPr fontId="2" type="noConversion"/>
  </si>
  <si>
    <t>4.22：本周发货 /二月中旬发货, 可中国发货 运费已付2w 若实际少于 退回</t>
    <phoneticPr fontId="2" type="noConversion"/>
  </si>
  <si>
    <t>截止日期</t>
    <phoneticPr fontId="2" type="noConversion"/>
  </si>
  <si>
    <t>1.21已寄出，向买家确认 /台湾发货。直接寄给买家</t>
    <phoneticPr fontId="2" type="noConversion"/>
  </si>
  <si>
    <t>台湾发货</t>
    <phoneticPr fontId="2" type="noConversion"/>
  </si>
  <si>
    <t>healingjun0913</t>
    <phoneticPr fontId="2" type="noConversion"/>
  </si>
  <si>
    <t>celestenight_cn</t>
  </si>
  <si>
    <r>
      <t xml:space="preserve">4.26：cj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363276445336 </t>
    </r>
    <phoneticPr fontId="2" type="noConversion"/>
  </si>
  <si>
    <t>4.27：6634949462</t>
    <phoneticPr fontId="2" type="noConversion"/>
  </si>
  <si>
    <t>04/29/20</t>
    <phoneticPr fontId="2" type="noConversion"/>
  </si>
  <si>
    <t>金路云 SWOON 2020 SEASON'S GREETING (主台历部分)</t>
    <phoneticPr fontId="2" type="noConversion"/>
  </si>
  <si>
    <t>12.30到货：6100304081847(已到国内) /11,12月重印 等重印到货后再补款 /重印部分2.15韩国到货</t>
    <phoneticPr fontId="2" type="noConversion"/>
  </si>
  <si>
    <r>
      <rPr>
        <sz val="10"/>
        <color theme="5" tint="0.39997558519241921"/>
        <rFont val="宋体"/>
        <family val="3"/>
        <charset val="134"/>
      </rPr>
      <t>裴珠泫</t>
    </r>
    <r>
      <rPr>
        <sz val="10"/>
        <color theme="5" tint="0.39997558519241921"/>
        <rFont val="Arial"/>
        <family val="2"/>
      </rPr>
      <t xml:space="preserve"> 🌸PINKY PINKY IRENE🌸 </t>
    </r>
    <r>
      <rPr>
        <sz val="10"/>
        <color theme="5" tint="0.39997558519241921"/>
        <rFont val="宋体"/>
        <family val="3"/>
        <charset val="134"/>
      </rPr>
      <t>【补发手幅</t>
    </r>
    <r>
      <rPr>
        <sz val="10"/>
        <color theme="5" tint="0.39997558519241921"/>
        <rFont val="Arial"/>
        <family val="2"/>
      </rPr>
      <t>*1</t>
    </r>
    <r>
      <rPr>
        <sz val="10"/>
        <color theme="5" tint="0.39997558519241921"/>
        <rFont val="宋体"/>
        <family val="3"/>
        <charset val="134"/>
      </rPr>
      <t>】</t>
    </r>
    <phoneticPr fontId="2" type="noConversion"/>
  </si>
  <si>
    <t>其他：</t>
    <phoneticPr fontId="2" type="noConversion"/>
  </si>
  <si>
    <t>卡片🎁 60枚*15套</t>
    <phoneticPr fontId="2" type="noConversion"/>
  </si>
  <si>
    <t xml:space="preserve">文彬 🌙✨2020 SEASON'S GREETING  (台历+毛毯) </t>
    <phoneticPr fontId="51" type="noConversion"/>
  </si>
  <si>
    <t>文彬 🌙✨2020 117.45</t>
    <phoneticPr fontId="2" type="noConversion"/>
  </si>
  <si>
    <t>文彬 BINSCENT.69.73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</si>
  <si>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黑体</t>
    </r>
    <r>
      <rPr>
        <sz val="11"/>
        <color theme="1"/>
        <rFont val="等线"/>
        <family val="2"/>
        <charset val="134"/>
        <scheme val="minor"/>
      </rPr>
      <t>：已发</t>
    </r>
    <phoneticPr fontId="2" type="noConversion"/>
  </si>
  <si>
    <r>
      <rPr>
        <b/>
        <sz val="11"/>
        <color theme="4"/>
        <rFont val="等线"/>
        <family val="3"/>
        <charset val="134"/>
        <scheme val="minor"/>
      </rPr>
      <t>蓝色</t>
    </r>
    <r>
      <rPr>
        <sz val="11"/>
        <color theme="1"/>
        <rFont val="等线"/>
        <family val="2"/>
        <charset val="134"/>
        <scheme val="minor"/>
      </rPr>
      <t>：待发</t>
    </r>
  </si>
  <si>
    <r>
      <rPr>
        <b/>
        <sz val="11"/>
        <color rgb="FFFFC000"/>
        <rFont val="等线"/>
        <family val="3"/>
        <charset val="134"/>
        <scheme val="minor"/>
      </rPr>
      <t>黄色</t>
    </r>
    <r>
      <rPr>
        <sz val="11"/>
        <color theme="1"/>
        <rFont val="等线"/>
        <family val="2"/>
        <charset val="134"/>
        <scheme val="minor"/>
      </rPr>
      <t>：已到货</t>
    </r>
  </si>
  <si>
    <r>
      <t>【张元英】微博: 有生之年_南城北海  周边: 手幅  账号: NH</t>
    </r>
    <r>
      <rPr>
        <b/>
        <sz val="10"/>
        <color rgb="FFFFC000"/>
        <rFont val="等线"/>
        <family val="3"/>
        <charset val="129"/>
        <scheme val="minor"/>
      </rPr>
      <t>농협은행</t>
    </r>
    <r>
      <rPr>
        <b/>
        <sz val="11"/>
        <color rgb="FFFFC000"/>
        <rFont val="等线"/>
        <family val="3"/>
        <charset val="134"/>
        <scheme val="minor"/>
      </rPr>
      <t xml:space="preserve"> 356 1367 5462 83 </t>
    </r>
    <r>
      <rPr>
        <b/>
        <sz val="10"/>
        <color rgb="FFFFC000"/>
        <rFont val="等线"/>
        <family val="3"/>
        <charset val="129"/>
        <scheme val="minor"/>
      </rPr>
      <t>장화원</t>
    </r>
    <r>
      <rPr>
        <b/>
        <sz val="11"/>
        <color rgb="FFFFC000"/>
        <rFont val="等线"/>
        <family val="3"/>
        <charset val="134"/>
        <scheme val="minor"/>
      </rPr>
      <t xml:space="preserve">  推主: @X_101234 </t>
    </r>
    <phoneticPr fontId="51" type="noConversion"/>
  </si>
  <si>
    <r>
      <t>【小卡】姓名：高欢欣  账号：</t>
    </r>
    <r>
      <rPr>
        <b/>
        <sz val="11"/>
        <color rgb="FFFFC000"/>
        <rFont val="等线"/>
        <family val="3"/>
        <charset val="129"/>
        <scheme val="minor"/>
      </rPr>
      <t>농협</t>
    </r>
    <r>
      <rPr>
        <b/>
        <sz val="11"/>
        <color rgb="FFFFC000"/>
        <rFont val="等线"/>
        <family val="3"/>
        <charset val="134"/>
        <scheme val="minor"/>
      </rPr>
      <t xml:space="preserve"> 356-1116-3003-03</t>
    </r>
    <phoneticPr fontId="2" type="noConversion"/>
  </si>
  <si>
    <t>雪娥 苞娜 LUDA Triple 24.69</t>
    <phoneticPr fontId="2" type="noConversion"/>
  </si>
  <si>
    <r>
      <t>【小卡】姓名：高欢欣  账号：</t>
    </r>
    <r>
      <rPr>
        <sz val="11"/>
        <color theme="5" tint="0.39997558519241921"/>
        <rFont val="等线"/>
        <family val="3"/>
        <charset val="129"/>
        <scheme val="minor"/>
      </rPr>
      <t>농협</t>
    </r>
    <r>
      <rPr>
        <sz val="11"/>
        <color theme="5" tint="0.39997558519241921"/>
        <rFont val="等线"/>
        <family val="3"/>
        <charset val="134"/>
        <scheme val="minor"/>
      </rPr>
      <t xml:space="preserve"> 356-1116-3003-03</t>
    </r>
    <phoneticPr fontId="2" type="noConversion"/>
  </si>
  <si>
    <r>
      <rPr>
        <sz val="10"/>
        <color theme="5" tint="0.39997558519241921"/>
        <rFont val="宋体"/>
        <family val="3"/>
        <charset val="134"/>
      </rPr>
      <t>曺柔理</t>
    </r>
    <r>
      <rPr>
        <sz val="10"/>
        <color theme="5" tint="0.39997558519241921"/>
        <rFont val="Arial"/>
        <family val="2"/>
      </rPr>
      <t xml:space="preserve"> in yuri 2020 SEASON's GREETING  </t>
    </r>
    <r>
      <rPr>
        <sz val="10"/>
        <color theme="5" tint="0.39997558519241921"/>
        <rFont val="宋体"/>
        <family val="3"/>
        <charset val="134"/>
      </rPr>
      <t>【补发</t>
    </r>
    <r>
      <rPr>
        <sz val="10"/>
        <color theme="5" tint="0.39997558519241921"/>
        <rFont val="Arial"/>
        <family val="2"/>
      </rPr>
      <t>L</t>
    </r>
    <r>
      <rPr>
        <sz val="10"/>
        <color theme="5" tint="0.39997558519241921"/>
        <rFont val="宋体"/>
        <family val="3"/>
        <charset val="134"/>
      </rPr>
      <t>支架】</t>
    </r>
    <phoneticPr fontId="2" type="noConversion"/>
  </si>
  <si>
    <t>辉映 HONEY HWIYOUNG CHEERING KIT 库存贩卖【补发拉链袋*10】</t>
    <phoneticPr fontId="2" type="noConversion"/>
  </si>
  <si>
    <t>JENNIE &amp; LISA Cheering kit   【14】</t>
    <phoneticPr fontId="2" type="noConversion"/>
  </si>
  <si>
    <t>5.1到货补款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</si>
  <si>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【台历部分*7】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</si>
  <si>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</si>
  <si>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 </t>
    </r>
    <r>
      <rPr>
        <sz val="10"/>
        <rFont val="宋体"/>
        <family val="3"/>
        <charset val="134"/>
      </rPr>
      <t>【5】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</si>
  <si>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  <phoneticPr fontId="2" type="noConversion"/>
  </si>
  <si>
    <t>JENNIE (c)Minette cheering kit  【12】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</si>
  <si>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 </t>
    </r>
    <r>
      <rPr>
        <sz val="10"/>
        <rFont val="等线"/>
        <family val="2"/>
        <charset val="134"/>
      </rPr>
      <t>【5】</t>
    </r>
    <phoneticPr fontId="2" type="noConversion"/>
  </si>
  <si>
    <t>崔秀彬 LOVE LET FIRST SLOGAN 【13】</t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</si>
  <si>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Loveologist 2020 season's greeting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</si>
  <si>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MiuMiu Irene Photo Blanket  </t>
    </r>
    <r>
      <rPr>
        <sz val="10"/>
        <rFont val="等线"/>
        <family val="2"/>
        <charset val="134"/>
      </rPr>
      <t>【2】</t>
    </r>
    <phoneticPr fontId="2" type="noConversion"/>
  </si>
  <si>
    <t>朴池原 2020 season's greetings 【3】</t>
    <phoneticPr fontId="2" type="noConversion"/>
  </si>
  <si>
    <t>1.9：6278-3390-3265  /特典有更改：钥匙扣 -&gt; 徽章</t>
    <phoneticPr fontId="2" type="noConversion"/>
  </si>
  <si>
    <t>1.9：5707-4887-6611  /特典有更改：</t>
    <phoneticPr fontId="2" type="noConversion"/>
  </si>
  <si>
    <t>文彬 2020 Seasons Greeting</t>
    <phoneticPr fontId="2" type="noConversion"/>
  </si>
  <si>
    <t xml:space="preserve">崔连准 Yeonjun Doll </t>
    <phoneticPr fontId="2" type="noConversion"/>
  </si>
  <si>
    <t xml:space="preserve">泰妍 Bebe Taengther 15cm娃 二次入金 </t>
    <phoneticPr fontId="2" type="noConversion"/>
  </si>
  <si>
    <t>李大辉 Hwimini Guidebook 10cm Mini娃娃</t>
    <phoneticPr fontId="2" type="noConversion"/>
  </si>
  <si>
    <t xml:space="preserve">车银优 🌈Dong Mini 20cm娃 </t>
    <phoneticPr fontId="2" type="noConversion"/>
  </si>
  <si>
    <t xml:space="preserve">MAMAMOO bebemumu 20cm娃 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</si>
  <si>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</t>
    </r>
    <phoneticPr fontId="2" type="noConversion"/>
  </si>
  <si>
    <t xml:space="preserve">IU cheering kit ° together forever ° </t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</si>
  <si>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phoneticPr fontId="2" type="noConversion"/>
  </si>
  <si>
    <r>
      <rPr>
        <sz val="10"/>
        <rFont val="等线"/>
        <family val="2"/>
        <charset val="134"/>
      </rPr>
      <t>黄礼志</t>
    </r>
    <r>
      <rPr>
        <sz val="10"/>
        <rFont val="Arial"/>
        <family val="2"/>
      </rPr>
      <t xml:space="preserve"> CHEERING KIT For Yeji  </t>
    </r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</si>
  <si>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</si>
  <si>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3"/>
        <charset val="134"/>
        <scheme val="minor"/>
      </rPr>
      <t>权恩妃</t>
    </r>
    <r>
      <rPr>
        <sz val="10"/>
        <rFont val="Arial"/>
        <family val="2"/>
        <charset val="134"/>
      </rPr>
      <t xml:space="preserve"> my ba-bi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  <charset val="134"/>
      </rPr>
      <t xml:space="preserve"> </t>
    </r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</si>
  <si>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phoneticPr fontId="2" type="noConversion"/>
  </si>
  <si>
    <t>李彩演 DEPJCT XXJ X CHECKMATE</t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</si>
  <si>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</t>
    </r>
    <phoneticPr fontId="2" type="noConversion"/>
  </si>
  <si>
    <r>
      <t>Wendy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糖果蒂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</si>
  <si>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</si>
  <si>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</si>
  <si>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裴珠泫</t>
    </r>
    <r>
      <rPr>
        <sz val="10"/>
        <rFont val="Arial"/>
        <family val="2"/>
      </rPr>
      <t xml:space="preserve"> 20cm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</si>
  <si>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黄礼志</t>
    </r>
    <r>
      <rPr>
        <sz val="10"/>
        <rFont val="Arial"/>
        <family val="2"/>
      </rPr>
      <t xml:space="preserve"> CherryPick🍒 Bunny Yeji 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</si>
  <si>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phoneticPr fontId="2" type="noConversion"/>
  </si>
  <si>
    <t>BGon0305 /销号</t>
    <phoneticPr fontId="2" type="noConversion"/>
  </si>
  <si>
    <t>换发</t>
    <phoneticPr fontId="2" type="noConversion"/>
  </si>
  <si>
    <t>应灵易</t>
  </si>
  <si>
    <t>JISOO MIRAGE, LOVE发成TIME</t>
    <phoneticPr fontId="2" type="noConversion"/>
  </si>
  <si>
    <t>5.3到货补款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</si>
  <si>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r>
      <rPr>
        <sz val="11"/>
        <color rgb="FF070C38"/>
        <rFont val="Arial"/>
        <family val="2"/>
      </rPr>
      <t xml:space="preserve"> </t>
    </r>
    <r>
      <rPr>
        <sz val="11"/>
        <color rgb="FF070C38"/>
        <rFont val="等线"/>
        <family val="2"/>
        <charset val="134"/>
      </rPr>
      <t>【5】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</si>
  <si>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 </t>
    </r>
    <r>
      <rPr>
        <sz val="11"/>
        <rFont val="宋体"/>
        <family val="3"/>
        <charset val="134"/>
      </rPr>
      <t>【98】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</si>
  <si>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 </t>
    </r>
    <r>
      <rPr>
        <sz val="11"/>
        <rFont val="等线"/>
        <family val="2"/>
        <charset val="134"/>
      </rPr>
      <t>【45】</t>
    </r>
    <phoneticPr fontId="2" type="noConversion"/>
  </si>
  <si>
    <t>4.29推文：延迟</t>
  </si>
  <si>
    <t>4.29推文：延迟</t>
    <phoneticPr fontId="2" type="noConversion"/>
  </si>
  <si>
    <t>YUNA YEJI Nel Blu first cheering kit  【29】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</si>
  <si>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r>
      <rPr>
        <sz val="10"/>
        <rFont val="等线"/>
        <family val="2"/>
        <charset val="134"/>
      </rPr>
      <t>【19】</t>
    </r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</si>
  <si>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</si>
  <si>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休宁凯 juicy prize 1st cheering kit  【11】</t>
    <phoneticPr fontId="2" type="noConversion"/>
  </si>
  <si>
    <t>金东贤 MATT GRAY SLOGAN 【4】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</si>
  <si>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</si>
  <si>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 </t>
    </r>
    <r>
      <rPr>
        <sz val="10"/>
        <rFont val="宋体"/>
        <family val="3"/>
        <charset val="134"/>
      </rPr>
      <t>【5】</t>
    </r>
    <phoneticPr fontId="2" type="noConversion"/>
  </si>
  <si>
    <t>玄胜熙 2020 SEASON'S GREETING for SEUNGHEE 【2】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</si>
  <si>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 </t>
    </r>
    <r>
      <rPr>
        <sz val="10"/>
        <rFont val="等线"/>
        <family val="2"/>
        <charset val="134"/>
      </rPr>
      <t>【2】</t>
    </r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</si>
  <si>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23</t>
    </r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</si>
  <si>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 /实际补发了文件袋</t>
    </r>
    <phoneticPr fontId="2" type="noConversion"/>
  </si>
  <si>
    <t>金路云 SWOON 2020 SEASON'S GREETING (重印)【30】</t>
    <phoneticPr fontId="2" type="noConversion"/>
  </si>
  <si>
    <t>5.5到货补款</t>
    <phoneticPr fontId="2" type="noConversion"/>
  </si>
  <si>
    <t>申通848482 / 546766
SF937880 / SF597842</t>
    <phoneticPr fontId="2" type="noConversion"/>
  </si>
  <si>
    <t>5.1-5.3(13点前) 共63个包裹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</si>
  <si>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</t>
    </r>
    <phoneticPr fontId="2" type="noConversion"/>
  </si>
  <si>
    <r>
      <t>5.1</t>
    </r>
    <r>
      <rPr>
        <b/>
        <sz val="10"/>
        <color rgb="FF0070C0"/>
        <rFont val="宋体"/>
        <family val="3"/>
        <charset val="134"/>
      </rPr>
      <t>后开始补款周边</t>
    </r>
    <r>
      <rPr>
        <b/>
        <sz val="10"/>
        <color rgb="FF0070C0"/>
        <rFont val="Arial"/>
        <family val="2"/>
        <charset val="134"/>
      </rPr>
      <t xml:space="preserve"> / </t>
    </r>
    <r>
      <rPr>
        <b/>
        <sz val="10"/>
        <color rgb="FF0070C0"/>
        <rFont val="宋体"/>
        <family val="3"/>
        <charset val="134"/>
      </rPr>
      <t>不定截止时间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随时可能截止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请尽快补款</t>
    </r>
    <phoneticPr fontId="2" type="noConversion"/>
  </si>
  <si>
    <t xml:space="preserve">JENNIE &amp; LISA Cheering kit   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</si>
  <si>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</si>
  <si>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</si>
  <si>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</si>
  <si>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phoneticPr fontId="2" type="noConversion"/>
  </si>
  <si>
    <t xml:space="preserve">JENNIE (c)Minette cheering kit </t>
    <phoneticPr fontId="2" type="noConversion"/>
  </si>
  <si>
    <r>
      <t>李大辉</t>
    </r>
    <r>
      <rPr>
        <sz val="10"/>
        <rFont val="Arial"/>
        <family val="2"/>
      </rPr>
      <t xml:space="preserve"> Loveologist 2020 season's greeting</t>
    </r>
    <phoneticPr fontId="2" type="noConversion"/>
  </si>
  <si>
    <r>
      <t>裴珠泫</t>
    </r>
    <r>
      <rPr>
        <sz val="10"/>
        <rFont val="Arial"/>
        <family val="2"/>
      </rPr>
      <t xml:space="preserve"> MiuMiu Irene Photo Blanket </t>
    </r>
    <phoneticPr fontId="2" type="noConversion"/>
  </si>
  <si>
    <t xml:space="preserve">崔秀彬 LOVE LET FIRST SLOGAN 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</si>
  <si>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</t>
    </r>
    <phoneticPr fontId="2" type="noConversion"/>
  </si>
  <si>
    <t>朴池原 2020 season's greetings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</si>
  <si>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</si>
  <si>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</si>
  <si>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</t>
    </r>
    <phoneticPr fontId="2" type="noConversion"/>
  </si>
  <si>
    <t xml:space="preserve">YUNA YEJI Nel Blu first cheering kit 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</si>
  <si>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phoneticPr fontId="2" type="noConversion"/>
  </si>
  <si>
    <t xml:space="preserve">MINNIE ONDO 1st Cheering Project </t>
    <phoneticPr fontId="2" type="noConversion"/>
  </si>
  <si>
    <t xml:space="preserve">休宁凯 juicy prize 1st cheering kit </t>
    <phoneticPr fontId="2" type="noConversion"/>
  </si>
  <si>
    <t>金东贤 MATT GRAY SLOGAN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</si>
  <si>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</si>
  <si>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</t>
    </r>
    <phoneticPr fontId="2" type="noConversion"/>
  </si>
  <si>
    <t>玄胜熙 2020 SEASON'S GREETING for SEUNGHEE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</si>
  <si>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</t>
    </r>
    <phoneticPr fontId="2" type="noConversion"/>
  </si>
  <si>
    <t>崔连准 🍌BANANAKING 1st Cheering Kit</t>
    <phoneticPr fontId="2" type="noConversion"/>
  </si>
  <si>
    <t>崔连准 🍌BANANAKING 1st Cheering Kit  【40】</t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</si>
  <si>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</t>
    </r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</si>
  <si>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</si>
  <si>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</si>
  <si>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 </t>
    </r>
    <r>
      <rPr>
        <sz val="10"/>
        <rFont val="等线"/>
        <family val="2"/>
        <charset val="134"/>
      </rPr>
      <t>【7+钥匙扣4】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</si>
  <si>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</si>
  <si>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</t>
    </r>
    <r>
      <rPr>
        <sz val="10"/>
        <rFont val="等线"/>
        <family val="2"/>
        <charset val="134"/>
      </rPr>
      <t>【红色】</t>
    </r>
    <phoneticPr fontId="2" type="noConversion"/>
  </si>
  <si>
    <t>年前到货时存在问题 暂未补款：</t>
    <phoneticPr fontId="2" type="noConversion"/>
  </si>
  <si>
    <t>11,12月重印</t>
    <phoneticPr fontId="2" type="noConversion"/>
  </si>
  <si>
    <t>推特有更新 / 私信最后回复：12.20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</si>
  <si>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【5】【补发手幅*2】</t>
    </r>
    <phoneticPr fontId="2" type="noConversion"/>
  </si>
  <si>
    <r>
      <rPr>
        <sz val="10"/>
        <rFont val="宋体"/>
        <family val="3"/>
        <charset val="134"/>
      </rPr>
      <t>孙彩瑛</t>
    </r>
    <r>
      <rPr>
        <sz val="10"/>
        <rFont val="Arial"/>
        <family val="3"/>
        <charset val="134"/>
      </rPr>
      <t xml:space="preserve"> HONEYCHAENG CHEERING KIT</t>
    </r>
    <phoneticPr fontId="2" type="noConversion"/>
  </si>
  <si>
    <t>漏发*2</t>
    <phoneticPr fontId="2" type="noConversion"/>
  </si>
  <si>
    <t>12.30：漏*1 补发:363218148194 疑补发了两条/ 特典更改：便签本+Mini明信片</t>
    <phoneticPr fontId="2" type="noConversion"/>
  </si>
  <si>
    <t>金东贤 NINE FEVER 反光手幅 [再贩]</t>
    <phoneticPr fontId="2" type="noConversion"/>
  </si>
  <si>
    <t>私信最后回复：12月 推特最后更新：10.30</t>
    <phoneticPr fontId="2" type="noConversion"/>
  </si>
  <si>
    <t>推主id</t>
    <phoneticPr fontId="2" type="noConversion"/>
  </si>
  <si>
    <t>进度</t>
    <phoneticPr fontId="2" type="noConversion"/>
  </si>
  <si>
    <t>DPL158293</t>
    <phoneticPr fontId="2" type="noConversion"/>
  </si>
  <si>
    <t>hwiming_doll</t>
    <phoneticPr fontId="2" type="noConversion"/>
  </si>
  <si>
    <t>私信最后回复 1.17：等待工厂配送 /推文最后更新：19年8月</t>
    <phoneticPr fontId="2" type="noConversion"/>
  </si>
  <si>
    <t>4.24：630359589204 cj</t>
    <phoneticPr fontId="2" type="noConversion"/>
  </si>
  <si>
    <t>漏发*9 / 最后回复：12.15 /推特已清空</t>
    <phoneticPr fontId="2" type="noConversion"/>
  </si>
  <si>
    <t>共red*1 purple*1 / 漏发red*1</t>
    <phoneticPr fontId="2" type="noConversion"/>
  </si>
  <si>
    <t>woong_19971015</t>
    <phoneticPr fontId="2" type="noConversion"/>
  </si>
  <si>
    <t>5.6：97405033364</t>
    <phoneticPr fontId="2" type="noConversion"/>
  </si>
  <si>
    <t>林瑛岷 40cm娃 代收代付  @limdoll_1225  姓名：高欢欣</t>
    <phoneticPr fontId="2" type="noConversion"/>
  </si>
  <si>
    <t>漏发两套手幅  1.2：61023-6005-0745</t>
  </si>
  <si>
    <t>12.30：漏*1 补发：363218148194/ 特典更改：便签本+Mini明信片</t>
  </si>
  <si>
    <t>1.3：5462203003884</t>
    <phoneticPr fontId="2" type="noConversion"/>
  </si>
  <si>
    <t>1.4：363219971893</t>
    <phoneticPr fontId="2" type="noConversion"/>
  </si>
  <si>
    <t>67kg 德邦 国内运费</t>
    <phoneticPr fontId="2" type="noConversion"/>
  </si>
  <si>
    <t>相框分开配送</t>
    <phoneticPr fontId="2" type="noConversion"/>
  </si>
  <si>
    <t>3.17：6293-6504-8254 /开箱视频在4月5日</t>
    <phoneticPr fontId="2" type="noConversion"/>
  </si>
  <si>
    <t>3.24：66042-0212-9766 /额外多钥匙扣*1</t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</si>
  <si>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2"/>
      </rPr>
      <t xml:space="preserve"> my love </t>
    </r>
    <r>
      <rPr>
        <sz val="10"/>
        <rFont val="宋体"/>
        <family val="3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【2】</t>
    </r>
    <phoneticPr fontId="2" type="noConversion"/>
  </si>
  <si>
    <t>IU _d1wlrma CHEERING KIT  【47】</t>
    <phoneticPr fontId="2" type="noConversion"/>
  </si>
  <si>
    <t>文彬 尹产贺 Visible Heaven  【相框】</t>
    <phoneticPr fontId="2" type="noConversion"/>
  </si>
  <si>
    <t>IU _d1wlrma CHEERING KIT</t>
    <phoneticPr fontId="2" type="noConversion"/>
  </si>
  <si>
    <t>3.24：Cj 363257845986 /报数时没报A+B，缺少A+B额外特典</t>
    <phoneticPr fontId="2" type="noConversion"/>
  </si>
  <si>
    <t>RedVelvet Velvet Gun SEASON2</t>
    <phoneticPr fontId="2" type="noConversion"/>
  </si>
  <si>
    <t>3.16：2月底已发：CJ 6611758786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</si>
  <si>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 xml:space="preserve">) </t>
    </r>
    <phoneticPr fontId="2" type="noConversion"/>
  </si>
  <si>
    <t>sh_momo_</t>
    <phoneticPr fontId="2" type="noConversion"/>
  </si>
  <si>
    <r>
      <t>1.21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6281-2593-3745 &amp; 1.30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6368149605  /</t>
    </r>
    <r>
      <rPr>
        <sz val="10"/>
        <rFont val="宋体"/>
        <family val="3"/>
        <charset val="134"/>
      </rPr>
      <t>一共两个包裹</t>
    </r>
    <r>
      <rPr>
        <sz val="10"/>
        <rFont val="Arial"/>
        <family val="2"/>
        <charset val="134"/>
      </rPr>
      <t xml:space="preserve"> 10</t>
    </r>
    <r>
      <rPr>
        <sz val="10"/>
        <rFont val="宋体"/>
        <family val="3"/>
        <charset val="134"/>
      </rPr>
      <t>套和</t>
    </r>
    <r>
      <rPr>
        <sz val="10"/>
        <rFont val="Arial"/>
        <family val="2"/>
        <charset val="134"/>
      </rPr>
      <t>1</t>
    </r>
    <r>
      <rPr>
        <sz val="10"/>
        <rFont val="宋体"/>
        <family val="3"/>
        <charset val="134"/>
      </rPr>
      <t>套</t>
    </r>
    <r>
      <rPr>
        <sz val="10"/>
        <rFont val="Arial"/>
        <family val="2"/>
        <charset val="134"/>
      </rPr>
      <t xml:space="preserve"> </t>
    </r>
    <r>
      <rPr>
        <sz val="10"/>
        <rFont val="宋体"/>
        <family val="3"/>
        <charset val="134"/>
      </rPr>
      <t>推主多发一套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</si>
  <si>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</t>
    </r>
    <phoneticPr fontId="2" type="noConversion"/>
  </si>
  <si>
    <t>文彬 尹产贺 Visible Heaven  【相框*7】</t>
    <phoneticPr fontId="2" type="noConversion"/>
  </si>
  <si>
    <t>5.9：已私信 /缺少一个胶带，由usb卡代替；“30日”特典取消; 由贴纸2p代替 /3.17：61240-0313-8445</t>
    <phoneticPr fontId="2" type="noConversion"/>
  </si>
  <si>
    <t>雪娥 LUDA SOLAR X LUNAR 台历组合 【3】</t>
    <phoneticPr fontId="2" type="noConversion"/>
  </si>
  <si>
    <t>雪娥 LUDA SOLAR X LUNAR 台历组合</t>
    <phoneticPr fontId="2" type="noConversion"/>
  </si>
  <si>
    <t>&lt;Siyeon, Sua, Gahyeon&gt; 2020 Season's greeting</t>
    <phoneticPr fontId="2" type="noConversion"/>
  </si>
  <si>
    <t>裴珠泫 IRENE FIRST LOVE SLOGAN 【6】</t>
    <phoneticPr fontId="2" type="noConversion"/>
  </si>
  <si>
    <r>
      <rPr>
        <sz val="10"/>
        <rFont val="等线"/>
        <family val="2"/>
        <charset val="134"/>
      </rPr>
      <t>朴佑镇</t>
    </r>
    <r>
      <rPr>
        <sz val="10"/>
        <rFont val="Arial"/>
        <family val="2"/>
      </rPr>
      <t xml:space="preserve"> Mallang/MinCho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</si>
  <si>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朴</t>
    </r>
    <r>
      <rPr>
        <sz val="10"/>
        <rFont val="Arial"/>
        <family val="2"/>
      </rPr>
      <t xml:space="preserve">Mallang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</si>
  <si>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朴敏赫</t>
    </r>
    <r>
      <rPr>
        <sz val="10"/>
        <rFont val="Arial"/>
        <family val="2"/>
      </rPr>
      <t xml:space="preserve"> 💫</t>
    </r>
    <r>
      <rPr>
        <sz val="10"/>
        <rFont val="等线"/>
        <family val="2"/>
        <charset val="134"/>
      </rPr>
      <t>星空</t>
    </r>
    <r>
      <rPr>
        <sz val="10"/>
        <rFont val="Arial"/>
        <family val="2"/>
      </rPr>
      <t xml:space="preserve"> Starry sky💫 Photo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</si>
  <si>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裸娃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【16】</t>
    </r>
    <phoneticPr fontId="2" type="noConversion"/>
  </si>
  <si>
    <r>
      <t xml:space="preserve">IU Pink Moonm </t>
    </r>
    <r>
      <rPr>
        <sz val="10"/>
        <rFont val="宋体"/>
        <family val="3"/>
        <charset val="134"/>
      </rPr>
      <t>照片毛毯</t>
    </r>
    <r>
      <rPr>
        <sz val="10"/>
        <rFont val="Arial"/>
        <family val="3"/>
        <charset val="134"/>
      </rPr>
      <t xml:space="preserve">  </t>
    </r>
    <r>
      <rPr>
        <sz val="10"/>
        <rFont val="宋体"/>
        <family val="3"/>
        <charset val="134"/>
      </rPr>
      <t>【4】</t>
    </r>
    <phoneticPr fontId="2" type="noConversion"/>
  </si>
  <si>
    <r>
      <t xml:space="preserve">IU Dear U </t>
    </r>
    <r>
      <rPr>
        <sz val="10"/>
        <rFont val="等线"/>
        <family val="2"/>
        <charset val="134"/>
      </rPr>
      <t>紫色反光手幅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</si>
  <si>
    <r>
      <t xml:space="preserve">RedVelvet Velvet Gun SEASON2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</si>
  <si>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崔秀彬</t>
    </r>
    <r>
      <rPr>
        <sz val="10"/>
        <rFont val="Arial"/>
        <family val="3"/>
        <charset val="134"/>
      </rPr>
      <t xml:space="preserve"> Red Beat🖤1st Cheering Kit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</si>
  <si>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</si>
  <si>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DEAR LOVESOME SEASON GREETING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</si>
  <si>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our heyday 2020 season greeting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+</t>
    </r>
    <r>
      <rPr>
        <sz val="10"/>
        <rFont val="等线"/>
        <family val="2"/>
        <charset val="134"/>
      </rPr>
      <t>三代</t>
    </r>
    <r>
      <rPr>
        <sz val="10"/>
        <rFont val="Arial"/>
        <family val="2"/>
      </rPr>
      <t xml:space="preserve">pb  </t>
    </r>
    <r>
      <rPr>
        <sz val="10"/>
        <rFont val="等线"/>
        <family val="2"/>
        <charset val="134"/>
      </rPr>
      <t>【7】</t>
    </r>
    <phoneticPr fontId="2" type="noConversion"/>
  </si>
  <si>
    <r>
      <rPr>
        <sz val="10"/>
        <rFont val="等线"/>
        <family val="2"/>
        <charset val="134"/>
      </rPr>
      <t>安孝珍</t>
    </r>
    <r>
      <rPr>
        <sz val="10"/>
        <rFont val="Arial"/>
        <family val="2"/>
      </rPr>
      <t xml:space="preserve"> 1st Photobook &amp; 2020 Season's Greetings</t>
    </r>
    <r>
      <rPr>
        <sz val="10"/>
        <rFont val="等线"/>
        <family val="2"/>
        <charset val="134"/>
      </rPr>
      <t>【21】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</si>
  <si>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朴正花《</t>
    </r>
    <r>
      <rPr>
        <sz val="10"/>
        <rFont val="Arial"/>
        <family val="2"/>
      </rPr>
      <t>PICTURESQUE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>1ST PHOTOBOOK PROJECT</t>
    </r>
    <r>
      <rPr>
        <sz val="10"/>
        <rFont val="等线"/>
        <family val="2"/>
        <charset val="134"/>
      </rPr>
      <t>【14】</t>
    </r>
    <phoneticPr fontId="2" type="noConversion"/>
  </si>
  <si>
    <r>
      <t xml:space="preserve">&lt;Siyeon, Sua, Gahyeon&gt; 2020 Season's greeting </t>
    </r>
    <r>
      <rPr>
        <sz val="10"/>
        <rFont val="宋体"/>
        <family val="3"/>
        <charset val="134"/>
      </rPr>
      <t>【2】</t>
    </r>
    <phoneticPr fontId="2" type="noConversion"/>
  </si>
  <si>
    <t>5.10到货补款</t>
    <phoneticPr fontId="2" type="noConversion"/>
  </si>
  <si>
    <r>
      <t xml:space="preserve">IU Dear U </t>
    </r>
    <r>
      <rPr>
        <sz val="10"/>
        <color rgb="FFFF0000"/>
        <rFont val="等线"/>
        <family val="2"/>
        <charset val="134"/>
      </rPr>
      <t>紫色反光手幅</t>
    </r>
    <phoneticPr fontId="2" type="noConversion"/>
  </si>
  <si>
    <r>
      <t xml:space="preserve">IU Pink Moonm </t>
    </r>
    <r>
      <rPr>
        <sz val="10"/>
        <color rgb="FFFF0000"/>
        <rFont val="宋体"/>
        <family val="3"/>
        <charset val="134"/>
      </rPr>
      <t>照片毛毯</t>
    </r>
    <r>
      <rPr>
        <sz val="10"/>
        <color rgb="FFFF0000"/>
        <rFont val="Arial"/>
        <family val="3"/>
        <charset val="134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</si>
  <si>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权恩妃</t>
    </r>
    <r>
      <rPr>
        <sz val="10"/>
        <color rgb="FFFF0000"/>
        <rFont val="Arial"/>
        <family val="2"/>
      </rPr>
      <t xml:space="preserve"> my love </t>
    </r>
    <r>
      <rPr>
        <sz val="10"/>
        <color rgb="FFFF0000"/>
        <rFont val="宋体"/>
        <family val="3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</si>
  <si>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李在允</t>
    </r>
    <r>
      <rPr>
        <sz val="10"/>
        <rFont val="Arial"/>
        <family val="3"/>
        <charset val="134"/>
      </rPr>
      <t xml:space="preserve"> CALLMEYOON 1st cheering slogan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</si>
  <si>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color rgb="FFFF0000"/>
        <rFont val="宋体"/>
        <family val="3"/>
        <charset val="134"/>
      </rPr>
      <t>李在允</t>
    </r>
    <r>
      <rPr>
        <sz val="10"/>
        <color rgb="FFFF0000"/>
        <rFont val="Arial"/>
        <family val="3"/>
        <charset val="134"/>
      </rPr>
      <t xml:space="preserve"> CALLMEYOON 1st cheering slogan  </t>
    </r>
    <phoneticPr fontId="2" type="noConversion"/>
  </si>
  <si>
    <r>
      <rPr>
        <sz val="10"/>
        <color rgb="FFFF0000"/>
        <rFont val="等线"/>
        <family val="2"/>
        <charset val="134"/>
      </rPr>
      <t>朴正花《</t>
    </r>
    <r>
      <rPr>
        <sz val="10"/>
        <color rgb="FFFF0000"/>
        <rFont val="Arial"/>
        <family val="2"/>
      </rPr>
      <t>PICTURESQUE</t>
    </r>
    <r>
      <rPr>
        <sz val="10"/>
        <color rgb="FFFF0000"/>
        <rFont val="等线"/>
        <family val="2"/>
        <charset val="134"/>
      </rPr>
      <t>》</t>
    </r>
    <r>
      <rPr>
        <sz val="10"/>
        <color rgb="FFFF0000"/>
        <rFont val="Arial"/>
        <family val="2"/>
      </rPr>
      <t>1ST PHOTOBOOK PROJECT</t>
    </r>
    <phoneticPr fontId="2" type="noConversion"/>
  </si>
  <si>
    <r>
      <rPr>
        <sz val="10"/>
        <color rgb="FFFF0000"/>
        <rFont val="等线"/>
        <family val="2"/>
        <charset val="134"/>
      </rPr>
      <t>金秦禹</t>
    </r>
    <r>
      <rPr>
        <sz val="10"/>
        <color rgb="FFFF0000"/>
        <rFont val="Arial"/>
        <family val="2"/>
      </rPr>
      <t xml:space="preserve"> our heyday 2020 season greeting</t>
    </r>
    <r>
      <rPr>
        <sz val="10"/>
        <color rgb="FFFF0000"/>
        <rFont val="等线"/>
        <family val="2"/>
        <charset val="134"/>
      </rPr>
      <t>台历</t>
    </r>
    <r>
      <rPr>
        <sz val="10"/>
        <color rgb="FFFF0000"/>
        <rFont val="Arial"/>
        <family val="2"/>
      </rPr>
      <t>+</t>
    </r>
    <r>
      <rPr>
        <sz val="10"/>
        <color rgb="FFFF0000"/>
        <rFont val="等线"/>
        <family val="2"/>
        <charset val="134"/>
      </rPr>
      <t>三代</t>
    </r>
    <r>
      <rPr>
        <sz val="10"/>
        <color rgb="FFFF0000"/>
        <rFont val="Arial"/>
        <family val="2"/>
      </rPr>
      <t xml:space="preserve">pb </t>
    </r>
    <phoneticPr fontId="2" type="noConversion"/>
  </si>
  <si>
    <r>
      <rPr>
        <sz val="10"/>
        <color rgb="FFFF0000"/>
        <rFont val="等线"/>
        <family val="2"/>
        <charset val="134"/>
      </rPr>
      <t>李昇勋</t>
    </r>
    <r>
      <rPr>
        <sz val="10"/>
        <color rgb="FFFF0000"/>
        <rFont val="Arial"/>
        <family val="2"/>
      </rPr>
      <t xml:space="preserve"> mmmv's 4th Season's greeting</t>
    </r>
    <phoneticPr fontId="2" type="noConversion"/>
  </si>
  <si>
    <r>
      <rPr>
        <sz val="10"/>
        <color rgb="FFFF0000"/>
        <rFont val="等线"/>
        <family val="2"/>
        <charset val="134"/>
      </rPr>
      <t>朴敏赫</t>
    </r>
    <r>
      <rPr>
        <sz val="10"/>
        <color rgb="FFFF0000"/>
        <rFont val="Arial"/>
        <family val="2"/>
      </rPr>
      <t xml:space="preserve"> 💫</t>
    </r>
    <r>
      <rPr>
        <sz val="10"/>
        <color rgb="FFFF0000"/>
        <rFont val="等线"/>
        <family val="2"/>
        <charset val="134"/>
      </rPr>
      <t>星空</t>
    </r>
    <r>
      <rPr>
        <sz val="10"/>
        <color rgb="FFFF0000"/>
        <rFont val="Arial"/>
        <family val="2"/>
      </rPr>
      <t xml:space="preserve"> Starry sky💫 Photo Blanket</t>
    </r>
    <phoneticPr fontId="2" type="noConversion"/>
  </si>
  <si>
    <r>
      <rPr>
        <sz val="10"/>
        <color rgb="FFFF0000"/>
        <rFont val="等线"/>
        <family val="2"/>
        <charset val="134"/>
      </rPr>
      <t>朴佑镇</t>
    </r>
    <r>
      <rPr>
        <sz val="10"/>
        <color rgb="FFFF0000"/>
        <rFont val="Arial"/>
        <family val="2"/>
      </rPr>
      <t xml:space="preserve"> Mallang/MinCho 15cm</t>
    </r>
    <r>
      <rPr>
        <sz val="10"/>
        <color rgb="FFFF0000"/>
        <rFont val="等线"/>
        <family val="2"/>
        <charset val="134"/>
      </rPr>
      <t>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</si>
  <si>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朴佑镇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娃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朴</t>
    </r>
    <r>
      <rPr>
        <sz val="10"/>
        <color rgb="FFFF0000"/>
        <rFont val="Arial"/>
        <family val="2"/>
      </rPr>
      <t xml:space="preserve">Mallang </t>
    </r>
    <phoneticPr fontId="2" type="noConversion"/>
  </si>
  <si>
    <r>
      <rPr>
        <sz val="10"/>
        <color rgb="FFFF0000"/>
        <rFont val="等线"/>
        <family val="2"/>
        <charset val="134"/>
      </rPr>
      <t>金东贤</t>
    </r>
    <r>
      <rPr>
        <sz val="10"/>
        <color rgb="FFFF0000"/>
        <rFont val="Arial"/>
        <family val="2"/>
      </rPr>
      <t xml:space="preserve"> DEAR LOVESOME SEASON GREETING</t>
    </r>
    <phoneticPr fontId="2" type="noConversion"/>
  </si>
  <si>
    <r>
      <rPr>
        <sz val="10"/>
        <color rgb="FFFF0000"/>
        <rFont val="宋体"/>
        <family val="3"/>
        <charset val="134"/>
      </rPr>
      <t>金东贤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裸娃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</si>
  <si>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崔秀彬</t>
    </r>
    <r>
      <rPr>
        <sz val="10"/>
        <color rgb="FFFF0000"/>
        <rFont val="Arial"/>
        <family val="3"/>
        <charset val="134"/>
      </rPr>
      <t xml:space="preserve"> Red Beat🖤1st Cheering Kit   </t>
    </r>
    <phoneticPr fontId="2" type="noConversion"/>
  </si>
  <si>
    <r>
      <rPr>
        <sz val="10"/>
        <color rgb="FFFF0000"/>
        <rFont val="等线"/>
        <family val="2"/>
        <charset val="134"/>
      </rPr>
      <t>安孝珍</t>
    </r>
    <r>
      <rPr>
        <sz val="10"/>
        <color rgb="FFFF0000"/>
        <rFont val="Arial"/>
        <family val="2"/>
      </rPr>
      <t xml:space="preserve"> 1st Photobook &amp; 2020 Season's Greetings</t>
    </r>
  </si>
  <si>
    <t>5.8：6101108099469</t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</si>
  <si>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</si>
  <si>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</si>
  <si>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</si>
  <si>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</si>
  <si>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</t>
    </r>
    <phoneticPr fontId="2" type="noConversion"/>
  </si>
  <si>
    <t>5.13到货补款</t>
    <phoneticPr fontId="2" type="noConversion"/>
  </si>
  <si>
    <t xml:space="preserve">SF729672 </t>
    <phoneticPr fontId="2" type="noConversion"/>
  </si>
  <si>
    <t>5.9：
菠萝 20cm : 6305-3037-5241
菠萝 15cm : 6305-3037-5226
樱桃 20cm : 6305-3037-5182
樱桃 15cm : 6305-2103-8560</t>
    <phoneticPr fontId="2" type="noConversion"/>
  </si>
  <si>
    <t>5.13  5.14</t>
    <phoneticPr fontId="2" type="noConversion"/>
  </si>
  <si>
    <t>5.16  5.17</t>
    <phoneticPr fontId="2" type="noConversion"/>
  </si>
  <si>
    <t>5.18：会查看是否有库存 / 4.14：CJ 6629147652 / 6629147663 /少台历特典:便签本</t>
    <phoneticPr fontId="2" type="noConversion"/>
  </si>
  <si>
    <t>台湾发货 /5.16：SF6026069777863</t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</si>
  <si>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</si>
  <si>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</t>
    </r>
    <phoneticPr fontId="2" type="noConversion"/>
  </si>
  <si>
    <t>5.19到货补款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</si>
  <si>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</si>
  <si>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金东爀 SUNSHINE☀ DOLL 20cm娃 【1】</t>
    <phoneticPr fontId="2" type="noConversion"/>
  </si>
  <si>
    <t>金东爀 SUNSHINE☀ DOLL 20cm娃</t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</si>
  <si>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</si>
  <si>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r>
      <rPr>
        <sz val="10"/>
        <rFont val="等线"/>
        <family val="2"/>
        <charset val="134"/>
      </rPr>
      <t>【4】</t>
    </r>
    <phoneticPr fontId="2" type="noConversion"/>
  </si>
  <si>
    <t>22（2）.jpg</t>
    <phoneticPr fontId="2" type="noConversion"/>
  </si>
  <si>
    <t>23 单号</t>
    <phoneticPr fontId="2" type="noConversion"/>
  </si>
  <si>
    <t xml:space="preserve">SF709897 </t>
    <phoneticPr fontId="2" type="noConversion"/>
  </si>
  <si>
    <t>5.20：下周六前寄出，少B*1，换红色米奇款 / 4.26：顺丰寄 已给怀化地址 /5.7：EA304553127HK</t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</si>
  <si>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【4】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</si>
  <si>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</si>
  <si>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【24】</t>
    </r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</si>
  <si>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 </t>
    </r>
    <r>
      <rPr>
        <sz val="10"/>
        <rFont val="等线"/>
        <family val="3"/>
        <charset val="134"/>
      </rPr>
      <t>【9】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</si>
  <si>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</si>
  <si>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phoneticPr fontId="2" type="noConversion"/>
  </si>
  <si>
    <t>金东贤 BABY'S BREATH 4th SLOGAN</t>
    <phoneticPr fontId="2" type="noConversion"/>
  </si>
  <si>
    <t xml:space="preserve">田雄 Milky WOONG Winter Cheering kit </t>
    <phoneticPr fontId="2" type="noConversion"/>
  </si>
  <si>
    <t>金东贤 BABY'S BREATH 4th SLOGAN 【重购】【13】</t>
    <phoneticPr fontId="2" type="noConversion"/>
  </si>
  <si>
    <t>红色多一条 / 5.11：6640853295 收到后私信 /第一次发货 丢失 12.2：415126336041</t>
    <phoneticPr fontId="2" type="noConversion"/>
  </si>
  <si>
    <t>JISOO FirstSnow Cheering Kit  【33】</t>
    <phoneticPr fontId="2" type="noConversion"/>
  </si>
  <si>
    <t xml:space="preserve">JISOO FirstSnow Cheering Kit </t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</si>
  <si>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【23】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</si>
  <si>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r>
      <rPr>
        <sz val="10"/>
        <rFont val="等线"/>
        <family val="2"/>
        <charset val="134"/>
      </rPr>
      <t>【11】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</si>
  <si>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</t>
    </r>
    <phoneticPr fontId="2" type="noConversion"/>
  </si>
  <si>
    <t>5.22到货补款</t>
    <phoneticPr fontId="2" type="noConversion"/>
  </si>
  <si>
    <r>
      <rPr>
        <sz val="10"/>
        <rFont val="宋体"/>
        <family val="3"/>
        <charset val="134"/>
      </rPr>
      <t>田雄 Milky WOONG Winter Cheering kit 【</t>
    </r>
    <r>
      <rPr>
        <sz val="10"/>
        <rFont val="Arial"/>
        <family val="2"/>
        <charset val="134"/>
      </rPr>
      <t>7</t>
    </r>
    <r>
      <rPr>
        <sz val="10"/>
        <rFont val="宋体"/>
        <family val="3"/>
        <charset val="134"/>
      </rPr>
      <t>】</t>
    </r>
    <phoneticPr fontId="2" type="noConversion"/>
  </si>
  <si>
    <t>（手幅少1条 包通关已退） / 2.18：6105801052493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</si>
  <si>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【5娃6衣】</t>
    </r>
    <phoneticPr fontId="2" type="noConversion"/>
  </si>
  <si>
    <r>
      <rPr>
        <sz val="10"/>
        <color rgb="FFFFC000"/>
        <rFont val="等线"/>
        <family val="2"/>
        <charset val="134"/>
      </rPr>
      <t>车银优</t>
    </r>
    <r>
      <rPr>
        <sz val="10"/>
        <color rgb="FFFFC000"/>
        <rFont val="Arial"/>
        <family val="2"/>
      </rPr>
      <t xml:space="preserve"> 2020 season's greetings calendar&amp;diary. </t>
    </r>
    <r>
      <rPr>
        <sz val="10"/>
        <color rgb="FFFFC000"/>
        <rFont val="等线"/>
        <family val="2"/>
        <charset val="134"/>
      </rPr>
      <t>【补发拉链袋*3】</t>
    </r>
    <phoneticPr fontId="2" type="noConversion"/>
  </si>
  <si>
    <t>5.16：误发往韩国 / 已给怀化地址 / 退款两套动物 推主已退款</t>
    <phoneticPr fontId="2" type="noConversion"/>
  </si>
  <si>
    <r>
      <t>2.21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6129103139646 /</t>
    </r>
    <r>
      <rPr>
        <sz val="11"/>
        <rFont val="等线"/>
        <family val="3"/>
        <charset val="134"/>
        <scheme val="minor"/>
      </rPr>
      <t>额外特典多送了一套</t>
    </r>
    <phoneticPr fontId="2" type="noConversion"/>
  </si>
  <si>
    <t xml:space="preserve">SF534493 </t>
    <phoneticPr fontId="2" type="noConversion"/>
  </si>
  <si>
    <t>李彩演 DEPJCT XXJ X CHECKMATE  【4】</t>
    <phoneticPr fontId="2" type="noConversion"/>
  </si>
  <si>
    <t xml:space="preserve">5.29：B特典已到货 / 5.21：363288831836 换成B版特典 / 3.31：363262689603 </t>
    <phoneticPr fontId="2" type="noConversion"/>
  </si>
  <si>
    <t>5.29到货补款：</t>
    <phoneticPr fontId="2" type="noConversion"/>
  </si>
  <si>
    <t>5.28：交付延迟</t>
    <phoneticPr fontId="2" type="noConversion"/>
  </si>
  <si>
    <t>6.1：6312-1519-6511</t>
    <phoneticPr fontId="2" type="noConversion"/>
  </si>
  <si>
    <t>5.15：EG265957462KR，已改怀化地址 /中国工厂发货</t>
    <phoneticPr fontId="2" type="noConversion"/>
  </si>
  <si>
    <t>SF634826</t>
    <phoneticPr fontId="2" type="noConversion"/>
  </si>
  <si>
    <t>6.1：二次打样完成</t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</si>
  <si>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【99】</t>
    </r>
    <phoneticPr fontId="2" type="noConversion"/>
  </si>
  <si>
    <t>泰妍 Bebe Taengther 15cm娃 二次入金 【75】</t>
    <phoneticPr fontId="2" type="noConversion"/>
  </si>
  <si>
    <t>6.2到货补款</t>
    <phoneticPr fontId="2" type="noConversion"/>
  </si>
  <si>
    <t>6.1：生产时间预计在夏天</t>
    <phoneticPr fontId="2" type="noConversion"/>
  </si>
  <si>
    <t xml:space="preserve">金东贤 ETERNALVISUAL 4th Slogan / Love is..you </t>
    <phoneticPr fontId="2" type="noConversion"/>
  </si>
  <si>
    <t>部分补款</t>
    <phoneticPr fontId="51" type="noConversion"/>
  </si>
  <si>
    <t>中国工厂发货 已给怀化地址 /6.8：预计6.15发货</t>
    <phoneticPr fontId="2" type="noConversion"/>
  </si>
  <si>
    <t>拉链袋全破损*44 /DREM扇子应为21把，少1把(实际疑收到22把) /CHOCOLATE特典更改：透扇-&gt;徽章</t>
    <phoneticPr fontId="2" type="noConversion"/>
  </si>
  <si>
    <t>漏发一套 / 6.11补发：RE00918704HK /5.2：EB004507875HK Hong Kong Pos</t>
    <phoneticPr fontId="2" type="noConversion"/>
  </si>
  <si>
    <t>6.10：7月补发/ 泰国发货 / 12.29：EE176229184TH, EE176229520TH</t>
    <phoneticPr fontId="2" type="noConversion"/>
  </si>
  <si>
    <t>5.1：预计8月底完成 /深圳发货 已给怀化地址</t>
    <phoneticPr fontId="2" type="noConversion"/>
  </si>
  <si>
    <t>漏发Mini横幅*1 / 6.5补发：5151502006179 /无徽章-&gt;(类)明信片 /3.9：7511-5643-9320</t>
    <phoneticPr fontId="2" type="noConversion"/>
  </si>
  <si>
    <t>6.5到货补款</t>
    <phoneticPr fontId="2" type="noConversion"/>
  </si>
  <si>
    <t>6.16到货补款</t>
    <phoneticPr fontId="2" type="noConversion"/>
  </si>
  <si>
    <t>3.23：预计制作需要4~5个月 /6.22：生产中</t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</si>
  <si>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【39】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</si>
  <si>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phoneticPr fontId="2" type="noConversion"/>
  </si>
  <si>
    <t>当日汇率166 / 已补一条 /5.29：补发 61366-0114-0977</t>
    <phoneticPr fontId="51" type="noConversion"/>
  </si>
  <si>
    <t>6.24推文：样品完成 /5.7：暂预计8月  /5.3：已发新地址</t>
    <phoneticPr fontId="2" type="noConversion"/>
  </si>
  <si>
    <t>6.24推文：样品完成 /5.7：暂预计8月</t>
    <phoneticPr fontId="2" type="noConversion"/>
  </si>
  <si>
    <t>淘宝店</t>
    <phoneticPr fontId="2" type="noConversion"/>
  </si>
  <si>
    <t>淘宝 开通优惠券</t>
    <phoneticPr fontId="2" type="noConversion"/>
  </si>
  <si>
    <t>7.3：物流近期无法配送</t>
    <phoneticPr fontId="2" type="noConversion"/>
  </si>
  <si>
    <t xml:space="preserve">MILKY 宇硕🍼 &amp; MILKY 曜汉🍼 20cm娃  </t>
    <phoneticPr fontId="2" type="noConversion"/>
  </si>
  <si>
    <t>因疫情无法发货，待退款</t>
    <phoneticPr fontId="2" type="noConversion"/>
  </si>
  <si>
    <t>未收到货，待退款</t>
    <phoneticPr fontId="2" type="noConversion"/>
  </si>
  <si>
    <t>漏发一套，待补发</t>
    <phoneticPr fontId="2" type="noConversion"/>
  </si>
  <si>
    <t>待补发/待退款：</t>
    <phoneticPr fontId="2" type="noConversion"/>
  </si>
  <si>
    <t>年后因疫情,不在韩国等原因一直无法发货，待补发</t>
    <phoneticPr fontId="2" type="noConversion"/>
  </si>
  <si>
    <t>私信最后回复：4月</t>
    <phoneticPr fontId="2" type="noConversion"/>
  </si>
  <si>
    <t>预计8月</t>
    <phoneticPr fontId="2" type="noConversion"/>
  </si>
  <si>
    <t>制作中，时间未定</t>
    <phoneticPr fontId="2" type="noConversion"/>
  </si>
  <si>
    <t>预计8、9月</t>
    <phoneticPr fontId="2" type="noConversion"/>
  </si>
  <si>
    <t>二次打样完成</t>
    <phoneticPr fontId="2" type="noConversion"/>
  </si>
  <si>
    <t>预计8月底</t>
    <phoneticPr fontId="2" type="noConversion"/>
  </si>
  <si>
    <t>推特有更新 / 私信最后回复：1.9</t>
    <phoneticPr fontId="2" type="noConversion"/>
  </si>
  <si>
    <t xml:space="preserve">私信最后回复：12.15 </t>
    <phoneticPr fontId="2" type="noConversion"/>
  </si>
  <si>
    <t>推特有更新 / 私信最后回复：11.14</t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</si>
  <si>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</si>
  <si>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  </t>
    </r>
    <r>
      <rPr>
        <sz val="11"/>
        <rFont val="等线"/>
        <family val="2"/>
        <charset val="134"/>
      </rPr>
      <t>【18】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</si>
  <si>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r>
      <rPr>
        <sz val="10"/>
        <color rgb="FF070C38"/>
        <rFont val="宋体"/>
        <family val="3"/>
        <charset val="134"/>
      </rPr>
      <t>【7】</t>
    </r>
    <phoneticPr fontId="2" type="noConversion"/>
  </si>
  <si>
    <t>7.15到货补款</t>
    <phoneticPr fontId="2" type="noConversion"/>
  </si>
  <si>
    <t>先入金特典更改 6.16：补发单号 5710401003875 / 6.1：这周补发先入金特典 / 5.22：413894229512</t>
    <phoneticPr fontId="2" type="noConversion"/>
  </si>
  <si>
    <t>7.16：下周寄出</t>
    <phoneticPr fontId="2" type="noConversion"/>
  </si>
  <si>
    <t>7.16：预计8月完成</t>
    <phoneticPr fontId="2" type="noConversion"/>
  </si>
  <si>
    <t>共3条，漏发两条 /7.16：下周一可寄到</t>
    <phoneticPr fontId="2" type="noConversion"/>
  </si>
  <si>
    <t>7.16：下周末退 / 漏发一套 需要退款 / 2.27：64167-0213-0005</t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</si>
  <si>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290g</t>
    </r>
    <r>
      <rPr>
        <sz val="10"/>
        <rFont val="等线"/>
        <family val="2"/>
        <charset val="134"/>
      </rPr>
      <t>】</t>
    </r>
    <phoneticPr fontId="2" type="noConversion"/>
  </si>
  <si>
    <t>崔连准 YEONJUN 1st Cheering Kit           【110g】</t>
    <phoneticPr fontId="2" type="noConversion"/>
  </si>
  <si>
    <r>
      <t>金东贤</t>
    </r>
    <r>
      <rPr>
        <sz val="10"/>
        <rFont val="Arial"/>
        <family val="2"/>
      </rPr>
      <t xml:space="preserve"> 2020 SEASON'S GREETING                       </t>
    </r>
    <r>
      <rPr>
        <sz val="10"/>
        <rFont val="宋体"/>
        <family val="3"/>
        <charset val="134"/>
      </rPr>
      <t>【53</t>
    </r>
    <r>
      <rPr>
        <sz val="10"/>
        <rFont val="Arial"/>
        <family val="2"/>
      </rPr>
      <t>0g</t>
    </r>
    <r>
      <rPr>
        <sz val="10"/>
        <rFont val="宋体"/>
        <family val="3"/>
        <charset val="134"/>
      </rPr>
      <t>】</t>
    </r>
    <phoneticPr fontId="2" type="noConversion"/>
  </si>
  <si>
    <t>已收到退款 / 因疫情暂时无法发货 /6.8：仍然无法发货 /东南亚 /已改收件人为：Zhang Xinyi，已改怀化地址</t>
    <phoneticPr fontId="2" type="noConversion"/>
  </si>
  <si>
    <t>4.29：已邮件怀化地址 / 中国工厂发货 /7.27：物流无法配送</t>
    <phoneticPr fontId="2" type="noConversion"/>
  </si>
  <si>
    <t>7.29：香港邮局暂停服务 暂无法发货 /少B*1，换红色米奇款 / 4.26：顺丰寄 已给怀化地址 /5.7：EA304553127HK</t>
    <phoneticPr fontId="2" type="noConversion"/>
  </si>
  <si>
    <t>7.29：10号前退款 /6.8：待退款 已给zfb二维码 /泰国发货 / 已改收件人姓名</t>
    <phoneticPr fontId="2" type="noConversion"/>
  </si>
  <si>
    <t>12.30：LE(红色)*5后寄 /7.29：近期发货</t>
    <phoneticPr fontId="2" type="noConversion"/>
  </si>
  <si>
    <t>6.10：生产中 / 8.2推文：(疑似)推迟</t>
    <phoneticPr fontId="2" type="noConversion"/>
  </si>
  <si>
    <t>6.22：预计7/8月完成 / 7.31推文：(疑似)推迟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</si>
</sst>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mm/dd/yy;@"/>
    <numFmt numFmtId="179" formatCode="0_ "/>
  </numFmts>
  <fonts count="130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0" tint="-0.1499984740745262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  <charset val="134"/>
    </font>
    <font>
      <b/>
      <sz val="10"/>
      <color rgb="FF0070C0"/>
      <name val="Arial"/>
      <family val="2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等线"/>
      <family val="2"/>
      <charset val="134"/>
    </font>
    <font>
      <sz val="10"/>
      <color theme="1"/>
      <name val="Arial"/>
      <family val="2"/>
    </font>
    <font>
      <sz val="11"/>
      <name val="等线"/>
      <family val="2"/>
      <charset val="134"/>
      <scheme val="minor"/>
    </font>
    <font>
      <sz val="9"/>
      <name val="Segoe UI"/>
      <family val="2"/>
    </font>
    <font>
      <sz val="10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404040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b/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Arial"/>
      <family val="3"/>
      <charset val="134"/>
    </font>
    <font>
      <sz val="9"/>
      <name val="Arial"/>
      <family val="2"/>
      <charset val="134"/>
    </font>
    <font>
      <b/>
      <sz val="16"/>
      <color theme="9" tint="-0.249977111117893"/>
      <name val="等线"/>
      <family val="3"/>
      <charset val="134"/>
      <scheme val="minor"/>
    </font>
    <font>
      <sz val="11"/>
      <name val="等线"/>
      <family val="3"/>
      <charset val="129"/>
      <scheme val="minor"/>
    </font>
    <font>
      <sz val="10"/>
      <color theme="5" tint="0.39997558519241921"/>
      <name val="Arial"/>
      <family val="2"/>
      <charset val="134"/>
    </font>
    <font>
      <sz val="10"/>
      <color theme="5" tint="0.39997558519241921"/>
      <name val="等线"/>
      <family val="2"/>
      <charset val="134"/>
    </font>
    <font>
      <sz val="10"/>
      <color theme="5" tint="0.39997558519241921"/>
      <name val="Arial"/>
      <family val="2"/>
    </font>
    <font>
      <sz val="10"/>
      <color theme="5" tint="0.39997558519241921"/>
      <name val="宋体"/>
      <family val="3"/>
      <charset val="134"/>
    </font>
    <font>
      <sz val="10"/>
      <color theme="5" tint="0.39997558519241921"/>
      <name val="等线"/>
      <family val="3"/>
      <charset val="134"/>
    </font>
    <font>
      <sz val="10"/>
      <color theme="5" tint="0.39997558519241921"/>
      <name val="Arial"/>
      <family val="3"/>
      <charset val="134"/>
    </font>
    <font>
      <b/>
      <sz val="9"/>
      <color rgb="FF657786"/>
      <name val="宋体"/>
      <family val="3"/>
      <charset val="134"/>
    </font>
    <font>
      <b/>
      <sz val="9"/>
      <color rgb="FF657786"/>
      <name val="Segoe UI"/>
      <family val="3"/>
      <charset val="134"/>
    </font>
    <font>
      <b/>
      <sz val="12"/>
      <color rgb="FF00B05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theme="9" tint="-0.249977111117893"/>
      <name val="等线"/>
      <family val="3"/>
      <charset val="134"/>
      <scheme val="minor"/>
    </font>
    <font>
      <sz val="10"/>
      <name val="等线"/>
      <family val="3"/>
      <charset val="134"/>
    </font>
    <font>
      <b/>
      <sz val="10"/>
      <name val="Arial"/>
      <family val="2"/>
      <charset val="134"/>
    </font>
    <font>
      <b/>
      <sz val="10"/>
      <name val="等线"/>
      <family val="2"/>
      <charset val="134"/>
    </font>
    <font>
      <b/>
      <sz val="10"/>
      <color rgb="FF657786"/>
      <name val="Segoe U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4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b/>
      <sz val="10"/>
      <color rgb="FFFFC000"/>
      <name val="等线"/>
      <family val="3"/>
      <charset val="129"/>
      <scheme val="minor"/>
    </font>
    <font>
      <b/>
      <sz val="11"/>
      <color rgb="FFFFC000"/>
      <name val="等线"/>
      <family val="3"/>
      <charset val="129"/>
      <scheme val="minor"/>
    </font>
    <font>
      <b/>
      <sz val="11"/>
      <name val="等线"/>
      <family val="3"/>
      <charset val="134"/>
      <scheme val="minor"/>
    </font>
    <font>
      <sz val="11"/>
      <color theme="5" tint="0.39997558519241921"/>
      <name val="等线"/>
      <family val="3"/>
      <charset val="129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70C38"/>
      <name val="Arial"/>
      <family val="2"/>
      <charset val="134"/>
    </font>
    <font>
      <sz val="11"/>
      <color rgb="FF070C38"/>
      <name val="等线"/>
      <family val="2"/>
      <charset val="134"/>
    </font>
    <font>
      <sz val="11"/>
      <color rgb="FF070C38"/>
      <name val="Arial"/>
      <family val="2"/>
    </font>
    <font>
      <sz val="11"/>
      <name val="Arial"/>
      <family val="3"/>
      <charset val="134"/>
    </font>
    <font>
      <sz val="11"/>
      <name val="Arial"/>
      <family val="2"/>
      <charset val="134"/>
    </font>
    <font>
      <sz val="11"/>
      <color theme="5" tint="0.39997558519241921"/>
      <name val="等线"/>
      <family val="3"/>
      <charset val="134"/>
    </font>
    <font>
      <b/>
      <sz val="10"/>
      <color rgb="FF0070C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2"/>
      <charset val="134"/>
    </font>
    <font>
      <sz val="10"/>
      <color rgb="FFFF0000"/>
      <name val="Arial"/>
      <family val="2"/>
      <charset val="134"/>
    </font>
    <font>
      <sz val="10"/>
      <color rgb="FFFFC000"/>
      <name val="等线"/>
      <family val="2"/>
      <charset val="134"/>
    </font>
    <font>
      <sz val="10"/>
      <color rgb="FFFFC000"/>
      <name val="Arial"/>
      <family val="2"/>
    </font>
    <font>
      <sz val="10"/>
      <color rgb="FFFFC000"/>
      <name val="Arial"/>
      <family val="2"/>
      <charset val="134"/>
    </font>
    <font>
      <sz val="10"/>
      <color rgb="FFFFC000"/>
      <name val="等线"/>
      <family val="2"/>
      <charset val="134"/>
      <scheme val="minor"/>
    </font>
    <font>
      <b/>
      <sz val="9"/>
      <color theme="5"/>
      <name val="Segoe UI"/>
      <family val="2"/>
    </font>
    <font>
      <sz val="11"/>
      <color theme="0" tint="-0.249977111117893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</cellStyleXfs>
  <cellXfs count="330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49" fillId="0" borderId="0" xfId="0" applyFon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0" fillId="7" borderId="0" xfId="0" applyFont="1" applyFill="1">
      <alignment vertical="center"/>
    </xf>
    <xf numFmtId="0" fontId="0" fillId="7" borderId="0" xfId="0" applyFill="1">
      <alignment vertical="center"/>
    </xf>
    <xf numFmtId="0" fontId="1" fillId="2" borderId="1" xfId="1" applyAlignment="1" applyProtection="1">
      <alignment horizontal="center"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2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0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0" xfId="0" applyFont="1">
      <alignment vertical="center"/>
    </xf>
    <xf numFmtId="0" fontId="5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56" fillId="0" borderId="0" xfId="0" applyFont="1">
      <alignment vertical="center"/>
    </xf>
    <xf numFmtId="176" fontId="57" fillId="0" borderId="0" xfId="0" applyNumberFormat="1" applyFont="1">
      <alignment vertical="center"/>
    </xf>
    <xf numFmtId="0" fontId="58" fillId="0" borderId="0" xfId="0" applyFont="1" applyAlignment="1">
      <alignment horizontal="center" vertical="center" wrapText="1"/>
    </xf>
    <xf numFmtId="0" fontId="5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59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60" fillId="0" borderId="0" xfId="0" applyFont="1" applyAlignment="1">
      <alignment horizontal="center" vertical="center"/>
    </xf>
    <xf numFmtId="0" fontId="61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7" xfId="1" applyNumberFormat="1" applyFont="1" applyFill="1" applyBorder="1" applyAlignment="1">
      <alignment horizontal="center" vertical="center"/>
    </xf>
    <xf numFmtId="176" fontId="25" fillId="6" borderId="28" xfId="1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3" fillId="7" borderId="0" xfId="0" applyFont="1" applyFill="1">
      <alignment vertical="center"/>
    </xf>
    <xf numFmtId="0" fontId="63" fillId="0" borderId="0" xfId="0" applyFont="1" applyFill="1">
      <alignment vertical="center"/>
    </xf>
    <xf numFmtId="0" fontId="0" fillId="0" borderId="5" xfId="0" applyBorder="1">
      <alignment vertical="center"/>
    </xf>
    <xf numFmtId="0" fontId="66" fillId="0" borderId="0" xfId="0" applyFont="1">
      <alignment vertical="center"/>
    </xf>
    <xf numFmtId="0" fontId="59" fillId="7" borderId="0" xfId="0" applyFont="1" applyFill="1">
      <alignment vertical="center"/>
    </xf>
    <xf numFmtId="0" fontId="52" fillId="0" borderId="0" xfId="0" applyFont="1">
      <alignment vertical="center"/>
    </xf>
    <xf numFmtId="0" fontId="30" fillId="0" borderId="0" xfId="0" applyFont="1" applyProtection="1">
      <alignment vertical="center"/>
      <protection locked="0"/>
    </xf>
    <xf numFmtId="0" fontId="69" fillId="0" borderId="0" xfId="0" applyFont="1" applyProtection="1">
      <alignment vertical="center"/>
      <protection locked="0"/>
    </xf>
    <xf numFmtId="0" fontId="72" fillId="7" borderId="0" xfId="0" applyFont="1" applyFill="1">
      <alignment vertical="center"/>
    </xf>
    <xf numFmtId="0" fontId="72" fillId="0" borderId="0" xfId="0" applyFont="1" applyFill="1">
      <alignment vertical="center"/>
    </xf>
    <xf numFmtId="0" fontId="72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0" fontId="7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4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20" fillId="0" borderId="0" xfId="0" applyFont="1" applyProtection="1">
      <alignment vertical="center"/>
      <protection locked="0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5" fillId="0" borderId="0" xfId="0" applyFont="1">
      <alignment vertical="center"/>
    </xf>
    <xf numFmtId="0" fontId="75" fillId="0" borderId="0" xfId="0" applyFont="1">
      <alignment vertical="center"/>
    </xf>
    <xf numFmtId="0" fontId="0" fillId="0" borderId="0" xfId="0">
      <alignment vertical="center"/>
    </xf>
    <xf numFmtId="0" fontId="77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176" fontId="25" fillId="0" borderId="0" xfId="0" applyNumberFormat="1" applyFont="1">
      <alignment vertical="center"/>
    </xf>
    <xf numFmtId="0" fontId="49" fillId="0" borderId="0" xfId="0" applyFont="1" applyAlignment="1">
      <alignment vertical="center" wrapText="1"/>
    </xf>
    <xf numFmtId="0" fontId="25" fillId="10" borderId="0" xfId="0" applyFont="1" applyFill="1">
      <alignment vertical="center"/>
    </xf>
    <xf numFmtId="0" fontId="40" fillId="0" borderId="0" xfId="0" applyFont="1" applyAlignment="1">
      <alignment vertical="center" wrapText="1"/>
    </xf>
    <xf numFmtId="0" fontId="19" fillId="0" borderId="0" xfId="0" applyFont="1" applyProtection="1">
      <alignment vertical="center"/>
      <protection locked="0"/>
    </xf>
    <xf numFmtId="176" fontId="25" fillId="6" borderId="29" xfId="1" applyNumberFormat="1" applyFont="1" applyFill="1" applyBorder="1" applyAlignment="1">
      <alignment horizontal="center" vertical="center"/>
    </xf>
    <xf numFmtId="176" fontId="6" fillId="6" borderId="30" xfId="1" applyNumberFormat="1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176" fontId="25" fillId="6" borderId="32" xfId="1" applyNumberFormat="1" applyFont="1" applyFill="1" applyBorder="1" applyAlignment="1">
      <alignment horizontal="center" vertical="center"/>
    </xf>
    <xf numFmtId="176" fontId="6" fillId="6" borderId="32" xfId="1" applyNumberFormat="1" applyFont="1" applyFill="1" applyBorder="1" applyAlignment="1">
      <alignment horizontal="center" vertical="center"/>
    </xf>
    <xf numFmtId="176" fontId="25" fillId="6" borderId="33" xfId="1" applyNumberFormat="1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0" xfId="0">
      <alignment vertical="center"/>
    </xf>
    <xf numFmtId="0" fontId="82" fillId="0" borderId="0" xfId="0" applyFont="1" applyProtection="1">
      <alignment vertical="center"/>
      <protection locked="0"/>
    </xf>
    <xf numFmtId="0" fontId="72" fillId="0" borderId="0" xfId="0" applyFont="1" applyProtection="1">
      <alignment vertical="center"/>
      <protection locked="0"/>
    </xf>
    <xf numFmtId="0" fontId="0" fillId="0" borderId="0" xfId="0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1" borderId="0" xfId="0" applyFill="1">
      <alignment vertical="center"/>
    </xf>
    <xf numFmtId="0" fontId="86" fillId="0" borderId="0" xfId="0" applyFont="1">
      <alignment vertical="center"/>
    </xf>
    <xf numFmtId="0" fontId="41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15" fillId="0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17" fillId="0" borderId="0" xfId="0" applyFont="1" applyFill="1" applyProtection="1">
      <alignment vertical="center"/>
      <protection locked="0"/>
    </xf>
    <xf numFmtId="0" fontId="52" fillId="0" borderId="0" xfId="0" applyFont="1" applyFill="1" applyProtection="1">
      <alignment vertical="center"/>
      <protection locked="0"/>
    </xf>
    <xf numFmtId="0" fontId="72" fillId="0" borderId="0" xfId="0" applyFont="1" applyFill="1" applyAlignment="1">
      <alignment vertical="center" wrapText="1"/>
    </xf>
    <xf numFmtId="0" fontId="90" fillId="0" borderId="0" xfId="0" applyFont="1" applyProtection="1">
      <alignment vertical="center"/>
      <protection locked="0"/>
    </xf>
    <xf numFmtId="0" fontId="91" fillId="0" borderId="0" xfId="0" applyFont="1" applyProtection="1">
      <alignment vertical="center"/>
      <protection locked="0"/>
    </xf>
    <xf numFmtId="0" fontId="93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10" fillId="0" borderId="0" xfId="0" applyFont="1">
      <alignment vertical="center"/>
    </xf>
    <xf numFmtId="0" fontId="0" fillId="0" borderId="32" xfId="0" applyBorder="1">
      <alignment vertical="center"/>
    </xf>
    <xf numFmtId="0" fontId="0" fillId="0" borderId="36" xfId="0" applyBorder="1">
      <alignment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176" fontId="6" fillId="6" borderId="18" xfId="1" applyNumberFormat="1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176" fontId="6" fillId="6" borderId="9" xfId="1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75" fillId="0" borderId="0" xfId="0" applyFont="1" applyAlignment="1">
      <alignment vertical="center"/>
    </xf>
    <xf numFmtId="0" fontId="94" fillId="7" borderId="0" xfId="0" applyFont="1" applyFill="1">
      <alignment vertical="center"/>
    </xf>
    <xf numFmtId="0" fontId="95" fillId="7" borderId="0" xfId="0" applyFont="1" applyFill="1">
      <alignment vertical="center"/>
    </xf>
    <xf numFmtId="0" fontId="96" fillId="7" borderId="0" xfId="0" applyFont="1" applyFill="1">
      <alignment vertical="center"/>
    </xf>
    <xf numFmtId="0" fontId="65" fillId="0" borderId="0" xfId="2" applyAlignment="1">
      <alignment vertical="center"/>
    </xf>
    <xf numFmtId="0" fontId="22" fillId="5" borderId="3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97" fillId="5" borderId="3" xfId="1" applyFont="1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6" fontId="6" fillId="6" borderId="0" xfId="1" applyNumberFormat="1" applyFont="1" applyFill="1" applyBorder="1" applyAlignment="1">
      <alignment horizontal="center" vertical="center"/>
    </xf>
    <xf numFmtId="176" fontId="25" fillId="6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5" xfId="0" applyFill="1" applyBorder="1">
      <alignment vertical="center"/>
    </xf>
    <xf numFmtId="0" fontId="52" fillId="7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2" borderId="0" xfId="0" applyFill="1">
      <alignment vertical="center"/>
    </xf>
    <xf numFmtId="0" fontId="10" fillId="0" borderId="0" xfId="0" applyFont="1" applyProtection="1">
      <alignment vertical="center"/>
      <protection locked="0"/>
    </xf>
    <xf numFmtId="0" fontId="99" fillId="0" borderId="0" xfId="0" applyFont="1" applyFill="1" applyBorder="1" applyProtection="1">
      <alignment vertical="center"/>
      <protection locked="0"/>
    </xf>
    <xf numFmtId="0" fontId="40" fillId="14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98" fillId="0" borderId="0" xfId="0" applyFont="1">
      <alignment vertical="center"/>
    </xf>
    <xf numFmtId="0" fontId="18" fillId="0" borderId="0" xfId="0" applyFont="1" applyAlignment="1" applyProtection="1">
      <alignment vertical="center" wrapText="1"/>
      <protection locked="0"/>
    </xf>
    <xf numFmtId="0" fontId="41" fillId="0" borderId="0" xfId="0" applyFont="1" applyProtection="1">
      <alignment vertical="center"/>
      <protection locked="0"/>
    </xf>
    <xf numFmtId="0" fontId="101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10" borderId="0" xfId="0" applyFont="1" applyFill="1" applyAlignment="1">
      <alignment horizontal="center" vertical="center"/>
    </xf>
    <xf numFmtId="0" fontId="11" fillId="0" borderId="0" xfId="0" applyFont="1" applyAlignment="1" applyProtection="1">
      <alignment vertical="center" wrapText="1"/>
      <protection locked="0"/>
    </xf>
    <xf numFmtId="0" fontId="0" fillId="0" borderId="0" xfId="0">
      <alignment vertical="center"/>
    </xf>
    <xf numFmtId="0" fontId="1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7" fillId="10" borderId="0" xfId="0" applyFont="1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04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105" fillId="0" borderId="0" xfId="0" applyFont="1">
      <alignment vertical="center"/>
    </xf>
    <xf numFmtId="0" fontId="105" fillId="0" borderId="0" xfId="0" applyFont="1" applyAlignment="1">
      <alignment vertical="center" wrapText="1"/>
    </xf>
    <xf numFmtId="0" fontId="108" fillId="0" borderId="0" xfId="0" applyFont="1" applyAlignment="1">
      <alignment vertical="center" wrapText="1"/>
    </xf>
    <xf numFmtId="0" fontId="46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8" fillId="0" borderId="0" xfId="0" applyFont="1" applyFill="1" applyProtection="1">
      <alignment vertical="center"/>
      <protection locked="0"/>
    </xf>
    <xf numFmtId="0" fontId="98" fillId="0" borderId="0" xfId="0" applyFont="1" applyFill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4" fillId="0" borderId="0" xfId="0" applyFont="1" applyAlignment="1">
      <alignment horizontal="center" vertical="center"/>
    </xf>
    <xf numFmtId="0" fontId="112" fillId="0" borderId="0" xfId="0" applyFont="1" applyProtection="1">
      <alignment vertical="center"/>
      <protection locked="0"/>
    </xf>
    <xf numFmtId="0" fontId="115" fillId="0" borderId="0" xfId="0" applyFont="1" applyProtection="1">
      <alignment vertical="center"/>
      <protection locked="0"/>
    </xf>
    <xf numFmtId="0" fontId="116" fillId="0" borderId="0" xfId="0" applyFont="1" applyProtection="1">
      <alignment vertical="center"/>
      <protection locked="0"/>
    </xf>
    <xf numFmtId="0" fontId="117" fillId="0" borderId="0" xfId="0" applyFont="1" applyProtection="1">
      <alignment vertical="center"/>
      <protection locked="0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19" fillId="0" borderId="0" xfId="0" applyFont="1">
      <alignment vertical="center"/>
    </xf>
    <xf numFmtId="0" fontId="0" fillId="0" borderId="15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 wrapText="1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2" fillId="13" borderId="0" xfId="0" applyFont="1" applyFill="1" applyProtection="1">
      <alignment vertical="center"/>
      <protection locked="0"/>
    </xf>
    <xf numFmtId="0" fontId="121" fillId="0" borderId="0" xfId="0" applyFont="1" applyFill="1" applyProtection="1">
      <alignment vertical="center"/>
      <protection locked="0"/>
    </xf>
    <xf numFmtId="0" fontId="67" fillId="0" borderId="0" xfId="0" applyFont="1" applyProtection="1">
      <alignment vertical="center"/>
      <protection locked="0"/>
    </xf>
    <xf numFmtId="0" fontId="66" fillId="0" borderId="0" xfId="0" applyFont="1" applyFill="1" applyProtection="1">
      <alignment vertical="center"/>
      <protection locked="0"/>
    </xf>
    <xf numFmtId="0" fontId="50" fillId="0" borderId="0" xfId="0" applyFont="1" applyProtection="1">
      <alignment vertical="center"/>
      <protection locked="0"/>
    </xf>
    <xf numFmtId="0" fontId="66" fillId="0" borderId="0" xfId="0" applyFont="1" applyProtection="1">
      <alignment vertical="center"/>
      <protection locked="0"/>
    </xf>
    <xf numFmtId="0" fontId="121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5" fillId="0" borderId="0" xfId="2">
      <alignment vertical="center"/>
    </xf>
    <xf numFmtId="0" fontId="0" fillId="0" borderId="0" xfId="0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24" fillId="0" borderId="0" xfId="0" applyFont="1" applyFill="1" applyProtection="1">
      <alignment vertical="center"/>
      <protection locked="0"/>
    </xf>
    <xf numFmtId="0" fontId="125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7" fillId="1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127" fillId="0" borderId="0" xfId="0" applyFont="1">
      <alignment vertical="center"/>
    </xf>
    <xf numFmtId="0" fontId="127" fillId="0" borderId="0" xfId="0" applyFont="1" applyAlignment="1">
      <alignment horizontal="right" vertical="center"/>
    </xf>
    <xf numFmtId="176" fontId="127" fillId="0" borderId="0" xfId="0" applyNumberFormat="1" applyFont="1">
      <alignment vertical="center"/>
    </xf>
    <xf numFmtId="177" fontId="127" fillId="0" borderId="0" xfId="0" applyNumberFormat="1" applyFont="1">
      <alignment vertical="center"/>
    </xf>
    <xf numFmtId="0" fontId="0" fillId="0" borderId="0" xfId="0">
      <alignment vertical="center"/>
    </xf>
    <xf numFmtId="0" fontId="128" fillId="12" borderId="36" xfId="0" applyFont="1" applyFill="1" applyBorder="1">
      <alignment vertical="center"/>
    </xf>
    <xf numFmtId="0" fontId="129" fillId="12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2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3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2" borderId="40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0" fillId="0" borderId="0" xfId="0">
      <alignment vertical="center"/>
    </xf>
  </cellXfs>
  <cellStyles count="3">
    <cellStyle name="常规" xfId="0" builtinId="0"/>
    <cellStyle name="超链接" xfId="2" builtinId="8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..\..\Desktop\txt\&#22270;\&#20195;&#25910;&#20195;&#20184;\15.jpg" TargetMode="External"/><Relationship Id="rId3" Type="http://schemas.openxmlformats.org/officeDocument/2006/relationships/hyperlink" Target="..\..\Desktop\txt\&#22270;\&#20195;&#25910;&#20195;&#20184;\20%20&#26377;&#29983;&#20043;&#24180;_&#21335;&#22478;&#21271;&#28023;.png" TargetMode="External"/><Relationship Id="rId7" Type="http://schemas.openxmlformats.org/officeDocument/2006/relationships/hyperlink" Target="..\..\Desktop\txt\&#22270;\&#20195;&#25910;&#20195;&#20184;\23%20&#21333;&#21495;.jpg" TargetMode="External"/><Relationship Id="rId2" Type="http://schemas.openxmlformats.org/officeDocument/2006/relationships/hyperlink" Target="..\..\Desktop\txt\&#22270;\&#20195;&#25910;&#20195;&#20184;\17%20&#26377;&#29983;&#20043;&#24180;_&#21335;&#22478;&#21271;&#28023;.jpg" TargetMode="External"/><Relationship Id="rId1" Type="http://schemas.openxmlformats.org/officeDocument/2006/relationships/hyperlink" Target="..\..\Desktop\txt\&#22270;\&#20195;&#25910;&#20195;&#20184;\8.jpg" TargetMode="External"/><Relationship Id="rId6" Type="http://schemas.openxmlformats.org/officeDocument/2006/relationships/hyperlink" Target="..\..\Desktop\txt\&#22270;\&#20195;&#25910;&#20195;&#20184;\23.jpg" TargetMode="External"/><Relationship Id="rId11" Type="http://schemas.openxmlformats.org/officeDocument/2006/relationships/printerSettings" Target="../printerSettings/printerSettings8.bin"/><Relationship Id="rId5" Type="http://schemas.openxmlformats.org/officeDocument/2006/relationships/hyperlink" Target="..\..\Desktop\txt\&#22270;\&#20195;&#25910;&#20195;&#20184;\22&#65288;2&#65289;.jpg" TargetMode="External"/><Relationship Id="rId10" Type="http://schemas.openxmlformats.org/officeDocument/2006/relationships/hyperlink" Target="..\..\Desktop\txt\&#22270;\&#20195;&#25910;&#20195;&#20184;\9%20&#26417;&#26144;&#26195;,%20&#25991;&#24428;%20&#127769;&#10024;2020%20SEASON'S%20GREETING%20%20(&#21488;&#21382;+&#27611;&#27631;).PNG" TargetMode="External"/><Relationship Id="rId4" Type="http://schemas.openxmlformats.org/officeDocument/2006/relationships/hyperlink" Target="..\..\Desktop\txt\&#22270;\&#20195;&#25910;&#20195;&#20184;\22.jpg" TargetMode="External"/><Relationship Id="rId9" Type="http://schemas.openxmlformats.org/officeDocument/2006/relationships/hyperlink" Target="..\..\Desktop\txt\&#22270;\&#20195;&#25910;&#20195;&#20184;\14%20&#26417;&#26144;&#26195;,%20&#25991;&#24428;%20BINSCENT.%202020%20Season's%20Greetin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W175"/>
  <sheetViews>
    <sheetView zoomScale="70" zoomScaleNormal="70" workbookViewId="0">
      <pane ySplit="1" topLeftCell="A150" activePane="bottomLeft" state="frozen"/>
      <selection pane="bottomLeft" activeCell="A175" sqref="A175"/>
    </sheetView>
  </sheetViews>
  <sheetFormatPr defaultRowHeight="28.05" customHeight="1" x14ac:dyDescent="0.25"/>
  <cols>
    <col min="1" max="1" width="43.109375" customWidth="1"/>
    <col min="2" max="2" width="15.5546875" customWidth="1"/>
    <col min="3" max="3" width="11.88671875" customWidth="1"/>
    <col min="4" max="4" width="30.77734375" customWidth="1"/>
    <col min="5" max="5" width="5.88671875" customWidth="1"/>
    <col min="6" max="6" width="5.88671875" style="185" customWidth="1"/>
    <col min="7" max="8" width="10.77734375" customWidth="1"/>
    <col min="9" max="9" width="9.6640625" customWidth="1"/>
    <col min="10" max="10" width="8.5546875" customWidth="1"/>
    <col min="11" max="12" width="10.77734375" customWidth="1"/>
    <col min="13" max="13" width="23.109375" customWidth="1"/>
    <col min="14" max="14" width="9.6640625" customWidth="1"/>
    <col min="15" max="15" width="10.77734375" customWidth="1"/>
    <col min="16" max="16" width="74.44140625" customWidth="1"/>
    <col min="17" max="17" width="11.21875" customWidth="1"/>
    <col min="18" max="18" width="11.21875" style="53" customWidth="1"/>
    <col min="20" max="20" width="8.5546875" bestFit="1" customWidth="1"/>
  </cols>
  <sheetData>
    <row r="1" spans="1:23" ht="28.0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E1" s="41" t="s">
        <v>335</v>
      </c>
      <c r="F1" s="41" t="s">
        <v>1281</v>
      </c>
      <c r="G1" s="22" t="s">
        <v>206</v>
      </c>
      <c r="H1" s="21" t="s">
        <v>207</v>
      </c>
      <c r="I1" s="22" t="s">
        <v>208</v>
      </c>
      <c r="J1" s="22" t="s">
        <v>276</v>
      </c>
      <c r="K1" s="22" t="s">
        <v>277</v>
      </c>
      <c r="L1" s="19" t="s">
        <v>466</v>
      </c>
      <c r="M1" s="21" t="s">
        <v>281</v>
      </c>
      <c r="N1" s="38" t="s">
        <v>304</v>
      </c>
      <c r="O1" s="50" t="s">
        <v>467</v>
      </c>
      <c r="P1" s="15" t="s">
        <v>209</v>
      </c>
      <c r="Q1" s="92" t="s">
        <v>1314</v>
      </c>
      <c r="R1" s="92" t="s">
        <v>1313</v>
      </c>
      <c r="S1" s="92" t="s">
        <v>1315</v>
      </c>
      <c r="T1" s="92" t="s">
        <v>1316</v>
      </c>
      <c r="U1" s="215" t="s">
        <v>1332</v>
      </c>
      <c r="V1" s="215" t="s">
        <v>1333</v>
      </c>
    </row>
    <row r="3" spans="1:23" s="53" customFormat="1" ht="28.05" customHeight="1" x14ac:dyDescent="0.25">
      <c r="A3" s="5" t="s">
        <v>333</v>
      </c>
      <c r="B3" s="5" t="s">
        <v>90</v>
      </c>
      <c r="C3" s="5"/>
      <c r="D3" s="5"/>
      <c r="E3" s="5" t="s">
        <v>86</v>
      </c>
      <c r="F3" s="5"/>
      <c r="G3" s="5">
        <v>924.42</v>
      </c>
      <c r="H3" s="5">
        <v>834</v>
      </c>
      <c r="I3" s="5">
        <v>85.63</v>
      </c>
      <c r="J3" s="5">
        <v>77.16</v>
      </c>
      <c r="K3" s="5">
        <v>581.44000000000005</v>
      </c>
      <c r="L3" s="51">
        <f>G3+I3*0.994-H3</f>
        <v>175.53621999999996</v>
      </c>
      <c r="M3" s="5" t="s">
        <v>406</v>
      </c>
      <c r="N3" s="5">
        <v>5.7</v>
      </c>
      <c r="O3" s="51">
        <f>L3-N3</f>
        <v>169.83621999999997</v>
      </c>
      <c r="P3" s="5" t="s">
        <v>405</v>
      </c>
      <c r="Q3" s="5">
        <v>4</v>
      </c>
      <c r="R3" s="5">
        <v>16.399999999999999</v>
      </c>
      <c r="S3" s="5">
        <v>2</v>
      </c>
      <c r="T3" s="5">
        <f>R3*S3</f>
        <v>32.799999999999997</v>
      </c>
      <c r="U3" s="5">
        <v>2.76</v>
      </c>
      <c r="V3" s="5">
        <v>18.11</v>
      </c>
      <c r="W3" s="53" t="s">
        <v>1338</v>
      </c>
    </row>
    <row r="4" spans="1:23" ht="28.05" customHeight="1" x14ac:dyDescent="0.25">
      <c r="A4" t="s">
        <v>404</v>
      </c>
      <c r="B4" t="s">
        <v>403</v>
      </c>
      <c r="E4" t="s">
        <v>86</v>
      </c>
      <c r="G4">
        <v>103.38</v>
      </c>
      <c r="H4">
        <v>89</v>
      </c>
      <c r="I4">
        <v>2.0699999999999998</v>
      </c>
      <c r="J4">
        <v>9.06</v>
      </c>
      <c r="K4">
        <v>62.37</v>
      </c>
      <c r="L4" s="4">
        <f t="shared" ref="L4:L62" si="0">G4+I4*0.994-H4</f>
        <v>16.437579999999997</v>
      </c>
      <c r="M4" t="s">
        <v>407</v>
      </c>
      <c r="N4">
        <v>13</v>
      </c>
      <c r="O4" s="4">
        <f>L4-N4</f>
        <v>3.437579999999997</v>
      </c>
      <c r="P4" t="s">
        <v>408</v>
      </c>
    </row>
    <row r="5" spans="1:23" ht="28.05" customHeight="1" x14ac:dyDescent="0.25">
      <c r="A5" s="48" t="s">
        <v>415</v>
      </c>
      <c r="B5" t="s">
        <v>89</v>
      </c>
      <c r="E5" t="s">
        <v>86</v>
      </c>
      <c r="G5">
        <v>369.77</v>
      </c>
      <c r="H5">
        <v>353</v>
      </c>
      <c r="I5">
        <v>48.63</v>
      </c>
      <c r="J5">
        <v>4.53</v>
      </c>
      <c r="K5">
        <v>30.18</v>
      </c>
      <c r="L5" s="4">
        <f t="shared" si="0"/>
        <v>65.10821999999996</v>
      </c>
      <c r="O5" s="4">
        <f>L5-N5</f>
        <v>65.10821999999996</v>
      </c>
      <c r="V5" s="212"/>
    </row>
    <row r="6" spans="1:23" ht="28.05" customHeight="1" x14ac:dyDescent="0.25">
      <c r="A6" t="s">
        <v>416</v>
      </c>
      <c r="B6" t="s">
        <v>89</v>
      </c>
      <c r="E6" t="s">
        <v>86</v>
      </c>
      <c r="G6">
        <v>526.79999999999995</v>
      </c>
      <c r="H6">
        <v>550</v>
      </c>
      <c r="I6">
        <v>65.349999999999994</v>
      </c>
      <c r="J6">
        <v>6.33</v>
      </c>
      <c r="K6">
        <v>30.18</v>
      </c>
      <c r="L6" s="4">
        <f t="shared" si="0"/>
        <v>41.75789999999995</v>
      </c>
      <c r="O6" s="4">
        <f t="shared" ref="O6:O41" si="1">L6-N6</f>
        <v>41.75789999999995</v>
      </c>
      <c r="P6" t="s">
        <v>418</v>
      </c>
    </row>
    <row r="7" spans="1:23" ht="28.05" customHeight="1" x14ac:dyDescent="0.25">
      <c r="A7" t="s">
        <v>87</v>
      </c>
      <c r="B7" t="s">
        <v>89</v>
      </c>
      <c r="E7" t="s">
        <v>86</v>
      </c>
      <c r="G7">
        <v>1896.48</v>
      </c>
      <c r="H7">
        <v>1846</v>
      </c>
      <c r="I7">
        <v>171.7</v>
      </c>
      <c r="J7">
        <v>21.14</v>
      </c>
      <c r="K7">
        <v>140.84</v>
      </c>
      <c r="L7" s="4">
        <f t="shared" si="0"/>
        <v>221.14980000000014</v>
      </c>
      <c r="O7" s="4">
        <f t="shared" si="1"/>
        <v>221.14980000000014</v>
      </c>
      <c r="P7" t="s">
        <v>479</v>
      </c>
    </row>
    <row r="8" spans="1:23" ht="28.05" customHeight="1" x14ac:dyDescent="0.25">
      <c r="A8" t="s">
        <v>88</v>
      </c>
      <c r="B8" t="s">
        <v>89</v>
      </c>
      <c r="E8" t="s">
        <v>86</v>
      </c>
      <c r="G8">
        <v>129.22</v>
      </c>
      <c r="H8">
        <v>136</v>
      </c>
      <c r="I8">
        <v>34.799999999999997</v>
      </c>
      <c r="J8">
        <v>3.03</v>
      </c>
      <c r="K8">
        <v>26.16</v>
      </c>
      <c r="L8" s="4">
        <f t="shared" si="0"/>
        <v>27.811199999999985</v>
      </c>
      <c r="O8" s="4">
        <f t="shared" si="1"/>
        <v>27.811199999999985</v>
      </c>
    </row>
    <row r="9" spans="1:23" ht="28.05" customHeight="1" x14ac:dyDescent="0.25">
      <c r="A9" s="3" t="s">
        <v>200</v>
      </c>
      <c r="B9" t="s">
        <v>6</v>
      </c>
      <c r="E9" t="s">
        <v>86</v>
      </c>
      <c r="G9">
        <v>685.86</v>
      </c>
      <c r="H9">
        <v>660</v>
      </c>
      <c r="I9">
        <v>14.15</v>
      </c>
      <c r="J9">
        <v>7.57</v>
      </c>
      <c r="K9">
        <v>39.19</v>
      </c>
      <c r="L9" s="4">
        <f t="shared" si="0"/>
        <v>39.925100000000043</v>
      </c>
      <c r="O9" s="4">
        <f t="shared" si="1"/>
        <v>39.925100000000043</v>
      </c>
    </row>
    <row r="10" spans="1:23" ht="28.05" customHeight="1" x14ac:dyDescent="0.25">
      <c r="A10" s="12" t="s">
        <v>201</v>
      </c>
      <c r="B10" t="s">
        <v>8</v>
      </c>
      <c r="E10" t="s">
        <v>86</v>
      </c>
      <c r="G10">
        <v>196.81</v>
      </c>
      <c r="H10">
        <v>158.94</v>
      </c>
      <c r="I10">
        <v>54.99</v>
      </c>
      <c r="J10">
        <v>5.05</v>
      </c>
      <c r="K10">
        <v>40.24</v>
      </c>
      <c r="L10" s="4">
        <f t="shared" si="0"/>
        <v>92.530059999999992</v>
      </c>
      <c r="M10" t="s">
        <v>324</v>
      </c>
      <c r="O10" s="4">
        <f t="shared" si="1"/>
        <v>92.530059999999992</v>
      </c>
      <c r="P10" t="s">
        <v>322</v>
      </c>
    </row>
    <row r="11" spans="1:23" ht="28.05" customHeight="1" x14ac:dyDescent="0.25">
      <c r="A11" s="3" t="s">
        <v>92</v>
      </c>
      <c r="B11" t="s">
        <v>8</v>
      </c>
      <c r="E11" t="s">
        <v>86</v>
      </c>
      <c r="G11">
        <v>516.88</v>
      </c>
      <c r="H11">
        <v>495</v>
      </c>
      <c r="I11">
        <v>60.3</v>
      </c>
      <c r="J11">
        <v>3.68</v>
      </c>
      <c r="K11">
        <v>26.2</v>
      </c>
      <c r="L11" s="4">
        <f t="shared" si="0"/>
        <v>81.818199999999933</v>
      </c>
      <c r="O11" s="4">
        <f t="shared" si="1"/>
        <v>81.818199999999933</v>
      </c>
      <c r="U11" s="54"/>
      <c r="V11" s="54"/>
    </row>
    <row r="12" spans="1:23" ht="28.05" customHeight="1" x14ac:dyDescent="0.25">
      <c r="A12" s="3" t="s">
        <v>203</v>
      </c>
      <c r="B12" t="s">
        <v>8</v>
      </c>
      <c r="E12" t="s">
        <v>86</v>
      </c>
      <c r="G12">
        <v>1246.48</v>
      </c>
      <c r="H12">
        <v>1096.28</v>
      </c>
      <c r="I12">
        <v>106.4</v>
      </c>
      <c r="J12">
        <v>7.89</v>
      </c>
      <c r="K12">
        <v>43.27</v>
      </c>
      <c r="L12" s="4">
        <f t="shared" si="0"/>
        <v>255.96160000000009</v>
      </c>
      <c r="O12" s="4">
        <f t="shared" si="1"/>
        <v>255.96160000000009</v>
      </c>
      <c r="P12" t="s">
        <v>618</v>
      </c>
      <c r="Q12">
        <v>2</v>
      </c>
      <c r="R12" s="53">
        <v>125.39</v>
      </c>
      <c r="S12">
        <v>2</v>
      </c>
      <c r="T12">
        <f>S12*R12</f>
        <v>250.78</v>
      </c>
      <c r="U12" s="54">
        <v>4.38</v>
      </c>
      <c r="V12" s="54">
        <v>16.100000000000001</v>
      </c>
      <c r="W12" t="s">
        <v>1351</v>
      </c>
    </row>
    <row r="13" spans="1:23" ht="28.05" customHeight="1" x14ac:dyDescent="0.25">
      <c r="A13" s="3" t="s">
        <v>309</v>
      </c>
      <c r="B13" t="s">
        <v>8</v>
      </c>
      <c r="E13" t="s">
        <v>86</v>
      </c>
      <c r="G13">
        <v>339.95</v>
      </c>
      <c r="H13">
        <v>353</v>
      </c>
      <c r="I13">
        <v>52.53</v>
      </c>
      <c r="J13">
        <v>1.51</v>
      </c>
      <c r="K13">
        <v>20.12</v>
      </c>
      <c r="L13" s="4">
        <f t="shared" si="0"/>
        <v>39.164819999999963</v>
      </c>
      <c r="O13" s="4">
        <f t="shared" si="1"/>
        <v>39.164819999999963</v>
      </c>
    </row>
    <row r="14" spans="1:23" ht="28.05" customHeight="1" x14ac:dyDescent="0.25">
      <c r="A14" s="2" t="s">
        <v>7</v>
      </c>
      <c r="B14" t="s">
        <v>8</v>
      </c>
      <c r="D14" t="s">
        <v>339</v>
      </c>
      <c r="E14" t="s">
        <v>86</v>
      </c>
      <c r="G14">
        <v>1586.42</v>
      </c>
      <c r="H14">
        <v>1541.17</v>
      </c>
      <c r="I14">
        <v>245.14</v>
      </c>
      <c r="J14">
        <v>6.53</v>
      </c>
      <c r="K14">
        <v>78.48</v>
      </c>
      <c r="L14" s="4">
        <f t="shared" si="0"/>
        <v>288.91915999999992</v>
      </c>
      <c r="M14" t="s">
        <v>310</v>
      </c>
      <c r="N14">
        <v>251.61</v>
      </c>
      <c r="O14" s="4">
        <f t="shared" si="1"/>
        <v>37.309159999999906</v>
      </c>
    </row>
    <row r="15" spans="1:23" ht="28.05" customHeight="1" x14ac:dyDescent="0.25">
      <c r="A15" s="3" t="s">
        <v>150</v>
      </c>
      <c r="B15" t="s">
        <v>9</v>
      </c>
      <c r="E15" t="s">
        <v>86</v>
      </c>
      <c r="G15">
        <v>286.27</v>
      </c>
      <c r="H15">
        <v>294.24</v>
      </c>
      <c r="I15">
        <v>31.14</v>
      </c>
      <c r="J15">
        <v>4.53</v>
      </c>
      <c r="K15">
        <v>24.15</v>
      </c>
      <c r="L15" s="4">
        <f t="shared" si="0"/>
        <v>22.983159999999998</v>
      </c>
      <c r="M15" t="s">
        <v>305</v>
      </c>
      <c r="O15" s="4">
        <f t="shared" si="1"/>
        <v>22.983159999999998</v>
      </c>
      <c r="V15" s="212"/>
    </row>
    <row r="16" spans="1:23" s="53" customFormat="1" ht="28.05" customHeight="1" x14ac:dyDescent="0.25">
      <c r="A16" s="5" t="s">
        <v>202</v>
      </c>
      <c r="B16" s="5" t="s">
        <v>9</v>
      </c>
      <c r="C16" s="5"/>
      <c r="D16" s="5"/>
      <c r="E16" s="5" t="s">
        <v>86</v>
      </c>
      <c r="F16" s="5"/>
      <c r="G16" s="5">
        <v>333.98</v>
      </c>
      <c r="H16" s="5">
        <v>340.31</v>
      </c>
      <c r="I16" s="5">
        <v>62.38</v>
      </c>
      <c r="J16" s="5">
        <v>1.51</v>
      </c>
      <c r="K16" s="5">
        <v>8.0500000000000007</v>
      </c>
      <c r="L16" s="51">
        <f t="shared" si="0"/>
        <v>55.675720000000013</v>
      </c>
      <c r="M16" s="5"/>
      <c r="N16" s="5"/>
      <c r="O16" s="51">
        <f t="shared" si="1"/>
        <v>55.675720000000013</v>
      </c>
      <c r="P16" s="5"/>
      <c r="Q16" s="5" t="s">
        <v>602</v>
      </c>
      <c r="R16" s="5" t="s">
        <v>606</v>
      </c>
      <c r="S16" s="5" t="s">
        <v>603</v>
      </c>
      <c r="T16" s="5">
        <v>100</v>
      </c>
      <c r="U16" s="5">
        <v>1.53</v>
      </c>
      <c r="V16" s="5">
        <v>8.0500000000000007</v>
      </c>
      <c r="W16" s="53" t="s">
        <v>1336</v>
      </c>
    </row>
    <row r="17" spans="1:23" ht="28.05" customHeight="1" x14ac:dyDescent="0.25">
      <c r="A17" s="3" t="s">
        <v>151</v>
      </c>
      <c r="B17" t="s">
        <v>9</v>
      </c>
      <c r="E17" t="s">
        <v>86</v>
      </c>
      <c r="G17">
        <v>876.71</v>
      </c>
      <c r="H17">
        <v>867.36</v>
      </c>
      <c r="I17">
        <v>130.08000000000001</v>
      </c>
      <c r="J17">
        <v>10.37</v>
      </c>
      <c r="K17">
        <v>46.28</v>
      </c>
      <c r="L17" s="4">
        <f t="shared" si="0"/>
        <v>138.64952000000005</v>
      </c>
      <c r="O17" s="4">
        <f t="shared" si="1"/>
        <v>138.64952000000005</v>
      </c>
      <c r="U17" s="54"/>
      <c r="V17" s="54"/>
    </row>
    <row r="18" spans="1:23" ht="28.05" customHeight="1" x14ac:dyDescent="0.25">
      <c r="A18" s="3" t="s">
        <v>204</v>
      </c>
      <c r="B18" t="s">
        <v>9</v>
      </c>
      <c r="D18" t="s">
        <v>343</v>
      </c>
      <c r="E18" t="s">
        <v>86</v>
      </c>
      <c r="G18">
        <v>178.92</v>
      </c>
      <c r="H18">
        <v>126.59</v>
      </c>
      <c r="I18">
        <v>22.44</v>
      </c>
      <c r="J18">
        <v>12.46</v>
      </c>
      <c r="K18">
        <v>89.55</v>
      </c>
      <c r="L18" s="4">
        <f t="shared" si="0"/>
        <v>74.635359999999991</v>
      </c>
      <c r="M18" t="s">
        <v>539</v>
      </c>
      <c r="N18">
        <v>11.32</v>
      </c>
      <c r="O18" s="4">
        <f t="shared" si="1"/>
        <v>63.315359999999991</v>
      </c>
      <c r="P18" t="s">
        <v>1240</v>
      </c>
      <c r="Q18">
        <v>3</v>
      </c>
      <c r="R18" s="53">
        <v>11.39</v>
      </c>
      <c r="S18">
        <v>1</v>
      </c>
      <c r="T18">
        <f>S18*R18</f>
        <v>11.39</v>
      </c>
      <c r="U18" s="54">
        <v>1.23</v>
      </c>
      <c r="V18" s="54">
        <v>10.06</v>
      </c>
      <c r="W18" t="s">
        <v>1346</v>
      </c>
    </row>
    <row r="19" spans="1:23" ht="28.05" customHeight="1" x14ac:dyDescent="0.25">
      <c r="A19" s="3" t="s">
        <v>152</v>
      </c>
      <c r="B19" t="s">
        <v>9</v>
      </c>
      <c r="E19" t="s">
        <v>86</v>
      </c>
      <c r="G19">
        <v>333.98</v>
      </c>
      <c r="H19">
        <v>335.34</v>
      </c>
      <c r="I19">
        <v>75.64</v>
      </c>
      <c r="J19">
        <v>1.51</v>
      </c>
      <c r="K19">
        <v>38.24</v>
      </c>
      <c r="L19" s="4">
        <f t="shared" si="0"/>
        <v>73.826160000000016</v>
      </c>
      <c r="O19" s="4">
        <f t="shared" si="1"/>
        <v>73.826160000000016</v>
      </c>
    </row>
    <row r="20" spans="1:23" ht="28.05" customHeight="1" x14ac:dyDescent="0.25">
      <c r="A20" s="3" t="s">
        <v>153</v>
      </c>
      <c r="B20" t="s">
        <v>9</v>
      </c>
      <c r="E20" t="s">
        <v>86</v>
      </c>
      <c r="G20">
        <v>214.7</v>
      </c>
      <c r="H20">
        <v>223.01</v>
      </c>
      <c r="I20">
        <v>26.6</v>
      </c>
      <c r="J20">
        <v>0</v>
      </c>
      <c r="K20">
        <v>0</v>
      </c>
      <c r="L20" s="4">
        <f t="shared" si="0"/>
        <v>18.130400000000009</v>
      </c>
      <c r="O20" s="4">
        <f t="shared" si="1"/>
        <v>18.130400000000009</v>
      </c>
      <c r="P20" t="s">
        <v>323</v>
      </c>
    </row>
    <row r="21" spans="1:23" ht="28.05" customHeight="1" x14ac:dyDescent="0.25">
      <c r="A21" s="124" t="s">
        <v>1005</v>
      </c>
      <c r="B21" t="s">
        <v>9</v>
      </c>
      <c r="D21" t="s">
        <v>282</v>
      </c>
      <c r="E21" t="s">
        <v>181</v>
      </c>
      <c r="G21">
        <v>306.14999999999998</v>
      </c>
      <c r="I21">
        <v>16.38</v>
      </c>
      <c r="J21">
        <v>3.82</v>
      </c>
      <c r="K21">
        <v>28.17</v>
      </c>
      <c r="L21" s="4"/>
      <c r="M21" t="s">
        <v>340</v>
      </c>
      <c r="N21">
        <v>28</v>
      </c>
      <c r="O21" s="4"/>
      <c r="P21" t="s">
        <v>341</v>
      </c>
    </row>
    <row r="22" spans="1:23" ht="28.05" customHeight="1" x14ac:dyDescent="0.25">
      <c r="A22" s="12" t="s">
        <v>172</v>
      </c>
      <c r="B22" t="s">
        <v>9</v>
      </c>
      <c r="E22" t="s">
        <v>86</v>
      </c>
      <c r="G22">
        <v>107.35</v>
      </c>
      <c r="H22">
        <v>107.8</v>
      </c>
      <c r="I22">
        <v>28.78</v>
      </c>
      <c r="J22">
        <v>4.18</v>
      </c>
      <c r="K22">
        <v>31.19</v>
      </c>
      <c r="L22" s="4">
        <f t="shared" si="0"/>
        <v>28.157319999999984</v>
      </c>
      <c r="O22" s="4">
        <f t="shared" si="1"/>
        <v>28.157319999999984</v>
      </c>
    </row>
    <row r="23" spans="1:23" ht="28.05" customHeight="1" x14ac:dyDescent="0.25">
      <c r="A23" s="3" t="s">
        <v>155</v>
      </c>
      <c r="B23" t="s">
        <v>9</v>
      </c>
      <c r="E23" t="s">
        <v>86</v>
      </c>
      <c r="G23">
        <v>75.540000000000006</v>
      </c>
      <c r="H23">
        <v>89.83</v>
      </c>
      <c r="I23">
        <v>21.46</v>
      </c>
      <c r="J23">
        <v>0</v>
      </c>
      <c r="K23">
        <v>0</v>
      </c>
      <c r="L23" s="4">
        <f t="shared" si="0"/>
        <v>7.0412400000000019</v>
      </c>
      <c r="O23" s="4">
        <f t="shared" si="1"/>
        <v>7.0412400000000019</v>
      </c>
    </row>
    <row r="24" spans="1:23" s="53" customFormat="1" ht="28.05" customHeight="1" x14ac:dyDescent="0.25">
      <c r="A24" s="5" t="s">
        <v>173</v>
      </c>
      <c r="B24" s="5" t="s">
        <v>9</v>
      </c>
      <c r="C24" s="5"/>
      <c r="D24" s="5"/>
      <c r="E24" s="5" t="s">
        <v>86</v>
      </c>
      <c r="F24" s="5"/>
      <c r="G24" s="5">
        <v>89.46</v>
      </c>
      <c r="H24" s="5">
        <v>83.38</v>
      </c>
      <c r="I24" s="5">
        <v>41.44</v>
      </c>
      <c r="J24" s="5">
        <v>8.1999999999999993</v>
      </c>
      <c r="K24" s="5">
        <v>37.200000000000003</v>
      </c>
      <c r="L24" s="51">
        <f t="shared" si="0"/>
        <v>47.271359999999987</v>
      </c>
      <c r="M24" s="5" t="s">
        <v>326</v>
      </c>
      <c r="N24" s="5">
        <v>8</v>
      </c>
      <c r="O24" s="51">
        <f t="shared" si="1"/>
        <v>39.271359999999987</v>
      </c>
      <c r="P24" s="5" t="s">
        <v>325</v>
      </c>
      <c r="Q24" s="5">
        <v>2</v>
      </c>
      <c r="R24" s="5">
        <v>15.92</v>
      </c>
      <c r="S24" s="5"/>
      <c r="T24" s="5"/>
    </row>
    <row r="25" spans="1:23" ht="28.05" customHeight="1" x14ac:dyDescent="0.25">
      <c r="A25" s="3" t="s">
        <v>330</v>
      </c>
      <c r="B25" t="s">
        <v>9</v>
      </c>
      <c r="C25" s="13" t="s">
        <v>169</v>
      </c>
      <c r="E25" t="s">
        <v>86</v>
      </c>
      <c r="G25">
        <v>709.72</v>
      </c>
      <c r="H25">
        <v>684.47</v>
      </c>
      <c r="I25">
        <v>110.5</v>
      </c>
      <c r="J25">
        <v>9.06</v>
      </c>
      <c r="K25">
        <v>36.22</v>
      </c>
      <c r="L25" s="4">
        <f t="shared" si="0"/>
        <v>135.08699999999999</v>
      </c>
      <c r="O25" s="4">
        <f t="shared" si="1"/>
        <v>135.08699999999999</v>
      </c>
    </row>
    <row r="26" spans="1:23" ht="28.05" customHeight="1" x14ac:dyDescent="0.25">
      <c r="A26" s="3" t="s">
        <v>170</v>
      </c>
      <c r="B26" t="s">
        <v>9</v>
      </c>
      <c r="E26" t="s">
        <v>86</v>
      </c>
      <c r="G26">
        <v>608.33000000000004</v>
      </c>
      <c r="H26">
        <v>613.14</v>
      </c>
      <c r="I26">
        <v>112.3</v>
      </c>
      <c r="J26">
        <v>8.85</v>
      </c>
      <c r="K26">
        <v>52.32</v>
      </c>
      <c r="L26" s="4">
        <f t="shared" si="0"/>
        <v>106.81620000000009</v>
      </c>
      <c r="M26" t="s">
        <v>331</v>
      </c>
      <c r="N26">
        <v>15</v>
      </c>
      <c r="O26" s="4">
        <f t="shared" si="1"/>
        <v>91.816200000000094</v>
      </c>
    </row>
    <row r="27" spans="1:23" ht="28.05" customHeight="1" x14ac:dyDescent="0.25">
      <c r="A27" s="12" t="s">
        <v>171</v>
      </c>
      <c r="B27" t="s">
        <v>9</v>
      </c>
      <c r="E27" t="s">
        <v>86</v>
      </c>
      <c r="G27">
        <v>323.05</v>
      </c>
      <c r="H27">
        <v>296.17</v>
      </c>
      <c r="I27">
        <v>76.05</v>
      </c>
      <c r="J27">
        <v>8.2100000000000009</v>
      </c>
      <c r="K27">
        <v>60.37</v>
      </c>
      <c r="L27" s="4">
        <f t="shared" si="0"/>
        <v>102.47370000000001</v>
      </c>
      <c r="O27" s="4">
        <f t="shared" si="1"/>
        <v>102.47370000000001</v>
      </c>
      <c r="P27" t="s">
        <v>332</v>
      </c>
    </row>
    <row r="28" spans="1:23" s="53" customFormat="1" ht="28.05" customHeight="1" x14ac:dyDescent="0.25">
      <c r="A28" s="5" t="s">
        <v>607</v>
      </c>
      <c r="B28" s="5" t="s">
        <v>9</v>
      </c>
      <c r="C28" s="5"/>
      <c r="D28" s="5"/>
      <c r="E28" s="5" t="s">
        <v>86</v>
      </c>
      <c r="F28" s="5"/>
      <c r="G28" s="5">
        <v>59.6</v>
      </c>
      <c r="H28" s="5">
        <v>55.71</v>
      </c>
      <c r="I28" s="5">
        <v>18.600000000000001</v>
      </c>
      <c r="J28" s="5">
        <v>0.65</v>
      </c>
      <c r="K28" s="5">
        <v>8.0500000000000007</v>
      </c>
      <c r="L28" s="51">
        <f t="shared" si="0"/>
        <v>22.378400000000006</v>
      </c>
      <c r="M28" s="5" t="s">
        <v>950</v>
      </c>
      <c r="N28" s="5">
        <v>13</v>
      </c>
      <c r="O28" s="51">
        <f t="shared" si="1"/>
        <v>9.3784000000000063</v>
      </c>
      <c r="P28" s="5" t="s">
        <v>813</v>
      </c>
      <c r="Q28" s="5">
        <v>1</v>
      </c>
      <c r="R28" s="5">
        <v>19.649999999999999</v>
      </c>
      <c r="S28" s="5"/>
      <c r="T28" s="5"/>
    </row>
    <row r="29" spans="1:23" ht="28.05" customHeight="1" x14ac:dyDescent="0.25">
      <c r="A29" s="12" t="s">
        <v>168</v>
      </c>
      <c r="B29" t="s">
        <v>9</v>
      </c>
      <c r="E29" t="s">
        <v>86</v>
      </c>
      <c r="G29">
        <v>125.24</v>
      </c>
      <c r="H29">
        <v>104.21</v>
      </c>
      <c r="I29">
        <v>28.1</v>
      </c>
      <c r="J29">
        <v>2.6</v>
      </c>
      <c r="K29">
        <v>32.200000000000003</v>
      </c>
      <c r="L29" s="4">
        <f t="shared" si="0"/>
        <v>48.961400000000012</v>
      </c>
      <c r="O29" s="4">
        <f t="shared" si="1"/>
        <v>48.961400000000012</v>
      </c>
    </row>
    <row r="30" spans="1:23" ht="28.05" customHeight="1" x14ac:dyDescent="0.25">
      <c r="A30" s="3" t="s">
        <v>334</v>
      </c>
      <c r="B30" t="s">
        <v>10</v>
      </c>
      <c r="E30" t="s">
        <v>86</v>
      </c>
      <c r="G30">
        <v>9124.92</v>
      </c>
      <c r="H30">
        <v>8558.82</v>
      </c>
      <c r="I30">
        <v>806.76</v>
      </c>
      <c r="J30">
        <v>119.34</v>
      </c>
      <c r="K30">
        <v>605.70000000000005</v>
      </c>
      <c r="L30" s="4">
        <f t="shared" si="0"/>
        <v>1368.01944</v>
      </c>
      <c r="M30" t="s">
        <v>598</v>
      </c>
      <c r="N30">
        <v>108</v>
      </c>
      <c r="O30" s="4">
        <f t="shared" si="1"/>
        <v>1260.01944</v>
      </c>
      <c r="P30" t="s">
        <v>599</v>
      </c>
    </row>
    <row r="31" spans="1:23" ht="28.05" customHeight="1" x14ac:dyDescent="0.25">
      <c r="A31" s="3" t="s">
        <v>174</v>
      </c>
      <c r="B31" t="s">
        <v>10</v>
      </c>
      <c r="E31" t="s">
        <v>86</v>
      </c>
      <c r="G31">
        <v>214.7</v>
      </c>
      <c r="H31">
        <v>246.45</v>
      </c>
      <c r="I31">
        <v>33.9</v>
      </c>
      <c r="J31">
        <v>1.51</v>
      </c>
      <c r="K31">
        <v>10.06</v>
      </c>
      <c r="L31" s="4">
        <f t="shared" si="0"/>
        <v>1.9465999999999894</v>
      </c>
      <c r="O31" s="4">
        <f t="shared" si="1"/>
        <v>1.9465999999999894</v>
      </c>
    </row>
    <row r="32" spans="1:23" ht="28.05" customHeight="1" x14ac:dyDescent="0.25">
      <c r="A32" s="3" t="s">
        <v>175</v>
      </c>
      <c r="B32" t="s">
        <v>10</v>
      </c>
      <c r="E32" t="s">
        <v>86</v>
      </c>
      <c r="G32">
        <v>644.11</v>
      </c>
      <c r="H32">
        <v>643.16999999999996</v>
      </c>
      <c r="I32">
        <v>87.18</v>
      </c>
      <c r="J32">
        <v>4.53</v>
      </c>
      <c r="K32">
        <v>28.17</v>
      </c>
      <c r="L32" s="4">
        <f>G32+I32*0.994-H32</f>
        <v>87.596920000000068</v>
      </c>
      <c r="O32" s="4">
        <f>L32-N32</f>
        <v>87.596920000000068</v>
      </c>
    </row>
    <row r="33" spans="1:23" ht="28.05" customHeight="1" x14ac:dyDescent="0.25">
      <c r="A33" s="3" t="s">
        <v>176</v>
      </c>
      <c r="B33" t="s">
        <v>10</v>
      </c>
      <c r="E33" t="s">
        <v>86</v>
      </c>
      <c r="G33">
        <v>214.7</v>
      </c>
      <c r="H33">
        <v>222.37</v>
      </c>
      <c r="I33">
        <v>33.299999999999997</v>
      </c>
      <c r="J33">
        <v>3.02</v>
      </c>
      <c r="K33">
        <v>18.11</v>
      </c>
      <c r="L33" s="4">
        <f>G33+I33*0.994-H33</f>
        <v>25.430199999999985</v>
      </c>
      <c r="O33" s="4">
        <f>L33-N33</f>
        <v>25.430199999999985</v>
      </c>
    </row>
    <row r="34" spans="1:23" s="53" customFormat="1" ht="28.05" customHeight="1" x14ac:dyDescent="0.25">
      <c r="A34" s="5" t="s">
        <v>177</v>
      </c>
      <c r="B34" s="5" t="s">
        <v>10</v>
      </c>
      <c r="C34" s="5"/>
      <c r="D34" s="5"/>
      <c r="E34" s="5" t="s">
        <v>86</v>
      </c>
      <c r="F34" s="5"/>
      <c r="G34" s="5">
        <v>47.71</v>
      </c>
      <c r="H34" s="5">
        <v>35</v>
      </c>
      <c r="I34" s="5">
        <v>18.420000000000002</v>
      </c>
      <c r="J34" s="5">
        <v>1.01</v>
      </c>
      <c r="K34" s="5">
        <v>10.06</v>
      </c>
      <c r="L34" s="51">
        <f t="shared" si="0"/>
        <v>31.019480000000001</v>
      </c>
      <c r="M34" s="5"/>
      <c r="N34" s="5"/>
      <c r="O34" s="51">
        <f t="shared" si="1"/>
        <v>31.019480000000001</v>
      </c>
      <c r="P34" s="5" t="s">
        <v>342</v>
      </c>
      <c r="Q34" s="5">
        <v>2</v>
      </c>
      <c r="R34" s="5">
        <v>21.14</v>
      </c>
      <c r="S34" s="5"/>
      <c r="T34" s="5"/>
    </row>
    <row r="35" spans="1:23" ht="28.05" customHeight="1" x14ac:dyDescent="0.25">
      <c r="A35" s="12" t="s">
        <v>232</v>
      </c>
      <c r="B35" t="s">
        <v>10</v>
      </c>
      <c r="E35" t="s">
        <v>86</v>
      </c>
      <c r="G35">
        <v>63.04</v>
      </c>
      <c r="H35">
        <v>26.59</v>
      </c>
      <c r="I35">
        <v>0</v>
      </c>
      <c r="J35">
        <v>2.67</v>
      </c>
      <c r="K35">
        <v>26.16</v>
      </c>
      <c r="L35" s="4">
        <f t="shared" si="0"/>
        <v>36.450000000000003</v>
      </c>
      <c r="O35" s="4">
        <f t="shared" si="1"/>
        <v>36.450000000000003</v>
      </c>
    </row>
    <row r="36" spans="1:23" ht="28.05" customHeight="1" x14ac:dyDescent="0.25">
      <c r="A36" s="12" t="s">
        <v>178</v>
      </c>
      <c r="B36" t="s">
        <v>10</v>
      </c>
      <c r="E36" t="s">
        <v>86</v>
      </c>
      <c r="G36">
        <v>71.569999999999993</v>
      </c>
      <c r="H36">
        <v>73.650000000000006</v>
      </c>
      <c r="I36">
        <v>12.04</v>
      </c>
      <c r="J36">
        <v>0.65</v>
      </c>
      <c r="K36">
        <v>10.06</v>
      </c>
      <c r="L36" s="4">
        <f t="shared" si="0"/>
        <v>9.8877599999999859</v>
      </c>
      <c r="O36" s="4">
        <f t="shared" si="1"/>
        <v>9.8877599999999859</v>
      </c>
    </row>
    <row r="37" spans="1:23" s="53" customFormat="1" ht="28.05" customHeight="1" x14ac:dyDescent="0.25">
      <c r="A37" s="5" t="s">
        <v>447</v>
      </c>
      <c r="B37" s="5" t="s">
        <v>11</v>
      </c>
      <c r="C37" s="5"/>
      <c r="D37" s="5"/>
      <c r="E37" s="5" t="s">
        <v>86</v>
      </c>
      <c r="F37" s="5"/>
      <c r="G37" s="5">
        <v>226.63</v>
      </c>
      <c r="H37" s="5">
        <v>230</v>
      </c>
      <c r="I37" s="5">
        <v>13.96</v>
      </c>
      <c r="J37" s="5">
        <v>1.51</v>
      </c>
      <c r="K37" s="5">
        <v>5.03</v>
      </c>
      <c r="L37" s="51">
        <f t="shared" si="0"/>
        <v>10.506239999999991</v>
      </c>
      <c r="M37" s="5"/>
      <c r="N37" s="5"/>
      <c r="O37" s="51">
        <f t="shared" si="1"/>
        <v>10.506239999999991</v>
      </c>
      <c r="P37" s="5"/>
      <c r="Q37" s="5">
        <v>1</v>
      </c>
      <c r="R37" s="5">
        <v>117.9</v>
      </c>
      <c r="S37" s="5">
        <v>1</v>
      </c>
      <c r="T37" s="5">
        <f>R37*S37</f>
        <v>117.9</v>
      </c>
      <c r="U37" s="5">
        <v>1.53</v>
      </c>
      <c r="V37" s="5">
        <v>10.06</v>
      </c>
      <c r="W37" s="53" t="s">
        <v>1337</v>
      </c>
    </row>
    <row r="38" spans="1:23" s="53" customFormat="1" ht="28.05" customHeight="1" x14ac:dyDescent="0.25">
      <c r="A38" s="5" t="s">
        <v>449</v>
      </c>
      <c r="B38" s="5" t="s">
        <v>11</v>
      </c>
      <c r="C38" s="5"/>
      <c r="D38" s="5"/>
      <c r="E38" s="5" t="s">
        <v>86</v>
      </c>
      <c r="F38" s="5"/>
      <c r="G38" s="5">
        <v>190.85</v>
      </c>
      <c r="H38" s="5">
        <v>210</v>
      </c>
      <c r="I38" s="5">
        <v>14.5</v>
      </c>
      <c r="J38" s="5">
        <v>0</v>
      </c>
      <c r="K38" s="5">
        <v>0</v>
      </c>
      <c r="L38" s="51">
        <f t="shared" si="0"/>
        <v>-4.7369999999999948</v>
      </c>
      <c r="M38" s="5"/>
      <c r="N38" s="5"/>
      <c r="O38" s="51">
        <f t="shared" si="1"/>
        <v>-4.7369999999999948</v>
      </c>
      <c r="P38" s="5" t="s">
        <v>450</v>
      </c>
      <c r="Q38" s="5">
        <v>1</v>
      </c>
      <c r="R38" s="5">
        <v>110.5</v>
      </c>
      <c r="S38" s="5"/>
      <c r="T38" s="5"/>
    </row>
    <row r="39" spans="1:23" ht="28.05" customHeight="1" x14ac:dyDescent="0.25">
      <c r="A39" s="12" t="s">
        <v>251</v>
      </c>
      <c r="B39" t="s">
        <v>11</v>
      </c>
      <c r="E39" t="s">
        <v>86</v>
      </c>
      <c r="G39">
        <v>109.34</v>
      </c>
      <c r="H39">
        <v>106</v>
      </c>
      <c r="I39">
        <v>42.32</v>
      </c>
      <c r="J39">
        <v>13.19</v>
      </c>
      <c r="K39">
        <v>50.31</v>
      </c>
      <c r="L39" s="4">
        <f t="shared" si="0"/>
        <v>45.406080000000003</v>
      </c>
      <c r="O39" s="4">
        <f t="shared" si="1"/>
        <v>45.406080000000003</v>
      </c>
      <c r="P39" t="s">
        <v>417</v>
      </c>
    </row>
    <row r="40" spans="1:23" ht="28.05" customHeight="1" x14ac:dyDescent="0.25">
      <c r="A40" s="42" t="s">
        <v>336</v>
      </c>
      <c r="B40" t="s">
        <v>11</v>
      </c>
      <c r="E40" t="s">
        <v>86</v>
      </c>
      <c r="G40">
        <v>222.66</v>
      </c>
      <c r="H40">
        <v>244</v>
      </c>
      <c r="I40">
        <v>35.14</v>
      </c>
      <c r="J40">
        <v>1.51</v>
      </c>
      <c r="K40">
        <v>5.03</v>
      </c>
      <c r="L40" s="4">
        <f t="shared" si="0"/>
        <v>13.589159999999993</v>
      </c>
      <c r="O40" s="4">
        <f t="shared" si="1"/>
        <v>13.589159999999993</v>
      </c>
      <c r="P40" t="s">
        <v>448</v>
      </c>
    </row>
    <row r="41" spans="1:23" ht="28.05" customHeight="1" x14ac:dyDescent="0.25">
      <c r="A41" s="3" t="s">
        <v>478</v>
      </c>
      <c r="B41" t="s">
        <v>11</v>
      </c>
      <c r="E41" t="s">
        <v>86</v>
      </c>
      <c r="G41">
        <v>1753.42</v>
      </c>
      <c r="H41">
        <v>1802</v>
      </c>
      <c r="I41">
        <v>167.96</v>
      </c>
      <c r="J41">
        <v>11.87</v>
      </c>
      <c r="K41">
        <v>60.37</v>
      </c>
      <c r="L41" s="4">
        <f t="shared" si="0"/>
        <v>118.37224000000015</v>
      </c>
      <c r="M41" t="s">
        <v>481</v>
      </c>
      <c r="O41" s="4">
        <f t="shared" si="1"/>
        <v>118.37224000000015</v>
      </c>
      <c r="P41" t="s">
        <v>480</v>
      </c>
    </row>
    <row r="42" spans="1:23" s="53" customFormat="1" ht="28.05" customHeight="1" x14ac:dyDescent="0.25">
      <c r="A42" s="5" t="s">
        <v>600</v>
      </c>
      <c r="B42" s="5" t="s">
        <v>15</v>
      </c>
      <c r="C42" s="5"/>
      <c r="D42" s="5"/>
      <c r="E42" s="5" t="s">
        <v>86</v>
      </c>
      <c r="F42" s="5"/>
      <c r="G42" s="5">
        <v>178.92</v>
      </c>
      <c r="H42" s="5">
        <v>134.65</v>
      </c>
      <c r="I42" s="5">
        <v>31.59</v>
      </c>
      <c r="J42" s="5">
        <v>13.14</v>
      </c>
      <c r="K42" s="5">
        <v>78.489999999999995</v>
      </c>
      <c r="L42" s="51">
        <f t="shared" si="0"/>
        <v>75.670459999999991</v>
      </c>
      <c r="M42" s="5"/>
      <c r="N42" s="5"/>
      <c r="O42" s="51">
        <f>L42-N42</f>
        <v>75.670459999999991</v>
      </c>
      <c r="P42" s="5" t="s">
        <v>601</v>
      </c>
      <c r="Q42" s="5">
        <v>6</v>
      </c>
      <c r="R42" s="5">
        <v>18.510000000000002</v>
      </c>
      <c r="S42" s="5"/>
      <c r="T42" s="5"/>
    </row>
    <row r="43" spans="1:23" ht="28.05" customHeight="1" x14ac:dyDescent="0.25">
      <c r="A43" s="3" t="s">
        <v>12</v>
      </c>
      <c r="B43" t="s">
        <v>15</v>
      </c>
      <c r="E43" t="s">
        <v>86</v>
      </c>
      <c r="G43">
        <v>405.55</v>
      </c>
      <c r="H43">
        <v>404</v>
      </c>
      <c r="I43">
        <v>62.4</v>
      </c>
      <c r="J43">
        <v>5.2</v>
      </c>
      <c r="K43">
        <v>26.16</v>
      </c>
      <c r="L43" s="4">
        <f t="shared" si="0"/>
        <v>63.575600000000009</v>
      </c>
      <c r="O43" s="4">
        <f>L43-N43</f>
        <v>63.575600000000009</v>
      </c>
    </row>
    <row r="44" spans="1:23" ht="28.05" customHeight="1" x14ac:dyDescent="0.25">
      <c r="A44" s="3" t="s">
        <v>183</v>
      </c>
      <c r="B44" t="s">
        <v>15</v>
      </c>
      <c r="E44" t="s">
        <v>86</v>
      </c>
      <c r="G44">
        <v>286.27</v>
      </c>
      <c r="H44">
        <v>287.52</v>
      </c>
      <c r="I44">
        <v>32.520000000000003</v>
      </c>
      <c r="J44">
        <v>4.2699999999999996</v>
      </c>
      <c r="K44">
        <v>28.17</v>
      </c>
      <c r="L44" s="4">
        <f t="shared" si="0"/>
        <v>31.074880000000007</v>
      </c>
      <c r="O44" s="4">
        <f>L44-N44</f>
        <v>31.074880000000007</v>
      </c>
    </row>
    <row r="45" spans="1:23" ht="28.05" customHeight="1" x14ac:dyDescent="0.25">
      <c r="A45" s="3" t="s">
        <v>13</v>
      </c>
      <c r="B45" t="s">
        <v>15</v>
      </c>
      <c r="E45" t="s">
        <v>86</v>
      </c>
      <c r="G45">
        <v>566.58000000000004</v>
      </c>
      <c r="H45">
        <v>511.64</v>
      </c>
      <c r="I45">
        <v>27.6</v>
      </c>
      <c r="J45">
        <v>5.63</v>
      </c>
      <c r="K45">
        <v>54.33</v>
      </c>
      <c r="L45" s="4">
        <f t="shared" si="0"/>
        <v>82.374400000000037</v>
      </c>
      <c r="O45" s="4">
        <f>L45-N45</f>
        <v>82.374400000000037</v>
      </c>
    </row>
    <row r="46" spans="1:23" ht="28.05" customHeight="1" x14ac:dyDescent="0.25">
      <c r="A46" s="3" t="s">
        <v>482</v>
      </c>
      <c r="B46" t="s">
        <v>15</v>
      </c>
      <c r="E46" t="s">
        <v>86</v>
      </c>
      <c r="G46">
        <v>578.51</v>
      </c>
      <c r="H46">
        <v>573.25</v>
      </c>
      <c r="I46">
        <v>58.66</v>
      </c>
      <c r="J46">
        <v>5.63</v>
      </c>
      <c r="K46">
        <v>26.16</v>
      </c>
      <c r="L46" s="4">
        <f t="shared" si="0"/>
        <v>63.568039999999996</v>
      </c>
      <c r="O46" s="4">
        <f t="shared" ref="O46:O70" si="2">L46-N46</f>
        <v>63.568039999999996</v>
      </c>
      <c r="P46" t="s">
        <v>483</v>
      </c>
    </row>
    <row r="47" spans="1:23" ht="28.05" customHeight="1" x14ac:dyDescent="0.25">
      <c r="A47" s="3" t="s">
        <v>184</v>
      </c>
      <c r="B47" t="s">
        <v>15</v>
      </c>
      <c r="E47" t="s">
        <v>86</v>
      </c>
      <c r="G47">
        <v>375.73</v>
      </c>
      <c r="H47">
        <v>375.5</v>
      </c>
      <c r="I47">
        <v>29.34</v>
      </c>
      <c r="J47">
        <v>3.02</v>
      </c>
      <c r="K47">
        <v>15.09</v>
      </c>
      <c r="L47" s="4">
        <f t="shared" si="0"/>
        <v>29.393959999999993</v>
      </c>
      <c r="O47" s="4">
        <f t="shared" si="2"/>
        <v>29.393959999999993</v>
      </c>
    </row>
    <row r="48" spans="1:23" ht="28.05" customHeight="1" x14ac:dyDescent="0.25">
      <c r="A48" s="3" t="s">
        <v>182</v>
      </c>
      <c r="B48" t="s">
        <v>15</v>
      </c>
      <c r="E48" t="s">
        <v>86</v>
      </c>
      <c r="G48">
        <v>214.7</v>
      </c>
      <c r="H48">
        <v>223</v>
      </c>
      <c r="I48">
        <v>29.08</v>
      </c>
      <c r="J48">
        <v>3.02</v>
      </c>
      <c r="K48">
        <v>10.06</v>
      </c>
      <c r="L48" s="4">
        <f t="shared" si="0"/>
        <v>20.605519999999984</v>
      </c>
      <c r="O48" s="4">
        <f t="shared" si="2"/>
        <v>20.605519999999984</v>
      </c>
    </row>
    <row r="49" spans="1:23" ht="28.05" customHeight="1" x14ac:dyDescent="0.25">
      <c r="A49" s="3" t="s">
        <v>185</v>
      </c>
      <c r="B49" t="s">
        <v>15</v>
      </c>
      <c r="E49" t="s">
        <v>86</v>
      </c>
      <c r="G49">
        <v>155.06</v>
      </c>
      <c r="H49">
        <v>164.36</v>
      </c>
      <c r="I49">
        <v>28.72</v>
      </c>
      <c r="J49">
        <v>1.51</v>
      </c>
      <c r="K49">
        <v>8.0500000000000007</v>
      </c>
      <c r="L49" s="4">
        <f t="shared" si="0"/>
        <v>19.247680000000003</v>
      </c>
      <c r="O49" s="4">
        <f t="shared" si="2"/>
        <v>19.247680000000003</v>
      </c>
    </row>
    <row r="50" spans="1:23" ht="28.05" customHeight="1" x14ac:dyDescent="0.25">
      <c r="A50" s="3" t="s">
        <v>14</v>
      </c>
      <c r="B50" t="s">
        <v>15</v>
      </c>
      <c r="E50" t="s">
        <v>86</v>
      </c>
      <c r="G50">
        <v>226.63</v>
      </c>
      <c r="H50">
        <v>228</v>
      </c>
      <c r="I50">
        <v>27.72</v>
      </c>
      <c r="J50">
        <v>3.02</v>
      </c>
      <c r="K50">
        <v>18.11</v>
      </c>
      <c r="L50" s="4">
        <f t="shared" si="0"/>
        <v>26.183679999999981</v>
      </c>
      <c r="O50" s="4">
        <f t="shared" si="2"/>
        <v>26.183679999999981</v>
      </c>
    </row>
    <row r="51" spans="1:23" s="53" customFormat="1" ht="28.05" customHeight="1" x14ac:dyDescent="0.25">
      <c r="A51" s="5" t="s">
        <v>498</v>
      </c>
      <c r="B51" s="5" t="s">
        <v>15</v>
      </c>
      <c r="C51" s="5"/>
      <c r="D51" s="5"/>
      <c r="E51" s="5" t="s">
        <v>86</v>
      </c>
      <c r="F51" s="5"/>
      <c r="G51" s="5">
        <v>5761.22</v>
      </c>
      <c r="H51" s="5">
        <v>5532</v>
      </c>
      <c r="I51" s="5">
        <v>552.05999999999995</v>
      </c>
      <c r="J51" s="5">
        <v>33.799999999999997</v>
      </c>
      <c r="K51" s="5">
        <v>142.9</v>
      </c>
      <c r="L51" s="51">
        <f t="shared" si="0"/>
        <v>777.96763999999985</v>
      </c>
      <c r="M51" s="5" t="s">
        <v>537</v>
      </c>
      <c r="N51" s="5">
        <v>17</v>
      </c>
      <c r="O51" s="51">
        <f t="shared" si="2"/>
        <v>760.96763999999985</v>
      </c>
      <c r="P51" s="5" t="s">
        <v>499</v>
      </c>
      <c r="Q51" s="5" t="s">
        <v>604</v>
      </c>
      <c r="R51" s="5">
        <v>130</v>
      </c>
      <c r="S51" s="5">
        <v>2</v>
      </c>
      <c r="T51" s="5">
        <f>R51*S51</f>
        <v>260</v>
      </c>
      <c r="U51" s="5">
        <v>0.6</v>
      </c>
      <c r="V51" s="5">
        <v>8.0500000000000007</v>
      </c>
      <c r="W51" s="53" t="s">
        <v>1343</v>
      </c>
    </row>
    <row r="52" spans="1:23" s="53" customFormat="1" ht="28.05" customHeight="1" x14ac:dyDescent="0.25">
      <c r="A52" s="5" t="s">
        <v>186</v>
      </c>
      <c r="B52" s="5" t="s">
        <v>137</v>
      </c>
      <c r="C52" s="5" t="s">
        <v>188</v>
      </c>
      <c r="D52" s="5"/>
      <c r="E52" s="5" t="s">
        <v>86</v>
      </c>
      <c r="F52" s="5"/>
      <c r="G52" s="5">
        <v>89.46</v>
      </c>
      <c r="H52" s="5">
        <v>64.47</v>
      </c>
      <c r="I52" s="5">
        <v>24.55</v>
      </c>
      <c r="J52" s="5">
        <v>2.02</v>
      </c>
      <c r="K52" s="5">
        <v>26.16</v>
      </c>
      <c r="L52" s="51">
        <f t="shared" si="0"/>
        <v>49.392699999999991</v>
      </c>
      <c r="M52" s="5"/>
      <c r="N52" s="5"/>
      <c r="O52" s="51"/>
      <c r="P52" s="5" t="s">
        <v>500</v>
      </c>
      <c r="Q52" s="5">
        <v>2</v>
      </c>
      <c r="R52" s="5">
        <v>19.91</v>
      </c>
      <c r="S52" s="5">
        <v>1</v>
      </c>
      <c r="T52" s="5">
        <f>R52*S52</f>
        <v>19.91</v>
      </c>
      <c r="U52" s="5">
        <v>2.85</v>
      </c>
      <c r="V52" s="5">
        <v>10.06</v>
      </c>
      <c r="W52" s="53" t="s">
        <v>1342</v>
      </c>
    </row>
    <row r="53" spans="1:23" ht="28.05" customHeight="1" x14ac:dyDescent="0.25">
      <c r="A53" s="14" t="s">
        <v>187</v>
      </c>
      <c r="B53" t="s">
        <v>137</v>
      </c>
      <c r="E53" t="s">
        <v>511</v>
      </c>
      <c r="G53">
        <v>139.16</v>
      </c>
      <c r="H53">
        <v>106</v>
      </c>
      <c r="I53">
        <v>27</v>
      </c>
      <c r="J53">
        <v>5.99</v>
      </c>
      <c r="K53">
        <v>60.37</v>
      </c>
      <c r="L53" s="4">
        <f t="shared" si="0"/>
        <v>59.99799999999999</v>
      </c>
      <c r="O53" s="4">
        <f t="shared" si="2"/>
        <v>59.99799999999999</v>
      </c>
    </row>
    <row r="54" spans="1:23" ht="28.05" customHeight="1" x14ac:dyDescent="0.25">
      <c r="A54" s="14" t="s">
        <v>198</v>
      </c>
      <c r="B54" t="s">
        <v>137</v>
      </c>
      <c r="C54" s="6" t="s">
        <v>199</v>
      </c>
      <c r="E54" t="s">
        <v>86</v>
      </c>
      <c r="G54">
        <v>535.77</v>
      </c>
      <c r="H54">
        <v>521.61</v>
      </c>
      <c r="I54">
        <v>15.9</v>
      </c>
      <c r="J54">
        <v>2.02</v>
      </c>
      <c r="K54">
        <v>18.11</v>
      </c>
      <c r="L54" s="4">
        <f t="shared" si="0"/>
        <v>29.964600000000019</v>
      </c>
      <c r="O54" s="4">
        <f t="shared" si="2"/>
        <v>29.964600000000019</v>
      </c>
      <c r="P54" t="s">
        <v>250</v>
      </c>
    </row>
    <row r="55" spans="1:23" s="53" customFormat="1" ht="28.05" customHeight="1" x14ac:dyDescent="0.25">
      <c r="A55" s="5" t="s">
        <v>136</v>
      </c>
      <c r="B55" s="5" t="s">
        <v>137</v>
      </c>
      <c r="C55" s="5" t="s">
        <v>154</v>
      </c>
      <c r="D55" s="5"/>
      <c r="E55" s="5" t="s">
        <v>86</v>
      </c>
      <c r="F55" s="5"/>
      <c r="G55" s="5">
        <v>437.36</v>
      </c>
      <c r="H55" s="5">
        <v>345</v>
      </c>
      <c r="I55" s="5">
        <v>48.6</v>
      </c>
      <c r="J55" s="5">
        <v>8.39</v>
      </c>
      <c r="K55" s="5">
        <v>70.430000000000007</v>
      </c>
      <c r="L55" s="51">
        <f t="shared" si="0"/>
        <v>140.66840000000002</v>
      </c>
      <c r="M55" s="5"/>
      <c r="N55" s="5"/>
      <c r="O55" s="51">
        <f t="shared" si="2"/>
        <v>140.66840000000002</v>
      </c>
      <c r="P55" s="5" t="s">
        <v>288</v>
      </c>
      <c r="Q55" s="5">
        <v>4</v>
      </c>
      <c r="R55" s="5">
        <v>22.7</v>
      </c>
      <c r="S55" s="5">
        <v>1</v>
      </c>
      <c r="T55" s="5">
        <f>R55*S55</f>
        <v>22.7</v>
      </c>
      <c r="U55" s="5">
        <v>1.23</v>
      </c>
      <c r="V55" s="5">
        <v>8.0500000000000007</v>
      </c>
      <c r="W55" s="53" t="s">
        <v>1334</v>
      </c>
    </row>
    <row r="56" spans="1:23" ht="28.05" customHeight="1" x14ac:dyDescent="0.25">
      <c r="A56" t="s">
        <v>16</v>
      </c>
      <c r="B56" t="s">
        <v>138</v>
      </c>
      <c r="E56" t="s">
        <v>86</v>
      </c>
      <c r="G56">
        <v>4419.32</v>
      </c>
      <c r="H56">
        <v>4139.88</v>
      </c>
      <c r="I56">
        <v>462.93</v>
      </c>
      <c r="J56">
        <v>43.37</v>
      </c>
      <c r="K56" s="4">
        <v>240.32</v>
      </c>
      <c r="L56" s="54">
        <f t="shared" si="0"/>
        <v>739.59241999999995</v>
      </c>
      <c r="M56" s="53" t="s">
        <v>538</v>
      </c>
      <c r="N56">
        <v>20</v>
      </c>
      <c r="O56" s="54">
        <f t="shared" si="2"/>
        <v>719.59241999999995</v>
      </c>
      <c r="P56" s="53"/>
    </row>
    <row r="57" spans="1:23" ht="28.05" customHeight="1" x14ac:dyDescent="0.25">
      <c r="A57" t="s">
        <v>189</v>
      </c>
      <c r="B57" t="s">
        <v>138</v>
      </c>
      <c r="E57" t="s">
        <v>86</v>
      </c>
      <c r="G57">
        <v>304.16000000000003</v>
      </c>
      <c r="H57">
        <v>310.99</v>
      </c>
      <c r="I57">
        <v>36.24</v>
      </c>
      <c r="J57">
        <v>4.1500000000000004</v>
      </c>
      <c r="K57">
        <v>24.15</v>
      </c>
      <c r="L57" s="54">
        <f t="shared" si="0"/>
        <v>29.192560000000014</v>
      </c>
      <c r="O57" s="54">
        <f t="shared" si="2"/>
        <v>29.192560000000014</v>
      </c>
    </row>
    <row r="58" spans="1:23" ht="28.05" customHeight="1" x14ac:dyDescent="0.25">
      <c r="A58" t="s">
        <v>516</v>
      </c>
      <c r="B58" t="s">
        <v>138</v>
      </c>
      <c r="E58" t="s">
        <v>86</v>
      </c>
      <c r="G58">
        <v>375.73</v>
      </c>
      <c r="H58">
        <v>376.59</v>
      </c>
      <c r="I58">
        <v>51.09</v>
      </c>
      <c r="J58">
        <v>4.53</v>
      </c>
      <c r="K58">
        <v>20.12</v>
      </c>
      <c r="L58" s="54">
        <f t="shared" si="0"/>
        <v>49.923460000000034</v>
      </c>
      <c r="O58" s="54">
        <f t="shared" si="2"/>
        <v>49.923460000000034</v>
      </c>
    </row>
    <row r="59" spans="1:23" s="53" customFormat="1" ht="28.05" customHeight="1" x14ac:dyDescent="0.25">
      <c r="A59" s="5" t="s">
        <v>190</v>
      </c>
      <c r="B59" s="5" t="s">
        <v>138</v>
      </c>
      <c r="C59" s="5"/>
      <c r="D59" s="5"/>
      <c r="E59" s="5" t="s">
        <v>86</v>
      </c>
      <c r="F59" s="5"/>
      <c r="G59" s="5">
        <v>566.58000000000004</v>
      </c>
      <c r="H59" s="5">
        <v>557.32000000000005</v>
      </c>
      <c r="I59" s="5">
        <v>41.88</v>
      </c>
      <c r="J59" s="5">
        <v>4.63</v>
      </c>
      <c r="K59" s="5">
        <v>23.14</v>
      </c>
      <c r="L59" s="51">
        <f t="shared" si="0"/>
        <v>50.888720000000035</v>
      </c>
      <c r="M59" s="5"/>
      <c r="N59" s="5"/>
      <c r="O59" s="51">
        <f t="shared" si="2"/>
        <v>50.888720000000035</v>
      </c>
      <c r="P59" s="5"/>
      <c r="Q59" s="5">
        <v>1</v>
      </c>
      <c r="R59" s="5">
        <v>127.96</v>
      </c>
      <c r="S59" s="5">
        <v>1</v>
      </c>
      <c r="T59" s="5">
        <f>R59*S59</f>
        <v>127.96</v>
      </c>
      <c r="U59" s="5">
        <v>1.53</v>
      </c>
      <c r="V59" s="5">
        <v>8.0500000000000007</v>
      </c>
      <c r="W59" s="212" t="s">
        <v>1339</v>
      </c>
    </row>
    <row r="60" spans="1:23" ht="28.05" customHeight="1" x14ac:dyDescent="0.25">
      <c r="A60" t="s">
        <v>191</v>
      </c>
      <c r="B60" t="s">
        <v>138</v>
      </c>
      <c r="C60" s="6" t="s">
        <v>192</v>
      </c>
      <c r="E60" t="s">
        <v>86</v>
      </c>
      <c r="G60">
        <v>679.9</v>
      </c>
      <c r="H60">
        <v>670.7</v>
      </c>
      <c r="I60">
        <v>88.62</v>
      </c>
      <c r="J60">
        <v>6.04</v>
      </c>
      <c r="K60">
        <v>31.19</v>
      </c>
      <c r="L60" s="54">
        <f t="shared" si="0"/>
        <v>97.288279999999986</v>
      </c>
      <c r="O60" s="4">
        <f t="shared" si="2"/>
        <v>97.288279999999986</v>
      </c>
    </row>
    <row r="61" spans="1:23" ht="28.05" customHeight="1" x14ac:dyDescent="0.25">
      <c r="A61" t="s">
        <v>21</v>
      </c>
      <c r="B61" t="s">
        <v>139</v>
      </c>
      <c r="E61" t="s">
        <v>86</v>
      </c>
      <c r="G61">
        <v>429.41</v>
      </c>
      <c r="H61">
        <v>428.29</v>
      </c>
      <c r="I61">
        <v>58.72</v>
      </c>
      <c r="J61">
        <v>4.63</v>
      </c>
      <c r="K61">
        <v>28.17</v>
      </c>
      <c r="L61" s="4">
        <f t="shared" si="0"/>
        <v>59.487680000000012</v>
      </c>
      <c r="O61" s="4">
        <f t="shared" si="2"/>
        <v>59.487680000000012</v>
      </c>
      <c r="U61" s="54"/>
      <c r="V61" s="54"/>
    </row>
    <row r="62" spans="1:23" ht="28.05" customHeight="1" x14ac:dyDescent="0.25">
      <c r="A62" t="s">
        <v>193</v>
      </c>
      <c r="B62" t="s">
        <v>139</v>
      </c>
      <c r="E62" t="s">
        <v>86</v>
      </c>
      <c r="G62">
        <v>1246.48</v>
      </c>
      <c r="H62">
        <v>1208.21</v>
      </c>
      <c r="I62">
        <v>150.26</v>
      </c>
      <c r="J62">
        <v>10.36</v>
      </c>
      <c r="K62">
        <v>77.28</v>
      </c>
      <c r="L62" s="4">
        <f t="shared" si="0"/>
        <v>187.62843999999996</v>
      </c>
      <c r="M62" t="s">
        <v>1251</v>
      </c>
      <c r="N62">
        <v>142.66</v>
      </c>
      <c r="O62" s="4"/>
      <c r="P62" t="s">
        <v>1243</v>
      </c>
      <c r="Q62">
        <v>1</v>
      </c>
      <c r="R62" s="53">
        <v>128.43</v>
      </c>
      <c r="S62">
        <v>1</v>
      </c>
      <c r="T62">
        <f>R62*S62</f>
        <v>128.43</v>
      </c>
      <c r="U62" s="54">
        <v>0.9</v>
      </c>
      <c r="V62" s="54">
        <v>6.04</v>
      </c>
      <c r="W62" t="s">
        <v>1350</v>
      </c>
    </row>
    <row r="63" spans="1:23" s="53" customFormat="1" ht="28.05" customHeight="1" x14ac:dyDescent="0.25">
      <c r="A63" s="5" t="s">
        <v>402</v>
      </c>
      <c r="B63" s="5" t="s">
        <v>139</v>
      </c>
      <c r="C63" s="5"/>
      <c r="D63" s="5"/>
      <c r="E63" s="5" t="s">
        <v>86</v>
      </c>
      <c r="F63" s="5"/>
      <c r="G63" s="5">
        <v>1162.98</v>
      </c>
      <c r="H63" s="5">
        <v>1100</v>
      </c>
      <c r="I63" s="5">
        <v>106.47</v>
      </c>
      <c r="J63" s="5">
        <v>16.63</v>
      </c>
      <c r="K63" s="5">
        <v>87.53</v>
      </c>
      <c r="L63" s="51">
        <f>G63+I63*0.994-H63</f>
        <v>168.81117999999992</v>
      </c>
      <c r="M63" s="5"/>
      <c r="N63" s="5"/>
      <c r="O63" s="51">
        <f t="shared" si="2"/>
        <v>168.81117999999992</v>
      </c>
      <c r="P63" s="5" t="s">
        <v>401</v>
      </c>
      <c r="Q63" s="5">
        <v>1</v>
      </c>
      <c r="R63" s="5">
        <v>98.19</v>
      </c>
      <c r="S63" s="5">
        <v>1</v>
      </c>
      <c r="T63" s="5">
        <f>R63*S63</f>
        <v>98.19</v>
      </c>
      <c r="U63" s="5">
        <v>1.83</v>
      </c>
      <c r="V63" s="5">
        <v>8.0500000000000007</v>
      </c>
      <c r="W63" s="53" t="s">
        <v>1341</v>
      </c>
    </row>
    <row r="64" spans="1:23" ht="28.05" customHeight="1" x14ac:dyDescent="0.25">
      <c r="A64" t="s">
        <v>22</v>
      </c>
      <c r="B64" t="s">
        <v>139</v>
      </c>
      <c r="E64" t="s">
        <v>86</v>
      </c>
      <c r="G64">
        <v>626.22</v>
      </c>
      <c r="H64">
        <v>600.12</v>
      </c>
      <c r="I64">
        <v>55.15</v>
      </c>
      <c r="J64">
        <v>3.02</v>
      </c>
      <c r="K64">
        <v>13.08</v>
      </c>
      <c r="L64" s="4">
        <f>G64+I64*0.994-H64</f>
        <v>80.919100000000071</v>
      </c>
      <c r="O64" s="4">
        <f t="shared" si="2"/>
        <v>80.919100000000071</v>
      </c>
      <c r="T64" s="53"/>
    </row>
    <row r="65" spans="1:23" s="53" customFormat="1" ht="28.05" customHeight="1" x14ac:dyDescent="0.25">
      <c r="A65" s="5" t="s">
        <v>194</v>
      </c>
      <c r="B65" s="5" t="s">
        <v>139</v>
      </c>
      <c r="C65" s="5"/>
      <c r="D65" s="5"/>
      <c r="E65" s="5" t="s">
        <v>86</v>
      </c>
      <c r="F65" s="5"/>
      <c r="G65" s="5">
        <v>262.42</v>
      </c>
      <c r="H65" s="5">
        <v>264.06</v>
      </c>
      <c r="I65" s="5">
        <v>41.04</v>
      </c>
      <c r="J65" s="5">
        <v>3.02</v>
      </c>
      <c r="K65" s="5">
        <v>13.08</v>
      </c>
      <c r="L65" s="51">
        <f>G65+I65*0.994-H65</f>
        <v>39.153760000000034</v>
      </c>
      <c r="M65" s="5"/>
      <c r="N65" s="5"/>
      <c r="O65" s="51">
        <f t="shared" si="2"/>
        <v>39.153760000000034</v>
      </c>
      <c r="P65" s="5" t="s">
        <v>608</v>
      </c>
      <c r="Q65" s="5">
        <v>1</v>
      </c>
      <c r="R65" s="5">
        <v>79.680000000000007</v>
      </c>
      <c r="S65" s="5">
        <v>1</v>
      </c>
      <c r="T65" s="5">
        <f>R65*S65</f>
        <v>79.680000000000007</v>
      </c>
      <c r="U65" s="5">
        <v>0.6</v>
      </c>
      <c r="V65" s="5">
        <v>8.0500000000000007</v>
      </c>
      <c r="W65" s="53" t="s">
        <v>1340</v>
      </c>
    </row>
    <row r="66" spans="1:23" ht="28.05" customHeight="1" x14ac:dyDescent="0.25">
      <c r="A66" t="s">
        <v>23</v>
      </c>
      <c r="B66" t="s">
        <v>139</v>
      </c>
      <c r="E66" t="s">
        <v>86</v>
      </c>
      <c r="G66">
        <v>500.98</v>
      </c>
      <c r="H66">
        <v>482.47</v>
      </c>
      <c r="I66">
        <v>87.01</v>
      </c>
      <c r="J66">
        <v>9.06</v>
      </c>
      <c r="K66">
        <v>49.3</v>
      </c>
      <c r="L66" s="4">
        <f>G66+I66*0.994-H66</f>
        <v>104.99793999999997</v>
      </c>
      <c r="O66" s="4">
        <f t="shared" si="2"/>
        <v>104.99793999999997</v>
      </c>
    </row>
    <row r="67" spans="1:23" s="53" customFormat="1" ht="28.05" customHeight="1" x14ac:dyDescent="0.25">
      <c r="A67" s="5" t="s">
        <v>20</v>
      </c>
      <c r="B67" s="5" t="s">
        <v>141</v>
      </c>
      <c r="C67" s="5"/>
      <c r="D67" s="5"/>
      <c r="E67" s="5" t="s">
        <v>86</v>
      </c>
      <c r="F67" s="5"/>
      <c r="G67" s="5">
        <v>178.92</v>
      </c>
      <c r="H67" s="5">
        <v>193.13</v>
      </c>
      <c r="I67" s="5">
        <v>18.05</v>
      </c>
      <c r="J67" s="5">
        <v>1.51</v>
      </c>
      <c r="K67" s="5">
        <v>5.03</v>
      </c>
      <c r="L67" s="51">
        <f>G67+I67*0.994-H67</f>
        <v>3.7316999999999894</v>
      </c>
      <c r="M67" s="5"/>
      <c r="N67" s="5"/>
      <c r="O67" s="51">
        <f t="shared" si="2"/>
        <v>3.7316999999999894</v>
      </c>
      <c r="P67" s="5" t="s">
        <v>609</v>
      </c>
      <c r="Q67" s="5">
        <v>1</v>
      </c>
      <c r="R67" s="5">
        <v>108</v>
      </c>
      <c r="S67" s="5"/>
      <c r="T67" s="5"/>
    </row>
    <row r="68" spans="1:23" ht="28.05" customHeight="1" x14ac:dyDescent="0.25">
      <c r="A68" s="76" t="s">
        <v>91</v>
      </c>
      <c r="B68" t="s">
        <v>141</v>
      </c>
      <c r="E68" t="s">
        <v>181</v>
      </c>
      <c r="G68">
        <v>286.27</v>
      </c>
      <c r="I68">
        <v>40.6</v>
      </c>
      <c r="J68">
        <v>1.51</v>
      </c>
      <c r="K68">
        <v>8.0500000000000007</v>
      </c>
      <c r="L68" s="4"/>
      <c r="O68" s="4"/>
      <c r="P68" s="53" t="s">
        <v>1246</v>
      </c>
    </row>
    <row r="69" spans="1:23" ht="28.05" customHeight="1" x14ac:dyDescent="0.25">
      <c r="A69" s="32" t="s">
        <v>197</v>
      </c>
      <c r="B69" t="s">
        <v>141</v>
      </c>
      <c r="C69" s="6" t="s">
        <v>199</v>
      </c>
      <c r="D69" t="s">
        <v>85</v>
      </c>
      <c r="E69" t="s">
        <v>86</v>
      </c>
      <c r="G69">
        <v>934.36</v>
      </c>
      <c r="H69">
        <v>861.45</v>
      </c>
      <c r="I69">
        <v>25.46</v>
      </c>
      <c r="J69">
        <v>4.04</v>
      </c>
      <c r="K69">
        <v>31.19</v>
      </c>
      <c r="L69" s="4">
        <f>G69+I69*0.994-H69</f>
        <v>98.217239999999947</v>
      </c>
      <c r="M69" t="s">
        <v>306</v>
      </c>
      <c r="N69">
        <v>388</v>
      </c>
      <c r="O69" s="4">
        <f t="shared" si="2"/>
        <v>-289.78276000000005</v>
      </c>
    </row>
    <row r="70" spans="1:23" s="53" customFormat="1" ht="28.05" customHeight="1" x14ac:dyDescent="0.25">
      <c r="A70" s="5" t="s">
        <v>30</v>
      </c>
      <c r="B70" s="5" t="s">
        <v>141</v>
      </c>
      <c r="C70" s="5"/>
      <c r="D70" s="5"/>
      <c r="E70" s="5" t="s">
        <v>86</v>
      </c>
      <c r="F70" s="5"/>
      <c r="G70" s="5">
        <v>166.99</v>
      </c>
      <c r="H70" s="5">
        <v>163.55000000000001</v>
      </c>
      <c r="I70" s="5">
        <v>26.08</v>
      </c>
      <c r="J70" s="5">
        <v>5.04</v>
      </c>
      <c r="K70" s="5">
        <v>26.16</v>
      </c>
      <c r="L70" s="51">
        <f>G70+I70*0.994-H70</f>
        <v>29.363519999999994</v>
      </c>
      <c r="M70" s="5"/>
      <c r="N70" s="5"/>
      <c r="O70" s="51">
        <f t="shared" si="2"/>
        <v>29.363519999999994</v>
      </c>
      <c r="P70" s="5" t="s">
        <v>610</v>
      </c>
      <c r="Q70" s="5">
        <v>3</v>
      </c>
      <c r="R70" s="5">
        <v>33.200000000000003</v>
      </c>
      <c r="S70" s="5">
        <v>1</v>
      </c>
      <c r="T70" s="5">
        <f>R70*S70</f>
        <v>33.200000000000003</v>
      </c>
      <c r="U70" s="5">
        <v>1.23</v>
      </c>
      <c r="V70" s="5">
        <v>10.06</v>
      </c>
      <c r="W70" s="53" t="s">
        <v>1335</v>
      </c>
    </row>
    <row r="71" spans="1:23" ht="28.05" customHeight="1" x14ac:dyDescent="0.25">
      <c r="A71" t="s">
        <v>93</v>
      </c>
      <c r="B71" t="s">
        <v>142</v>
      </c>
      <c r="O71" s="4"/>
    </row>
    <row r="72" spans="1:23" ht="28.05" customHeight="1" x14ac:dyDescent="0.25">
      <c r="A72" s="76" t="s">
        <v>196</v>
      </c>
      <c r="B72" s="53" t="s">
        <v>212</v>
      </c>
      <c r="E72" t="s">
        <v>181</v>
      </c>
      <c r="G72">
        <v>1542.69</v>
      </c>
      <c r="I72">
        <v>115.24</v>
      </c>
      <c r="J72">
        <v>7.27</v>
      </c>
      <c r="K72">
        <v>36.229999999999997</v>
      </c>
      <c r="M72" t="s">
        <v>563</v>
      </c>
      <c r="P72" s="53"/>
      <c r="S72" s="212"/>
      <c r="U72" s="54"/>
      <c r="V72" s="54"/>
    </row>
    <row r="73" spans="1:23" s="53" customFormat="1" ht="28.05" customHeight="1" x14ac:dyDescent="0.25">
      <c r="A73" s="53" t="s">
        <v>564</v>
      </c>
      <c r="B73" s="53" t="s">
        <v>212</v>
      </c>
      <c r="D73" s="35" t="s">
        <v>83</v>
      </c>
      <c r="E73" s="53" t="s">
        <v>86</v>
      </c>
      <c r="F73" s="185"/>
      <c r="G73" s="53">
        <v>2791.15</v>
      </c>
      <c r="H73" s="53">
        <v>2602.34</v>
      </c>
      <c r="I73" s="53">
        <v>175.6</v>
      </c>
      <c r="J73" s="53">
        <v>22.2</v>
      </c>
      <c r="K73" s="53">
        <v>145.9</v>
      </c>
      <c r="L73" s="54">
        <f>G73+I73*0.994-H73</f>
        <v>363.35640000000012</v>
      </c>
      <c r="M73" s="53" t="s">
        <v>1247</v>
      </c>
      <c r="O73" s="54">
        <f>L73-N73</f>
        <v>363.35640000000012</v>
      </c>
      <c r="Q73" s="53">
        <v>3</v>
      </c>
      <c r="R73" s="53">
        <v>115</v>
      </c>
      <c r="S73" s="53">
        <v>3</v>
      </c>
      <c r="T73" s="54">
        <f>S73*R73</f>
        <v>345</v>
      </c>
      <c r="U73" s="54">
        <v>2.13</v>
      </c>
      <c r="V73" s="54">
        <v>16.100000000000001</v>
      </c>
      <c r="W73" s="53" t="s">
        <v>1347</v>
      </c>
    </row>
    <row r="74" spans="1:23" ht="28.05" customHeight="1" x14ac:dyDescent="0.25">
      <c r="A74" t="s">
        <v>565</v>
      </c>
      <c r="B74" t="s">
        <v>212</v>
      </c>
      <c r="E74" t="s">
        <v>86</v>
      </c>
      <c r="G74">
        <v>753.05</v>
      </c>
      <c r="H74">
        <v>700</v>
      </c>
      <c r="I74">
        <v>50.96</v>
      </c>
      <c r="J74">
        <v>9.25</v>
      </c>
      <c r="K74">
        <v>56.35</v>
      </c>
      <c r="L74" s="54">
        <f>G74+I74*0.994-H74</f>
        <v>103.70423999999991</v>
      </c>
      <c r="O74" s="54">
        <f>L74-N74</f>
        <v>103.70423999999991</v>
      </c>
    </row>
    <row r="75" spans="1:23" ht="28.05" customHeight="1" x14ac:dyDescent="0.25">
      <c r="A75" t="s">
        <v>95</v>
      </c>
      <c r="B75" t="s">
        <v>212</v>
      </c>
      <c r="D75" s="32" t="s">
        <v>103</v>
      </c>
      <c r="E75" t="s">
        <v>86</v>
      </c>
      <c r="G75">
        <v>2701.69</v>
      </c>
      <c r="H75">
        <v>2594.11</v>
      </c>
      <c r="I75">
        <v>228.92</v>
      </c>
      <c r="J75">
        <v>23.39</v>
      </c>
      <c r="K75">
        <v>177.9</v>
      </c>
      <c r="L75" s="54">
        <f>G75+I75*0.994-H75</f>
        <v>335.1264799999999</v>
      </c>
      <c r="M75" t="s">
        <v>569</v>
      </c>
      <c r="N75">
        <v>15</v>
      </c>
      <c r="O75" s="54">
        <f>L75-N75</f>
        <v>320.1264799999999</v>
      </c>
      <c r="P75" s="53" t="s">
        <v>568</v>
      </c>
      <c r="U75" s="54"/>
      <c r="V75" s="54"/>
    </row>
    <row r="76" spans="1:23" ht="28.05" customHeight="1" x14ac:dyDescent="0.25">
      <c r="A76" t="s">
        <v>112</v>
      </c>
      <c r="B76" t="s">
        <v>212</v>
      </c>
      <c r="E76" t="s">
        <v>86</v>
      </c>
      <c r="G76">
        <v>966.15</v>
      </c>
      <c r="H76">
        <v>917.64</v>
      </c>
      <c r="I76">
        <v>58.32</v>
      </c>
      <c r="J76">
        <v>4.4400000000000004</v>
      </c>
      <c r="K76">
        <v>22.14</v>
      </c>
      <c r="L76" s="54">
        <f>G76+I76*0.994-H76</f>
        <v>106.48007999999993</v>
      </c>
      <c r="M76" t="s">
        <v>574</v>
      </c>
      <c r="N76">
        <v>108</v>
      </c>
      <c r="O76" s="54">
        <f>L76-N76</f>
        <v>-1.5199200000000701</v>
      </c>
      <c r="Q76">
        <v>1</v>
      </c>
      <c r="R76" s="53">
        <v>115.98</v>
      </c>
      <c r="S76">
        <v>1</v>
      </c>
      <c r="T76" s="54">
        <f>S76*R76</f>
        <v>115.98</v>
      </c>
      <c r="W76" t="s">
        <v>1344</v>
      </c>
    </row>
    <row r="77" spans="1:23" ht="28.05" customHeight="1" x14ac:dyDescent="0.25">
      <c r="A77" t="s">
        <v>230</v>
      </c>
      <c r="B77" t="s">
        <v>212</v>
      </c>
      <c r="E77" t="s">
        <v>231</v>
      </c>
      <c r="G77">
        <v>608.33000000000004</v>
      </c>
      <c r="H77">
        <v>606</v>
      </c>
      <c r="I77">
        <v>90.66</v>
      </c>
      <c r="J77">
        <v>8.34</v>
      </c>
      <c r="K77">
        <v>50.31</v>
      </c>
      <c r="L77" s="4">
        <f>G77+I77*0.994-H77</f>
        <v>92.446040000000039</v>
      </c>
      <c r="O77" s="4">
        <f>L77-N77</f>
        <v>92.446040000000039</v>
      </c>
    </row>
    <row r="78" spans="1:23" ht="28.05" customHeight="1" x14ac:dyDescent="0.25">
      <c r="A78" s="76" t="s">
        <v>205</v>
      </c>
      <c r="B78" t="s">
        <v>212</v>
      </c>
      <c r="E78" s="53" t="s">
        <v>596</v>
      </c>
      <c r="G78">
        <v>500.98</v>
      </c>
      <c r="I78">
        <v>34.799999999999997</v>
      </c>
      <c r="J78">
        <v>9.69</v>
      </c>
      <c r="K78">
        <v>108.67</v>
      </c>
      <c r="L78" s="54"/>
      <c r="O78" s="54"/>
      <c r="P78" s="53" t="s">
        <v>575</v>
      </c>
      <c r="Q78">
        <v>12</v>
      </c>
      <c r="R78" s="53">
        <v>13.28</v>
      </c>
      <c r="S78">
        <v>3</v>
      </c>
      <c r="T78" s="54">
        <f>S78*R78</f>
        <v>39.839999999999996</v>
      </c>
      <c r="U78" s="54">
        <v>1.23</v>
      </c>
      <c r="V78" s="54">
        <v>8.0500000000000007</v>
      </c>
      <c r="W78" t="s">
        <v>1353</v>
      </c>
    </row>
    <row r="79" spans="1:23" ht="28.05" customHeight="1" x14ac:dyDescent="0.25">
      <c r="A79" t="s">
        <v>211</v>
      </c>
      <c r="B79" t="s">
        <v>212</v>
      </c>
      <c r="E79" t="s">
        <v>86</v>
      </c>
      <c r="G79">
        <v>304.16000000000003</v>
      </c>
      <c r="H79">
        <v>235</v>
      </c>
      <c r="I79">
        <v>24.83</v>
      </c>
      <c r="J79">
        <v>10.28</v>
      </c>
      <c r="K79">
        <v>96.59</v>
      </c>
      <c r="L79" s="54">
        <f>G79+I79*0.994-H79</f>
        <v>93.841020000000015</v>
      </c>
      <c r="M79" t="s">
        <v>577</v>
      </c>
      <c r="O79" s="54">
        <f t="shared" ref="O79:O89" si="3">L79-N79</f>
        <v>93.841020000000015</v>
      </c>
      <c r="P79" t="s">
        <v>576</v>
      </c>
      <c r="Q79">
        <v>5</v>
      </c>
      <c r="R79" s="53">
        <v>19.02</v>
      </c>
      <c r="S79">
        <v>1</v>
      </c>
      <c r="T79">
        <f>S79*R79</f>
        <v>19.02</v>
      </c>
      <c r="U79" s="54">
        <v>1.53</v>
      </c>
      <c r="V79" s="54">
        <v>8.0500000000000007</v>
      </c>
      <c r="W79" t="s">
        <v>1348</v>
      </c>
    </row>
    <row r="80" spans="1:23" ht="28.05" customHeight="1" x14ac:dyDescent="0.25">
      <c r="A80" t="s">
        <v>195</v>
      </c>
      <c r="B80" t="s">
        <v>237</v>
      </c>
      <c r="E80" t="s">
        <v>86</v>
      </c>
      <c r="G80">
        <v>858.82</v>
      </c>
      <c r="H80">
        <v>821.24</v>
      </c>
      <c r="I80">
        <v>84.8</v>
      </c>
      <c r="J80">
        <v>8.9600000000000009</v>
      </c>
      <c r="K80">
        <v>50.31</v>
      </c>
      <c r="L80" s="54">
        <f>G80+I80*0.994-H80</f>
        <v>121.87120000000004</v>
      </c>
      <c r="O80" s="54">
        <f t="shared" si="3"/>
        <v>121.87120000000004</v>
      </c>
    </row>
    <row r="81" spans="1:23" ht="28.05" customHeight="1" x14ac:dyDescent="0.25">
      <c r="A81" s="35" t="s">
        <v>240</v>
      </c>
      <c r="B81" t="s">
        <v>237</v>
      </c>
      <c r="E81" t="s">
        <v>86</v>
      </c>
      <c r="G81">
        <v>1085.45</v>
      </c>
      <c r="H81">
        <v>762.78</v>
      </c>
      <c r="I81">
        <v>25.4</v>
      </c>
      <c r="J81">
        <v>0</v>
      </c>
      <c r="K81">
        <v>10.06</v>
      </c>
      <c r="L81" s="54">
        <f t="shared" ref="L81:L89" si="4">G81+I81*0.994-H81</f>
        <v>347.91759999999999</v>
      </c>
      <c r="O81" s="54">
        <f t="shared" si="3"/>
        <v>347.91759999999999</v>
      </c>
      <c r="P81" t="s">
        <v>578</v>
      </c>
    </row>
    <row r="82" spans="1:23" ht="28.05" customHeight="1" x14ac:dyDescent="0.25">
      <c r="A82" t="s">
        <v>166</v>
      </c>
      <c r="B82" t="s">
        <v>237</v>
      </c>
      <c r="C82" s="6" t="s">
        <v>108</v>
      </c>
      <c r="E82" t="s">
        <v>86</v>
      </c>
      <c r="G82">
        <v>196.8</v>
      </c>
      <c r="H82">
        <v>202.48</v>
      </c>
      <c r="I82">
        <v>24.26</v>
      </c>
      <c r="J82">
        <v>1.3</v>
      </c>
      <c r="K82">
        <v>8.0500000000000007</v>
      </c>
      <c r="L82" s="54">
        <f t="shared" si="4"/>
        <v>18.434440000000023</v>
      </c>
      <c r="O82" s="54">
        <f t="shared" si="3"/>
        <v>18.434440000000023</v>
      </c>
      <c r="P82" s="53" t="s">
        <v>579</v>
      </c>
    </row>
    <row r="83" spans="1:23" ht="28.05" customHeight="1" x14ac:dyDescent="0.25">
      <c r="A83" t="s">
        <v>160</v>
      </c>
      <c r="B83" t="s">
        <v>237</v>
      </c>
      <c r="E83" s="53" t="s">
        <v>86</v>
      </c>
      <c r="G83">
        <v>214.7</v>
      </c>
      <c r="H83">
        <v>223.64</v>
      </c>
      <c r="I83">
        <v>33.119999999999997</v>
      </c>
      <c r="J83">
        <v>2.6</v>
      </c>
      <c r="K83">
        <v>18.11</v>
      </c>
      <c r="L83" s="54">
        <f t="shared" si="4"/>
        <v>23.981279999999998</v>
      </c>
      <c r="O83" s="54">
        <f t="shared" si="3"/>
        <v>23.981279999999998</v>
      </c>
    </row>
    <row r="84" spans="1:23" ht="28.05" customHeight="1" x14ac:dyDescent="0.25">
      <c r="A84" t="s">
        <v>165</v>
      </c>
      <c r="B84" t="s">
        <v>237</v>
      </c>
      <c r="E84" t="s">
        <v>86</v>
      </c>
      <c r="G84">
        <v>375.72</v>
      </c>
      <c r="H84">
        <v>377.68</v>
      </c>
      <c r="I84">
        <v>48.3</v>
      </c>
      <c r="J84">
        <v>1.61</v>
      </c>
      <c r="K84">
        <v>8.0500000000000007</v>
      </c>
      <c r="L84" s="54">
        <f t="shared" si="4"/>
        <v>46.050200000000018</v>
      </c>
      <c r="O84" s="54">
        <f t="shared" si="3"/>
        <v>46.050200000000018</v>
      </c>
      <c r="P84" s="53" t="s">
        <v>580</v>
      </c>
    </row>
    <row r="85" spans="1:23" ht="28.05" customHeight="1" x14ac:dyDescent="0.25">
      <c r="A85" t="s">
        <v>581</v>
      </c>
      <c r="B85" t="s">
        <v>237</v>
      </c>
      <c r="E85" t="s">
        <v>86</v>
      </c>
      <c r="G85">
        <v>190.85</v>
      </c>
      <c r="H85">
        <v>200.12</v>
      </c>
      <c r="I85">
        <v>39.96</v>
      </c>
      <c r="J85">
        <v>1.53</v>
      </c>
      <c r="K85">
        <v>8.0500000000000007</v>
      </c>
      <c r="L85" s="54">
        <f t="shared" si="4"/>
        <v>30.450240000000008</v>
      </c>
      <c r="O85" s="54">
        <f t="shared" si="3"/>
        <v>30.450240000000008</v>
      </c>
    </row>
    <row r="86" spans="1:23" ht="28.05" customHeight="1" x14ac:dyDescent="0.25">
      <c r="A86" t="s">
        <v>102</v>
      </c>
      <c r="B86" t="s">
        <v>237</v>
      </c>
      <c r="E86" t="s">
        <v>86</v>
      </c>
      <c r="G86">
        <v>429.41</v>
      </c>
      <c r="H86">
        <v>435.52</v>
      </c>
      <c r="I86">
        <v>56.88</v>
      </c>
      <c r="J86">
        <v>4.59</v>
      </c>
      <c r="K86">
        <v>24.15</v>
      </c>
      <c r="L86" s="54">
        <f t="shared" si="4"/>
        <v>50.428720000000055</v>
      </c>
      <c r="M86" t="s">
        <v>583</v>
      </c>
      <c r="N86">
        <v>10</v>
      </c>
      <c r="O86" s="54">
        <f t="shared" si="3"/>
        <v>40.428720000000055</v>
      </c>
      <c r="P86" s="53" t="s">
        <v>582</v>
      </c>
    </row>
    <row r="87" spans="1:23" ht="28.05" customHeight="1" x14ac:dyDescent="0.25">
      <c r="A87" t="s">
        <v>241</v>
      </c>
      <c r="B87" t="s">
        <v>237</v>
      </c>
      <c r="C87" s="6" t="s">
        <v>352</v>
      </c>
      <c r="D87" t="s">
        <v>353</v>
      </c>
      <c r="E87" t="s">
        <v>86</v>
      </c>
      <c r="G87">
        <v>322.06</v>
      </c>
      <c r="H87">
        <v>324.58</v>
      </c>
      <c r="I87">
        <v>45.84</v>
      </c>
      <c r="J87">
        <v>4.59</v>
      </c>
      <c r="K87">
        <v>25.15</v>
      </c>
      <c r="L87" s="54">
        <f t="shared" si="4"/>
        <v>43.044960000000003</v>
      </c>
      <c r="O87" s="54">
        <f t="shared" si="3"/>
        <v>43.044960000000003</v>
      </c>
      <c r="P87" s="53"/>
    </row>
    <row r="88" spans="1:23" ht="28.05" customHeight="1" x14ac:dyDescent="0.25">
      <c r="A88" t="s">
        <v>72</v>
      </c>
      <c r="B88" t="s">
        <v>236</v>
      </c>
      <c r="E88" s="53" t="s">
        <v>181</v>
      </c>
      <c r="G88">
        <v>1180.8699999999999</v>
      </c>
      <c r="H88">
        <v>1511.76</v>
      </c>
      <c r="I88">
        <v>156.6</v>
      </c>
      <c r="J88">
        <v>22.2</v>
      </c>
      <c r="K88">
        <v>134.83000000000001</v>
      </c>
      <c r="L88" s="54">
        <f t="shared" si="4"/>
        <v>-175.22960000000012</v>
      </c>
      <c r="O88" s="54">
        <f t="shared" si="3"/>
        <v>-175.22960000000012</v>
      </c>
    </row>
    <row r="89" spans="1:23" ht="28.05" customHeight="1" x14ac:dyDescent="0.25">
      <c r="A89" s="48" t="s">
        <v>159</v>
      </c>
      <c r="B89" t="s">
        <v>236</v>
      </c>
      <c r="E89" s="183" t="s">
        <v>181</v>
      </c>
      <c r="G89">
        <v>17844.29</v>
      </c>
      <c r="H89">
        <v>16521.16</v>
      </c>
      <c r="I89">
        <v>1230.8</v>
      </c>
      <c r="J89">
        <v>108.3</v>
      </c>
      <c r="K89">
        <v>680.18</v>
      </c>
      <c r="L89" s="54">
        <f t="shared" si="4"/>
        <v>2546.5452000000005</v>
      </c>
      <c r="O89" s="54">
        <f t="shared" si="3"/>
        <v>2546.5452000000005</v>
      </c>
      <c r="Q89">
        <v>5</v>
      </c>
      <c r="R89" s="53">
        <v>109.9</v>
      </c>
      <c r="S89">
        <v>1</v>
      </c>
      <c r="T89" s="54">
        <f>S89*R89</f>
        <v>109.9</v>
      </c>
      <c r="U89" s="54">
        <v>1.23</v>
      </c>
      <c r="V89" s="54">
        <v>8.0500000000000007</v>
      </c>
      <c r="W89" t="s">
        <v>1345</v>
      </c>
    </row>
    <row r="90" spans="1:23" ht="28.05" customHeight="1" x14ac:dyDescent="0.25">
      <c r="A90" t="s">
        <v>162</v>
      </c>
      <c r="B90" t="s">
        <v>236</v>
      </c>
      <c r="C90" s="6" t="s">
        <v>94</v>
      </c>
      <c r="E90" s="53" t="s">
        <v>86</v>
      </c>
      <c r="G90">
        <v>608.33000000000004</v>
      </c>
      <c r="H90">
        <v>595.97</v>
      </c>
      <c r="I90">
        <v>72.180000000000007</v>
      </c>
      <c r="J90">
        <v>4.67</v>
      </c>
      <c r="K90">
        <v>26.16</v>
      </c>
      <c r="L90" s="54">
        <f t="shared" ref="L90:L96" si="5">G90+I90*0.994-H90</f>
        <v>84.106920000000059</v>
      </c>
      <c r="O90" s="54">
        <f t="shared" ref="O90:O96" si="6">L90-N90</f>
        <v>84.106920000000059</v>
      </c>
    </row>
    <row r="91" spans="1:23" ht="28.05" customHeight="1" x14ac:dyDescent="0.25">
      <c r="A91" s="32" t="s">
        <v>97</v>
      </c>
      <c r="B91" t="s">
        <v>236</v>
      </c>
      <c r="D91" s="35" t="s">
        <v>244</v>
      </c>
      <c r="E91" t="s">
        <v>86</v>
      </c>
      <c r="G91">
        <v>2254.39</v>
      </c>
      <c r="H91">
        <v>2135.29</v>
      </c>
      <c r="I91">
        <v>202.73</v>
      </c>
      <c r="J91">
        <v>20.13</v>
      </c>
      <c r="K91">
        <v>102.64</v>
      </c>
      <c r="L91" s="54">
        <f t="shared" si="5"/>
        <v>320.61362000000008</v>
      </c>
      <c r="O91" s="54">
        <f t="shared" si="6"/>
        <v>320.61362000000008</v>
      </c>
      <c r="P91" s="53" t="s">
        <v>594</v>
      </c>
    </row>
    <row r="92" spans="1:23" ht="28.05" customHeight="1" x14ac:dyDescent="0.25">
      <c r="A92" s="76" t="s">
        <v>51</v>
      </c>
      <c r="B92" t="s">
        <v>236</v>
      </c>
      <c r="D92" s="35" t="s">
        <v>243</v>
      </c>
      <c r="E92" t="s">
        <v>181</v>
      </c>
      <c r="G92">
        <v>1180.8699999999999</v>
      </c>
      <c r="H92">
        <v>1235.29</v>
      </c>
      <c r="I92">
        <v>108.72</v>
      </c>
      <c r="J92">
        <v>6.61</v>
      </c>
      <c r="K92">
        <v>46.28</v>
      </c>
      <c r="L92" s="54">
        <f t="shared" si="5"/>
        <v>53.647680000000037</v>
      </c>
      <c r="O92" s="54">
        <f t="shared" si="6"/>
        <v>53.647680000000037</v>
      </c>
      <c r="P92" s="53" t="s">
        <v>595</v>
      </c>
      <c r="Q92">
        <v>5</v>
      </c>
      <c r="R92" s="53">
        <v>122.32</v>
      </c>
      <c r="S92">
        <v>4</v>
      </c>
      <c r="T92" s="54">
        <f>S92*R92</f>
        <v>489.28</v>
      </c>
      <c r="U92" s="54">
        <v>2.13</v>
      </c>
      <c r="V92" s="54">
        <v>16.100000000000001</v>
      </c>
      <c r="W92" t="s">
        <v>1349</v>
      </c>
    </row>
    <row r="93" spans="1:23" ht="28.05" customHeight="1" x14ac:dyDescent="0.25">
      <c r="A93" t="s">
        <v>53</v>
      </c>
      <c r="B93" t="s">
        <v>236</v>
      </c>
      <c r="D93" s="35" t="s">
        <v>245</v>
      </c>
      <c r="E93" s="53" t="s">
        <v>86</v>
      </c>
      <c r="G93">
        <v>942.31</v>
      </c>
      <c r="H93">
        <v>1114.82</v>
      </c>
      <c r="I93">
        <v>91.88</v>
      </c>
      <c r="J93">
        <v>10.029999999999999</v>
      </c>
      <c r="K93">
        <v>52.32</v>
      </c>
      <c r="L93" s="54">
        <f t="shared" si="5"/>
        <v>-81.181280000000015</v>
      </c>
      <c r="O93" s="54">
        <f t="shared" si="6"/>
        <v>-81.181280000000015</v>
      </c>
    </row>
    <row r="94" spans="1:23" ht="28.05" customHeight="1" x14ac:dyDescent="0.25">
      <c r="A94" t="s">
        <v>164</v>
      </c>
      <c r="B94" t="s">
        <v>236</v>
      </c>
      <c r="D94" s="35" t="s">
        <v>104</v>
      </c>
      <c r="E94" s="53" t="s">
        <v>86</v>
      </c>
      <c r="G94">
        <v>858.82</v>
      </c>
      <c r="H94">
        <v>1208.21</v>
      </c>
      <c r="I94">
        <v>120.3</v>
      </c>
      <c r="J94">
        <v>11.6</v>
      </c>
      <c r="K94">
        <v>72.44</v>
      </c>
      <c r="L94" s="54">
        <f t="shared" si="5"/>
        <v>-229.81179999999995</v>
      </c>
      <c r="O94" s="54">
        <f t="shared" si="6"/>
        <v>-229.81179999999995</v>
      </c>
    </row>
    <row r="95" spans="1:23" ht="28.05" customHeight="1" x14ac:dyDescent="0.25">
      <c r="A95" t="s">
        <v>242</v>
      </c>
      <c r="B95" t="s">
        <v>236</v>
      </c>
      <c r="E95" s="53" t="s">
        <v>86</v>
      </c>
      <c r="G95">
        <v>793.21</v>
      </c>
      <c r="H95">
        <v>788.35</v>
      </c>
      <c r="I95">
        <v>91.56</v>
      </c>
      <c r="J95">
        <v>4.5599999999999996</v>
      </c>
      <c r="K95">
        <v>34.21</v>
      </c>
      <c r="L95" s="54">
        <f t="shared" si="5"/>
        <v>95.87063999999998</v>
      </c>
      <c r="O95" s="54">
        <f t="shared" si="6"/>
        <v>95.87063999999998</v>
      </c>
      <c r="P95" s="53" t="s">
        <v>620</v>
      </c>
      <c r="V95" s="212"/>
    </row>
    <row r="96" spans="1:23" ht="28.05" customHeight="1" x14ac:dyDescent="0.25">
      <c r="A96" s="32" t="s">
        <v>163</v>
      </c>
      <c r="B96" t="s">
        <v>236</v>
      </c>
      <c r="E96" s="53" t="s">
        <v>86</v>
      </c>
      <c r="G96">
        <v>270.37</v>
      </c>
      <c r="H96">
        <v>281</v>
      </c>
      <c r="I96">
        <v>39.340000000000003</v>
      </c>
      <c r="J96">
        <v>0</v>
      </c>
      <c r="K96">
        <v>0</v>
      </c>
      <c r="L96" s="54">
        <f t="shared" si="5"/>
        <v>28.473960000000034</v>
      </c>
      <c r="O96" s="54">
        <f t="shared" si="6"/>
        <v>28.473960000000034</v>
      </c>
    </row>
    <row r="97" spans="1:23" ht="28.05" customHeight="1" x14ac:dyDescent="0.25">
      <c r="A97" t="s">
        <v>59</v>
      </c>
      <c r="B97" t="s">
        <v>236</v>
      </c>
      <c r="E97" t="s">
        <v>86</v>
      </c>
      <c r="G97">
        <v>214.7</v>
      </c>
      <c r="H97">
        <v>224.29</v>
      </c>
      <c r="I97">
        <v>42.44</v>
      </c>
      <c r="J97">
        <v>2.54</v>
      </c>
      <c r="K97">
        <v>16.100000000000001</v>
      </c>
      <c r="L97" s="54">
        <f t="shared" ref="L97:L102" si="7">G97+I97*0.994-H97</f>
        <v>32.595359999999999</v>
      </c>
      <c r="O97" s="54">
        <f>L97-N97</f>
        <v>32.595359999999999</v>
      </c>
    </row>
    <row r="98" spans="1:23" ht="28.05" customHeight="1" x14ac:dyDescent="0.25">
      <c r="A98" s="35" t="s">
        <v>283</v>
      </c>
      <c r="B98" t="s">
        <v>262</v>
      </c>
      <c r="E98" s="53" t="s">
        <v>86</v>
      </c>
      <c r="G98">
        <v>506.94</v>
      </c>
      <c r="H98">
        <v>495.68</v>
      </c>
      <c r="I98">
        <v>60.45</v>
      </c>
      <c r="J98">
        <v>7.65</v>
      </c>
      <c r="K98">
        <v>34.21</v>
      </c>
      <c r="L98" s="54">
        <f t="shared" si="7"/>
        <v>71.347299999999962</v>
      </c>
      <c r="M98" t="s">
        <v>950</v>
      </c>
      <c r="N98">
        <v>18</v>
      </c>
      <c r="O98" s="54">
        <f>L98-N98</f>
        <v>53.347299999999962</v>
      </c>
    </row>
    <row r="99" spans="1:23" ht="28.05" customHeight="1" x14ac:dyDescent="0.25">
      <c r="A99" t="s">
        <v>64</v>
      </c>
      <c r="B99" t="s">
        <v>262</v>
      </c>
      <c r="E99" s="53" t="s">
        <v>86</v>
      </c>
      <c r="G99">
        <v>614.29</v>
      </c>
      <c r="H99">
        <v>613.66999999999996</v>
      </c>
      <c r="I99">
        <v>92.4</v>
      </c>
      <c r="J99">
        <v>6.41</v>
      </c>
      <c r="K99">
        <v>36.22</v>
      </c>
      <c r="L99" s="54">
        <f t="shared" si="7"/>
        <v>92.465599999999995</v>
      </c>
      <c r="O99" s="54">
        <f t="shared" ref="O99:O113" si="8">L99-N99</f>
        <v>92.465599999999995</v>
      </c>
    </row>
    <row r="100" spans="1:23" ht="28.05" customHeight="1" x14ac:dyDescent="0.25">
      <c r="A100" t="s">
        <v>80</v>
      </c>
      <c r="B100" t="s">
        <v>262</v>
      </c>
      <c r="E100" s="53" t="s">
        <v>86</v>
      </c>
      <c r="G100">
        <v>155.06</v>
      </c>
      <c r="H100">
        <v>164.82</v>
      </c>
      <c r="I100">
        <v>37.340000000000003</v>
      </c>
      <c r="J100">
        <v>1.01</v>
      </c>
      <c r="K100">
        <v>8.0500000000000007</v>
      </c>
      <c r="L100" s="54">
        <f t="shared" si="7"/>
        <v>27.35596000000001</v>
      </c>
      <c r="O100" s="54">
        <f t="shared" si="8"/>
        <v>27.35596000000001</v>
      </c>
    </row>
    <row r="101" spans="1:23" ht="28.05" customHeight="1" x14ac:dyDescent="0.25">
      <c r="A101" t="s">
        <v>96</v>
      </c>
      <c r="B101" t="s">
        <v>262</v>
      </c>
      <c r="D101" s="40" t="s">
        <v>140</v>
      </c>
      <c r="E101" s="53" t="s">
        <v>86</v>
      </c>
      <c r="G101">
        <v>202.78</v>
      </c>
      <c r="H101">
        <v>235.41</v>
      </c>
      <c r="I101">
        <v>39.64</v>
      </c>
      <c r="J101">
        <v>3.06</v>
      </c>
      <c r="K101">
        <v>16.100000000000001</v>
      </c>
      <c r="L101" s="54">
        <f t="shared" si="7"/>
        <v>6.7721600000000137</v>
      </c>
      <c r="M101" s="53" t="s">
        <v>622</v>
      </c>
      <c r="N101">
        <v>131.4</v>
      </c>
      <c r="O101" s="54">
        <f t="shared" si="8"/>
        <v>-124.62783999999999</v>
      </c>
    </row>
    <row r="102" spans="1:23" ht="28.05" customHeight="1" x14ac:dyDescent="0.25">
      <c r="A102" t="s">
        <v>60</v>
      </c>
      <c r="B102" t="s">
        <v>262</v>
      </c>
      <c r="E102" s="53" t="s">
        <v>181</v>
      </c>
      <c r="G102">
        <v>226.63</v>
      </c>
      <c r="H102">
        <v>235.41</v>
      </c>
      <c r="I102">
        <v>55.44</v>
      </c>
      <c r="J102">
        <v>0</v>
      </c>
      <c r="K102">
        <v>0</v>
      </c>
      <c r="L102" s="54">
        <f t="shared" si="7"/>
        <v>46.32735999999997</v>
      </c>
      <c r="O102" s="54">
        <f t="shared" si="8"/>
        <v>46.32735999999997</v>
      </c>
    </row>
    <row r="103" spans="1:23" ht="28.05" customHeight="1" x14ac:dyDescent="0.25">
      <c r="A103" s="35" t="s">
        <v>119</v>
      </c>
      <c r="B103" t="s">
        <v>262</v>
      </c>
      <c r="E103" t="s">
        <v>86</v>
      </c>
      <c r="G103">
        <v>322.06</v>
      </c>
      <c r="H103">
        <v>323.64999999999998</v>
      </c>
      <c r="I103">
        <v>44.28</v>
      </c>
      <c r="J103">
        <v>2.76</v>
      </c>
      <c r="K103">
        <v>16.100000000000001</v>
      </c>
      <c r="L103" s="54">
        <f t="shared" ref="L103:L115" si="9">G103+I103*0.994-H103</f>
        <v>42.424320000000023</v>
      </c>
      <c r="O103" s="54">
        <f t="shared" si="8"/>
        <v>42.424320000000023</v>
      </c>
    </row>
    <row r="104" spans="1:23" ht="28.05" customHeight="1" x14ac:dyDescent="0.25">
      <c r="A104" t="s">
        <v>54</v>
      </c>
      <c r="B104" t="s">
        <v>262</v>
      </c>
      <c r="C104" s="6" t="s">
        <v>235</v>
      </c>
      <c r="E104" s="53" t="s">
        <v>86</v>
      </c>
      <c r="G104">
        <v>715.68</v>
      </c>
      <c r="H104">
        <v>711.88</v>
      </c>
      <c r="I104">
        <v>83.16</v>
      </c>
      <c r="J104">
        <v>2.62</v>
      </c>
      <c r="K104">
        <v>16.100000000000001</v>
      </c>
      <c r="L104" s="54">
        <f t="shared" si="9"/>
        <v>86.461039999999912</v>
      </c>
      <c r="M104" t="s">
        <v>804</v>
      </c>
      <c r="O104" s="54">
        <f t="shared" si="8"/>
        <v>86.461039999999912</v>
      </c>
    </row>
    <row r="105" spans="1:23" ht="28.05" customHeight="1" x14ac:dyDescent="0.25">
      <c r="A105" t="s">
        <v>62</v>
      </c>
      <c r="B105" t="s">
        <v>262</v>
      </c>
      <c r="E105" s="53" t="s">
        <v>86</v>
      </c>
      <c r="G105">
        <v>143.13999999999999</v>
      </c>
      <c r="H105">
        <v>153.49</v>
      </c>
      <c r="I105">
        <v>35.119999999999997</v>
      </c>
      <c r="J105">
        <v>3.14</v>
      </c>
      <c r="K105">
        <v>16.100000000000001</v>
      </c>
      <c r="L105" s="54">
        <f t="shared" si="9"/>
        <v>24.559279999999973</v>
      </c>
      <c r="O105" s="54">
        <f t="shared" si="8"/>
        <v>24.559279999999973</v>
      </c>
    </row>
    <row r="106" spans="1:23" ht="28.05" customHeight="1" x14ac:dyDescent="0.25">
      <c r="A106" t="s">
        <v>75</v>
      </c>
      <c r="B106" t="s">
        <v>262</v>
      </c>
      <c r="E106" s="53" t="s">
        <v>86</v>
      </c>
      <c r="G106">
        <v>143.13999999999999</v>
      </c>
      <c r="H106">
        <v>153.05000000000001</v>
      </c>
      <c r="I106">
        <v>37.36</v>
      </c>
      <c r="J106">
        <v>3.06</v>
      </c>
      <c r="K106">
        <v>18.11</v>
      </c>
      <c r="L106" s="54">
        <f t="shared" si="9"/>
        <v>27.225839999999977</v>
      </c>
      <c r="O106" s="54">
        <f t="shared" si="8"/>
        <v>27.225839999999977</v>
      </c>
    </row>
    <row r="107" spans="1:23" ht="28.05" customHeight="1" x14ac:dyDescent="0.25">
      <c r="A107" s="35" t="s">
        <v>120</v>
      </c>
      <c r="B107" t="s">
        <v>262</v>
      </c>
      <c r="E107" s="53" t="s">
        <v>86</v>
      </c>
      <c r="G107">
        <v>286.27</v>
      </c>
      <c r="H107">
        <v>289.19</v>
      </c>
      <c r="I107">
        <v>46.26</v>
      </c>
      <c r="J107">
        <v>2.02</v>
      </c>
      <c r="K107">
        <v>14.09</v>
      </c>
      <c r="L107" s="54">
        <f t="shared" si="9"/>
        <v>43.062439999999981</v>
      </c>
      <c r="O107" s="54">
        <f t="shared" si="8"/>
        <v>43.062439999999981</v>
      </c>
    </row>
    <row r="108" spans="1:23" ht="28.05" customHeight="1" x14ac:dyDescent="0.25">
      <c r="A108" s="32" t="s">
        <v>57</v>
      </c>
      <c r="B108" t="s">
        <v>262</v>
      </c>
      <c r="E108" t="s">
        <v>86</v>
      </c>
      <c r="G108">
        <v>190.85</v>
      </c>
      <c r="H108">
        <v>291.29000000000002</v>
      </c>
      <c r="I108">
        <v>29.1</v>
      </c>
      <c r="J108">
        <v>2.02</v>
      </c>
      <c r="K108">
        <v>18.11</v>
      </c>
      <c r="L108" s="54">
        <f t="shared" si="9"/>
        <v>-71.51460000000003</v>
      </c>
      <c r="O108" s="54">
        <f t="shared" si="8"/>
        <v>-71.51460000000003</v>
      </c>
    </row>
    <row r="109" spans="1:23" ht="28.05" customHeight="1" x14ac:dyDescent="0.25">
      <c r="A109" t="s">
        <v>73</v>
      </c>
      <c r="B109" t="s">
        <v>262</v>
      </c>
      <c r="E109" s="53" t="s">
        <v>86</v>
      </c>
      <c r="G109">
        <v>357.84</v>
      </c>
      <c r="H109">
        <v>365.88</v>
      </c>
      <c r="I109">
        <v>53.85</v>
      </c>
      <c r="J109">
        <v>1.53</v>
      </c>
      <c r="K109">
        <v>8.0500000000000007</v>
      </c>
      <c r="L109" s="54">
        <f t="shared" si="9"/>
        <v>45.486899999999991</v>
      </c>
      <c r="O109" s="54">
        <f t="shared" si="8"/>
        <v>45.486899999999991</v>
      </c>
      <c r="P109" s="53" t="s">
        <v>619</v>
      </c>
      <c r="Q109">
        <v>1</v>
      </c>
      <c r="R109" s="53">
        <v>138.78</v>
      </c>
      <c r="S109">
        <v>1</v>
      </c>
      <c r="T109" s="54">
        <f>S109*R109</f>
        <v>138.78</v>
      </c>
      <c r="U109" s="54">
        <v>1.23</v>
      </c>
      <c r="V109" s="54">
        <v>8.0500000000000007</v>
      </c>
      <c r="W109" t="s">
        <v>1344</v>
      </c>
    </row>
    <row r="110" spans="1:23" ht="28.05" customHeight="1" x14ac:dyDescent="0.25">
      <c r="A110" t="s">
        <v>78</v>
      </c>
      <c r="B110" t="s">
        <v>261</v>
      </c>
      <c r="E110" s="53" t="s">
        <v>86</v>
      </c>
      <c r="G110">
        <v>839.93</v>
      </c>
      <c r="H110">
        <v>791.29</v>
      </c>
      <c r="I110">
        <v>40.04</v>
      </c>
      <c r="J110">
        <v>4.55</v>
      </c>
      <c r="K110">
        <v>40.25</v>
      </c>
      <c r="L110" s="54">
        <f t="shared" si="9"/>
        <v>88.439759999999978</v>
      </c>
      <c r="O110" s="54">
        <f t="shared" si="8"/>
        <v>88.439759999999978</v>
      </c>
      <c r="P110" s="53" t="s">
        <v>805</v>
      </c>
    </row>
    <row r="111" spans="1:23" ht="28.05" customHeight="1" x14ac:dyDescent="0.25">
      <c r="A111" t="s">
        <v>47</v>
      </c>
      <c r="B111" t="s">
        <v>261</v>
      </c>
      <c r="E111" s="53" t="s">
        <v>86</v>
      </c>
      <c r="G111">
        <v>57.65</v>
      </c>
      <c r="H111">
        <v>67.58</v>
      </c>
      <c r="I111">
        <v>7.46</v>
      </c>
      <c r="J111">
        <v>0</v>
      </c>
      <c r="K111">
        <v>0</v>
      </c>
      <c r="L111" s="54">
        <f t="shared" si="9"/>
        <v>-2.5147599999999954</v>
      </c>
      <c r="O111" s="54">
        <f t="shared" si="8"/>
        <v>-2.5147599999999954</v>
      </c>
      <c r="P111" s="53" t="s">
        <v>807</v>
      </c>
    </row>
    <row r="112" spans="1:23" ht="28.05" customHeight="1" x14ac:dyDescent="0.25">
      <c r="A112" t="s">
        <v>71</v>
      </c>
      <c r="B112" t="s">
        <v>261</v>
      </c>
      <c r="E112" s="53" t="s">
        <v>86</v>
      </c>
      <c r="G112">
        <v>149.1</v>
      </c>
      <c r="H112">
        <v>114.82</v>
      </c>
      <c r="I112">
        <v>27.54</v>
      </c>
      <c r="J112">
        <v>8.14</v>
      </c>
      <c r="K112">
        <v>52.32</v>
      </c>
      <c r="L112" s="54">
        <f t="shared" si="9"/>
        <v>61.65476000000001</v>
      </c>
      <c r="O112" s="54">
        <f t="shared" si="8"/>
        <v>61.65476000000001</v>
      </c>
      <c r="P112" s="53" t="s">
        <v>634</v>
      </c>
    </row>
    <row r="113" spans="1:23" ht="28.05" customHeight="1" x14ac:dyDescent="0.25">
      <c r="A113" t="s">
        <v>249</v>
      </c>
      <c r="B113" t="s">
        <v>261</v>
      </c>
      <c r="E113" t="s">
        <v>86</v>
      </c>
      <c r="G113">
        <v>322.06</v>
      </c>
      <c r="H113">
        <v>316.85000000000002</v>
      </c>
      <c r="I113">
        <v>35.78</v>
      </c>
      <c r="J113">
        <v>1.95</v>
      </c>
      <c r="K113">
        <v>24.15</v>
      </c>
      <c r="L113" s="54">
        <f t="shared" si="9"/>
        <v>40.775319999999965</v>
      </c>
      <c r="O113" s="54">
        <f t="shared" si="8"/>
        <v>40.775319999999965</v>
      </c>
      <c r="P113" s="53" t="s">
        <v>806</v>
      </c>
    </row>
    <row r="114" spans="1:23" ht="28.05" customHeight="1" x14ac:dyDescent="0.25">
      <c r="A114" t="s">
        <v>3</v>
      </c>
      <c r="B114" t="s">
        <v>261</v>
      </c>
      <c r="E114" s="53" t="s">
        <v>86</v>
      </c>
      <c r="G114">
        <v>827</v>
      </c>
      <c r="H114">
        <v>593.72</v>
      </c>
      <c r="I114">
        <v>75.48</v>
      </c>
      <c r="J114">
        <v>18.77</v>
      </c>
      <c r="K114">
        <v>106.66</v>
      </c>
      <c r="L114" s="54">
        <f t="shared" si="9"/>
        <v>308.30711999999994</v>
      </c>
      <c r="M114" t="s">
        <v>1248</v>
      </c>
      <c r="N114">
        <v>15</v>
      </c>
      <c r="O114" s="54">
        <f>L114-N114</f>
        <v>293.30711999999994</v>
      </c>
      <c r="P114" s="53" t="s">
        <v>631</v>
      </c>
    </row>
    <row r="115" spans="1:23" s="53" customFormat="1" ht="28.05" customHeight="1" x14ac:dyDescent="0.25">
      <c r="A115" s="44" t="s">
        <v>808</v>
      </c>
      <c r="B115" s="53" t="s">
        <v>261</v>
      </c>
      <c r="E115" s="53" t="s">
        <v>86</v>
      </c>
      <c r="F115" s="185"/>
      <c r="G115" s="315">
        <v>1335.94</v>
      </c>
      <c r="H115" s="315">
        <v>1182.3499999999999</v>
      </c>
      <c r="I115" s="315">
        <v>92.52</v>
      </c>
      <c r="J115" s="315">
        <v>9.64</v>
      </c>
      <c r="K115" s="315">
        <v>122.8</v>
      </c>
      <c r="L115" s="316">
        <f t="shared" si="9"/>
        <v>245.55488000000014</v>
      </c>
      <c r="M115" s="314" t="s">
        <v>812</v>
      </c>
      <c r="N115" s="315">
        <v>15</v>
      </c>
      <c r="O115" s="316">
        <f>L115-N115</f>
        <v>230.55488000000014</v>
      </c>
      <c r="P115" s="53" t="s">
        <v>810</v>
      </c>
    </row>
    <row r="116" spans="1:23" ht="28.05" customHeight="1" x14ac:dyDescent="0.25">
      <c r="A116" s="44" t="s">
        <v>809</v>
      </c>
      <c r="B116" t="s">
        <v>261</v>
      </c>
      <c r="E116" s="53" t="s">
        <v>86</v>
      </c>
      <c r="G116" s="315"/>
      <c r="H116" s="315"/>
      <c r="I116" s="315">
        <v>49.72</v>
      </c>
      <c r="J116" s="315">
        <v>4.84</v>
      </c>
      <c r="K116" s="315">
        <v>50.31</v>
      </c>
      <c r="L116" s="316"/>
      <c r="M116" s="314" t="s">
        <v>812</v>
      </c>
      <c r="N116" s="315">
        <v>23</v>
      </c>
      <c r="O116" s="315"/>
      <c r="P116" s="53" t="s">
        <v>811</v>
      </c>
    </row>
    <row r="117" spans="1:23" ht="28.05" customHeight="1" x14ac:dyDescent="0.25">
      <c r="A117" s="32" t="s">
        <v>58</v>
      </c>
      <c r="B117" t="s">
        <v>268</v>
      </c>
      <c r="E117" t="s">
        <v>86</v>
      </c>
      <c r="G117">
        <v>1824.98</v>
      </c>
      <c r="H117">
        <v>1729.41</v>
      </c>
      <c r="I117">
        <v>153.85</v>
      </c>
      <c r="J117">
        <v>9.27</v>
      </c>
      <c r="K117">
        <v>58.36</v>
      </c>
      <c r="L117" s="54">
        <f t="shared" ref="L117:L124" si="10">G117+I117*0.994-H117</f>
        <v>248.49689999999987</v>
      </c>
      <c r="O117" s="54">
        <f>L117-N117</f>
        <v>248.49689999999987</v>
      </c>
    </row>
    <row r="118" spans="1:23" ht="28.05" customHeight="1" x14ac:dyDescent="0.25">
      <c r="A118" t="s">
        <v>79</v>
      </c>
      <c r="B118" t="s">
        <v>268</v>
      </c>
      <c r="C118" s="6" t="s">
        <v>238</v>
      </c>
      <c r="D118" s="35" t="s">
        <v>270</v>
      </c>
      <c r="E118" s="53" t="s">
        <v>86</v>
      </c>
      <c r="G118">
        <v>500.98</v>
      </c>
      <c r="H118">
        <v>547.16999999999996</v>
      </c>
      <c r="I118">
        <v>56.88</v>
      </c>
      <c r="J118">
        <v>4.07</v>
      </c>
      <c r="K118">
        <v>24.15</v>
      </c>
      <c r="L118" s="54">
        <f t="shared" si="10"/>
        <v>10.348720000000071</v>
      </c>
      <c r="O118" s="54">
        <f t="shared" ref="O118:O123" si="11">L118-N118</f>
        <v>10.348720000000071</v>
      </c>
      <c r="P118" s="53" t="s">
        <v>630</v>
      </c>
    </row>
    <row r="119" spans="1:23" ht="28.05" customHeight="1" x14ac:dyDescent="0.25">
      <c r="A119" t="s">
        <v>55</v>
      </c>
      <c r="B119" t="s">
        <v>268</v>
      </c>
      <c r="E119" s="53" t="s">
        <v>86</v>
      </c>
      <c r="G119">
        <v>1192.8</v>
      </c>
      <c r="H119">
        <v>1152.94</v>
      </c>
      <c r="I119">
        <v>113.3</v>
      </c>
      <c r="J119">
        <v>8.5500000000000007</v>
      </c>
      <c r="K119">
        <v>60.37</v>
      </c>
      <c r="L119" s="54">
        <f t="shared" si="10"/>
        <v>152.48019999999997</v>
      </c>
      <c r="O119" s="54">
        <f t="shared" si="11"/>
        <v>152.48019999999997</v>
      </c>
    </row>
    <row r="120" spans="1:23" ht="28.05" customHeight="1" x14ac:dyDescent="0.25">
      <c r="A120" t="s">
        <v>17</v>
      </c>
      <c r="B120" t="s">
        <v>268</v>
      </c>
      <c r="E120" t="s">
        <v>86</v>
      </c>
      <c r="G120">
        <v>149.1</v>
      </c>
      <c r="H120">
        <v>132.47</v>
      </c>
      <c r="I120">
        <v>28.7</v>
      </c>
      <c r="J120">
        <v>4.8499999999999996</v>
      </c>
      <c r="K120">
        <v>42.26</v>
      </c>
      <c r="L120" s="54">
        <f t="shared" si="10"/>
        <v>45.15779999999998</v>
      </c>
      <c r="O120" s="54">
        <f t="shared" si="11"/>
        <v>45.15779999999998</v>
      </c>
      <c r="P120" t="s">
        <v>623</v>
      </c>
    </row>
    <row r="121" spans="1:23" ht="28.05" customHeight="1" x14ac:dyDescent="0.25">
      <c r="A121" s="35" t="s">
        <v>246</v>
      </c>
      <c r="B121" t="s">
        <v>268</v>
      </c>
      <c r="E121" t="s">
        <v>86</v>
      </c>
      <c r="G121">
        <v>1359.79</v>
      </c>
      <c r="H121">
        <v>1305.8800000000001</v>
      </c>
      <c r="I121">
        <v>133.97999999999999</v>
      </c>
      <c r="J121">
        <v>11.31</v>
      </c>
      <c r="K121">
        <v>74.459999999999994</v>
      </c>
      <c r="L121" s="54">
        <f t="shared" si="10"/>
        <v>187.08611999999994</v>
      </c>
      <c r="O121" s="54">
        <f t="shared" si="11"/>
        <v>187.08611999999994</v>
      </c>
      <c r="P121" s="53" t="s">
        <v>621</v>
      </c>
    </row>
    <row r="122" spans="1:23" ht="28.05" customHeight="1" x14ac:dyDescent="0.25">
      <c r="A122" t="s">
        <v>68</v>
      </c>
      <c r="B122" t="s">
        <v>268</v>
      </c>
      <c r="D122" s="35" t="s">
        <v>349</v>
      </c>
      <c r="E122" t="s">
        <v>86</v>
      </c>
      <c r="G122">
        <v>6387.44</v>
      </c>
      <c r="H122">
        <v>6300</v>
      </c>
      <c r="I122">
        <v>788.97</v>
      </c>
      <c r="J122">
        <v>68.680000000000007</v>
      </c>
      <c r="K122">
        <v>370.27</v>
      </c>
      <c r="L122" s="54">
        <f t="shared" si="10"/>
        <v>871.67617999999948</v>
      </c>
      <c r="M122" t="s">
        <v>1250</v>
      </c>
      <c r="O122" s="54">
        <f t="shared" si="11"/>
        <v>871.67617999999948</v>
      </c>
      <c r="P122" s="53" t="s">
        <v>611</v>
      </c>
      <c r="Q122">
        <v>1</v>
      </c>
      <c r="R122" s="54">
        <v>142.32</v>
      </c>
      <c r="S122">
        <v>1</v>
      </c>
      <c r="T122" s="54">
        <f>R122*S122</f>
        <v>142.32</v>
      </c>
      <c r="U122" s="54">
        <v>1.53</v>
      </c>
      <c r="V122" s="54">
        <v>10.06</v>
      </c>
      <c r="W122" t="s">
        <v>1354</v>
      </c>
    </row>
    <row r="123" spans="1:23" ht="28.05" customHeight="1" x14ac:dyDescent="0.25">
      <c r="A123" s="32" t="s">
        <v>100</v>
      </c>
      <c r="B123" t="s">
        <v>268</v>
      </c>
      <c r="E123" t="s">
        <v>86</v>
      </c>
      <c r="G123">
        <v>3381.59</v>
      </c>
      <c r="H123">
        <v>3214.7</v>
      </c>
      <c r="I123">
        <v>251.44</v>
      </c>
      <c r="J123">
        <v>15.9</v>
      </c>
      <c r="K123">
        <v>108.67</v>
      </c>
      <c r="L123" s="54">
        <f t="shared" si="10"/>
        <v>416.82136000000037</v>
      </c>
      <c r="O123" s="54">
        <f t="shared" si="11"/>
        <v>416.82136000000037</v>
      </c>
      <c r="P123" t="s">
        <v>617</v>
      </c>
      <c r="Q123">
        <v>1</v>
      </c>
      <c r="R123" s="54">
        <v>135.79</v>
      </c>
      <c r="S123">
        <v>1</v>
      </c>
      <c r="T123" s="54">
        <f>R123*S123</f>
        <v>135.79</v>
      </c>
      <c r="W123" s="212" t="s">
        <v>1354</v>
      </c>
    </row>
    <row r="124" spans="1:23" ht="28.05" customHeight="1" x14ac:dyDescent="0.25">
      <c r="A124" t="s">
        <v>61</v>
      </c>
      <c r="B124" t="s">
        <v>268</v>
      </c>
      <c r="E124" t="s">
        <v>86</v>
      </c>
      <c r="G124">
        <v>304.16000000000003</v>
      </c>
      <c r="H124">
        <v>306</v>
      </c>
      <c r="I124">
        <v>37.26</v>
      </c>
      <c r="J124">
        <v>2.54</v>
      </c>
      <c r="K124">
        <v>16.100000000000001</v>
      </c>
      <c r="L124" s="54">
        <f t="shared" si="10"/>
        <v>35.196440000000052</v>
      </c>
      <c r="M124" t="s">
        <v>1249</v>
      </c>
      <c r="N124">
        <v>10</v>
      </c>
      <c r="O124" s="54">
        <f>L124-N124</f>
        <v>25.196440000000052</v>
      </c>
    </row>
    <row r="125" spans="1:23" ht="28.05" customHeight="1" x14ac:dyDescent="0.25">
      <c r="A125" s="76" t="s">
        <v>18</v>
      </c>
      <c r="B125" t="s">
        <v>280</v>
      </c>
      <c r="D125" t="s">
        <v>19</v>
      </c>
      <c r="E125" t="s">
        <v>86</v>
      </c>
      <c r="G125">
        <v>304.16000000000003</v>
      </c>
      <c r="M125" t="s">
        <v>307</v>
      </c>
      <c r="N125">
        <v>306</v>
      </c>
      <c r="O125" s="54">
        <f>L125-N125</f>
        <v>-306</v>
      </c>
    </row>
    <row r="126" spans="1:23" ht="28.05" customHeight="1" x14ac:dyDescent="0.25">
      <c r="A126" t="s">
        <v>179</v>
      </c>
      <c r="B126" t="s">
        <v>142</v>
      </c>
      <c r="D126" s="314" t="s">
        <v>284</v>
      </c>
      <c r="E126" s="314" t="s">
        <v>86</v>
      </c>
      <c r="F126" s="184"/>
      <c r="G126" s="315">
        <v>1566.74</v>
      </c>
      <c r="H126" s="315">
        <v>1566.14</v>
      </c>
      <c r="I126" s="315">
        <v>160.19</v>
      </c>
      <c r="J126" s="315">
        <v>1.61</v>
      </c>
      <c r="K126" s="315">
        <v>26.16</v>
      </c>
      <c r="L126" s="317">
        <f>G126+I126*0.994-H126</f>
        <v>159.82885999999985</v>
      </c>
      <c r="M126" s="314"/>
      <c r="N126" s="314"/>
      <c r="O126" s="316">
        <f>L126-N126</f>
        <v>159.82885999999985</v>
      </c>
      <c r="P126" s="314"/>
    </row>
    <row r="127" spans="1:23" ht="28.05" customHeight="1" x14ac:dyDescent="0.25">
      <c r="A127" t="s">
        <v>25</v>
      </c>
      <c r="B127" t="s">
        <v>142</v>
      </c>
      <c r="D127" s="314"/>
      <c r="E127" s="314"/>
      <c r="F127" s="184"/>
      <c r="G127" s="315"/>
      <c r="H127" s="315"/>
      <c r="I127" s="315"/>
      <c r="J127" s="315"/>
      <c r="K127" s="315"/>
      <c r="L127" s="317"/>
      <c r="M127" s="314"/>
      <c r="N127" s="314"/>
      <c r="O127" s="316"/>
      <c r="P127" s="314"/>
    </row>
    <row r="128" spans="1:23" ht="28.05" customHeight="1" x14ac:dyDescent="0.25">
      <c r="A128" t="s">
        <v>26</v>
      </c>
      <c r="B128" t="s">
        <v>142</v>
      </c>
      <c r="D128" s="314"/>
      <c r="E128" s="314"/>
      <c r="F128" s="184"/>
      <c r="G128" s="315"/>
      <c r="H128" s="315"/>
      <c r="I128" s="315"/>
      <c r="J128" s="315"/>
      <c r="K128" s="315"/>
      <c r="L128" s="317"/>
      <c r="M128" s="314"/>
      <c r="N128" s="314"/>
      <c r="O128" s="316"/>
      <c r="P128" s="314"/>
    </row>
    <row r="129" spans="1:23" ht="28.05" customHeight="1" x14ac:dyDescent="0.25">
      <c r="A129" t="s">
        <v>180</v>
      </c>
      <c r="B129" t="s">
        <v>142</v>
      </c>
      <c r="D129" s="314"/>
      <c r="E129" s="314"/>
      <c r="F129" s="184"/>
      <c r="G129" s="315"/>
      <c r="H129" s="315"/>
      <c r="I129" s="315"/>
      <c r="J129" s="315"/>
      <c r="K129" s="315"/>
      <c r="L129" s="317"/>
      <c r="M129" s="314"/>
      <c r="N129" s="314"/>
      <c r="O129" s="316"/>
      <c r="P129" s="314"/>
    </row>
    <row r="130" spans="1:23" ht="25.05" customHeight="1" x14ac:dyDescent="0.25">
      <c r="A130" t="s">
        <v>387</v>
      </c>
      <c r="B130" t="s">
        <v>386</v>
      </c>
      <c r="E130" t="s">
        <v>86</v>
      </c>
      <c r="G130">
        <v>369.77</v>
      </c>
      <c r="H130">
        <v>353</v>
      </c>
      <c r="I130">
        <v>26.4</v>
      </c>
      <c r="J130">
        <v>4.05</v>
      </c>
      <c r="K130">
        <v>21.13</v>
      </c>
      <c r="L130" s="59">
        <f>G130+I130*0.994-H130</f>
        <v>43.011599999999987</v>
      </c>
      <c r="O130" s="54">
        <f>L130-N130</f>
        <v>43.011599999999987</v>
      </c>
    </row>
    <row r="131" spans="1:23" ht="28.05" customHeight="1" x14ac:dyDescent="0.25">
      <c r="A131" s="76" t="s">
        <v>874</v>
      </c>
      <c r="B131" s="53" t="s">
        <v>386</v>
      </c>
      <c r="E131" s="53" t="s">
        <v>181</v>
      </c>
      <c r="G131">
        <v>111.33</v>
      </c>
      <c r="I131">
        <v>10.87</v>
      </c>
      <c r="J131">
        <v>1.53</v>
      </c>
      <c r="K131">
        <v>8.0500000000000007</v>
      </c>
    </row>
    <row r="132" spans="1:23" s="53" customFormat="1" ht="28.05" customHeight="1" x14ac:dyDescent="0.25">
      <c r="F132" s="185"/>
    </row>
    <row r="133" spans="1:23" ht="28.05" customHeight="1" x14ac:dyDescent="0.25">
      <c r="A133" t="s">
        <v>74</v>
      </c>
      <c r="B133" t="s">
        <v>300</v>
      </c>
      <c r="E133" s="53" t="s">
        <v>86</v>
      </c>
      <c r="F133" s="185">
        <v>8</v>
      </c>
      <c r="G133">
        <v>473.12</v>
      </c>
      <c r="H133">
        <v>463.47</v>
      </c>
      <c r="I133">
        <v>162.72</v>
      </c>
      <c r="J133">
        <v>0</v>
      </c>
      <c r="K133">
        <v>66.41</v>
      </c>
      <c r="L133" s="59">
        <f t="shared" ref="L133:L139" si="12">G133+I133*0.994-H133</f>
        <v>171.39368000000002</v>
      </c>
      <c r="O133" s="54">
        <f t="shared" ref="O133:O142" si="13">L133-N133</f>
        <v>171.39368000000002</v>
      </c>
    </row>
    <row r="134" spans="1:23" ht="28.05" customHeight="1" x14ac:dyDescent="0.25">
      <c r="A134" t="s">
        <v>101</v>
      </c>
      <c r="B134" t="s">
        <v>300</v>
      </c>
      <c r="C134" t="s">
        <v>106</v>
      </c>
      <c r="D134" s="35" t="s">
        <v>299</v>
      </c>
      <c r="E134" t="s">
        <v>86</v>
      </c>
      <c r="F134" s="185">
        <v>9</v>
      </c>
      <c r="G134">
        <v>1091.4100000000001</v>
      </c>
      <c r="H134">
        <v>1157.8800000000001</v>
      </c>
      <c r="I134">
        <v>340.38</v>
      </c>
      <c r="J134">
        <v>12.27</v>
      </c>
      <c r="K134">
        <v>80.489999999999995</v>
      </c>
      <c r="L134" s="59">
        <f t="shared" si="12"/>
        <v>271.86771999999996</v>
      </c>
      <c r="O134" s="54">
        <f t="shared" si="13"/>
        <v>271.86771999999996</v>
      </c>
    </row>
    <row r="135" spans="1:23" ht="25.05" customHeight="1" x14ac:dyDescent="0.25">
      <c r="A135" t="s">
        <v>56</v>
      </c>
      <c r="B135" t="s">
        <v>412</v>
      </c>
      <c r="D135" t="s">
        <v>632</v>
      </c>
      <c r="E135" t="s">
        <v>86</v>
      </c>
      <c r="F135" s="185">
        <v>5</v>
      </c>
      <c r="G135">
        <v>74.55</v>
      </c>
      <c r="H135">
        <v>82.25</v>
      </c>
      <c r="I135">
        <v>27.32</v>
      </c>
      <c r="J135">
        <v>4.8899999999999997</v>
      </c>
      <c r="K135">
        <v>36.22</v>
      </c>
      <c r="L135" s="59">
        <f t="shared" si="12"/>
        <v>19.45608</v>
      </c>
      <c r="O135" s="54">
        <f t="shared" si="13"/>
        <v>19.45608</v>
      </c>
      <c r="P135" s="53" t="s">
        <v>633</v>
      </c>
    </row>
    <row r="136" spans="1:23" ht="25.05" customHeight="1" x14ac:dyDescent="0.25">
      <c r="A136" t="s">
        <v>50</v>
      </c>
      <c r="B136" t="s">
        <v>412</v>
      </c>
      <c r="E136" t="s">
        <v>86</v>
      </c>
      <c r="F136" s="185">
        <v>26</v>
      </c>
      <c r="G136">
        <v>2636.09</v>
      </c>
      <c r="H136">
        <v>2409.75</v>
      </c>
      <c r="I136">
        <v>362.5</v>
      </c>
      <c r="J136">
        <v>33.049999999999997</v>
      </c>
      <c r="K136">
        <v>185.14</v>
      </c>
      <c r="L136" s="59">
        <f t="shared" si="12"/>
        <v>586.66499999999996</v>
      </c>
      <c r="M136" t="s">
        <v>1247</v>
      </c>
      <c r="O136" s="54">
        <f t="shared" si="13"/>
        <v>586.66499999999996</v>
      </c>
      <c r="P136" s="53" t="s">
        <v>1241</v>
      </c>
    </row>
    <row r="137" spans="1:23" ht="25.05" customHeight="1" x14ac:dyDescent="0.25">
      <c r="A137" t="s">
        <v>157</v>
      </c>
      <c r="B137" t="s">
        <v>412</v>
      </c>
      <c r="E137" t="s">
        <v>86</v>
      </c>
      <c r="F137" s="185">
        <v>20</v>
      </c>
      <c r="G137">
        <v>2147.04</v>
      </c>
      <c r="H137">
        <v>2078</v>
      </c>
      <c r="I137">
        <v>215.08</v>
      </c>
      <c r="J137">
        <v>18.39</v>
      </c>
      <c r="K137">
        <v>122.61</v>
      </c>
      <c r="L137" s="59">
        <f t="shared" si="12"/>
        <v>282.82951999999977</v>
      </c>
      <c r="O137" s="54">
        <f t="shared" si="13"/>
        <v>282.82951999999977</v>
      </c>
      <c r="P137" s="166" t="s">
        <v>1242</v>
      </c>
      <c r="Q137">
        <v>1</v>
      </c>
      <c r="R137" s="54">
        <v>120.04</v>
      </c>
      <c r="S137">
        <v>1</v>
      </c>
      <c r="T137" s="54">
        <f>R137*S137</f>
        <v>120.04</v>
      </c>
      <c r="U137" s="54">
        <v>0.9</v>
      </c>
      <c r="V137" s="54">
        <v>10.06</v>
      </c>
      <c r="W137" t="s">
        <v>1352</v>
      </c>
    </row>
    <row r="138" spans="1:23" ht="25.05" customHeight="1" x14ac:dyDescent="0.25">
      <c r="A138" s="44" t="s">
        <v>70</v>
      </c>
      <c r="B138" t="s">
        <v>476</v>
      </c>
      <c r="C138" s="6" t="s">
        <v>355</v>
      </c>
      <c r="E138" t="s">
        <v>86</v>
      </c>
      <c r="F138" s="185">
        <v>6</v>
      </c>
      <c r="G138">
        <v>644.11</v>
      </c>
      <c r="H138">
        <v>641.29</v>
      </c>
      <c r="I138">
        <v>86.05</v>
      </c>
      <c r="J138">
        <v>6.75</v>
      </c>
      <c r="K138">
        <v>48.29</v>
      </c>
      <c r="L138" s="59">
        <f t="shared" si="12"/>
        <v>88.353700000000003</v>
      </c>
      <c r="O138" s="54">
        <f t="shared" si="13"/>
        <v>88.353700000000003</v>
      </c>
      <c r="P138" s="53" t="s">
        <v>815</v>
      </c>
    </row>
    <row r="139" spans="1:23" ht="25.05" customHeight="1" x14ac:dyDescent="0.25">
      <c r="A139" s="44" t="s">
        <v>67</v>
      </c>
      <c r="B139" t="s">
        <v>476</v>
      </c>
      <c r="C139" s="6" t="s">
        <v>354</v>
      </c>
      <c r="D139" t="s">
        <v>477</v>
      </c>
      <c r="E139" t="s">
        <v>86</v>
      </c>
      <c r="F139" s="185">
        <v>8</v>
      </c>
      <c r="G139">
        <v>954.24</v>
      </c>
      <c r="H139">
        <v>923.64</v>
      </c>
      <c r="I139">
        <v>22.96</v>
      </c>
      <c r="J139">
        <v>6.42</v>
      </c>
      <c r="K139">
        <v>40.25</v>
      </c>
      <c r="L139" s="59">
        <f t="shared" si="12"/>
        <v>53.422239999999988</v>
      </c>
      <c r="O139" s="54">
        <f t="shared" si="13"/>
        <v>53.422239999999988</v>
      </c>
      <c r="P139" t="s">
        <v>814</v>
      </c>
    </row>
    <row r="140" spans="1:23" ht="25.05" customHeight="1" x14ac:dyDescent="0.25">
      <c r="A140" s="44" t="s">
        <v>99</v>
      </c>
      <c r="B140" t="s">
        <v>476</v>
      </c>
      <c r="C140" s="6" t="s">
        <v>357</v>
      </c>
      <c r="D140" t="s">
        <v>105</v>
      </c>
      <c r="E140" t="s">
        <v>86</v>
      </c>
      <c r="F140" s="185">
        <v>7</v>
      </c>
      <c r="G140">
        <v>988.04</v>
      </c>
      <c r="H140">
        <v>1038.32</v>
      </c>
      <c r="I140">
        <v>153.44</v>
      </c>
      <c r="J140">
        <v>8.85</v>
      </c>
      <c r="K140">
        <v>60.37</v>
      </c>
      <c r="L140" s="59">
        <f>G140+I140*0.994-H140</f>
        <v>102.23936000000003</v>
      </c>
      <c r="O140" s="54">
        <f t="shared" si="13"/>
        <v>102.23936000000003</v>
      </c>
    </row>
    <row r="141" spans="1:23" ht="28.05" customHeight="1" x14ac:dyDescent="0.25">
      <c r="A141" s="44" t="s">
        <v>545</v>
      </c>
      <c r="B141" t="s">
        <v>875</v>
      </c>
      <c r="E141" s="53" t="s">
        <v>181</v>
      </c>
      <c r="F141" s="185">
        <v>1</v>
      </c>
      <c r="G141">
        <v>131.21</v>
      </c>
      <c r="H141">
        <v>135.41</v>
      </c>
      <c r="I141">
        <v>27.97</v>
      </c>
      <c r="J141">
        <v>1.23</v>
      </c>
      <c r="K141">
        <v>8.0500000000000007</v>
      </c>
      <c r="L141" s="59">
        <f>G141+I141*0.994-H141</f>
        <v>23.602180000000004</v>
      </c>
      <c r="O141" s="54">
        <f t="shared" si="13"/>
        <v>23.602180000000004</v>
      </c>
    </row>
    <row r="142" spans="1:23" ht="25.05" customHeight="1" x14ac:dyDescent="0.25">
      <c r="A142" s="44" t="s">
        <v>66</v>
      </c>
      <c r="B142" s="53" t="s">
        <v>875</v>
      </c>
      <c r="C142" s="6" t="s">
        <v>350</v>
      </c>
      <c r="E142" t="s">
        <v>86</v>
      </c>
      <c r="F142" s="185">
        <v>8</v>
      </c>
      <c r="G142">
        <v>906.53</v>
      </c>
      <c r="H142">
        <v>867.26</v>
      </c>
      <c r="I142">
        <v>82.02</v>
      </c>
      <c r="J142">
        <v>6.75</v>
      </c>
      <c r="K142">
        <v>46.29</v>
      </c>
      <c r="L142" s="59">
        <f>G142+I142*0.994-H142</f>
        <v>120.79787999999996</v>
      </c>
      <c r="O142" s="54">
        <f t="shared" si="13"/>
        <v>120.79787999999996</v>
      </c>
      <c r="P142" t="s">
        <v>1226</v>
      </c>
    </row>
    <row r="143" spans="1:23" ht="28.05" customHeight="1" x14ac:dyDescent="0.25">
      <c r="A143" s="44" t="s">
        <v>76</v>
      </c>
      <c r="B143" s="53" t="s">
        <v>991</v>
      </c>
      <c r="C143" s="6" t="s">
        <v>358</v>
      </c>
      <c r="D143" t="s">
        <v>362</v>
      </c>
      <c r="E143" t="s">
        <v>86</v>
      </c>
      <c r="F143" s="185">
        <v>4</v>
      </c>
    </row>
    <row r="144" spans="1:23" ht="25.05" customHeight="1" x14ac:dyDescent="0.25">
      <c r="A144" s="44" t="s">
        <v>156</v>
      </c>
      <c r="B144" s="53" t="s">
        <v>991</v>
      </c>
      <c r="C144" s="6" t="s">
        <v>388</v>
      </c>
      <c r="D144" t="s">
        <v>1004</v>
      </c>
      <c r="E144" t="s">
        <v>86</v>
      </c>
      <c r="F144" s="185">
        <v>8</v>
      </c>
      <c r="R144"/>
    </row>
    <row r="145" spans="1:22" ht="25.05" customHeight="1" x14ac:dyDescent="0.25">
      <c r="A145" t="s">
        <v>43</v>
      </c>
      <c r="B145" t="s">
        <v>517</v>
      </c>
      <c r="E145" s="53" t="s">
        <v>86</v>
      </c>
      <c r="G145">
        <v>2697.72</v>
      </c>
      <c r="H145">
        <v>2488.23</v>
      </c>
      <c r="I145">
        <v>1217.25</v>
      </c>
      <c r="J145">
        <v>71.02</v>
      </c>
      <c r="K145">
        <v>157.93</v>
      </c>
      <c r="L145" s="59">
        <f>G145+I145*0.994-H145</f>
        <v>1419.4364999999998</v>
      </c>
      <c r="O145" s="54">
        <f>L145-N145</f>
        <v>1419.4364999999998</v>
      </c>
    </row>
    <row r="146" spans="1:22" ht="28.05" customHeight="1" x14ac:dyDescent="0.25">
      <c r="R146" s="53" t="s">
        <v>1356</v>
      </c>
      <c r="S146">
        <f>SUM(S3:S145)</f>
        <v>32</v>
      </c>
      <c r="T146" s="212">
        <f>SUM(T3:T145)</f>
        <v>2938.8900000000003</v>
      </c>
      <c r="U146" s="212">
        <f>SUM(U3:U145)</f>
        <v>34.11</v>
      </c>
      <c r="V146" s="212">
        <f>SUM(V3:V145)</f>
        <v>213.31000000000003</v>
      </c>
    </row>
    <row r="147" spans="1:22" ht="28.05" customHeight="1" x14ac:dyDescent="0.25">
      <c r="A147" t="s">
        <v>1002</v>
      </c>
      <c r="G147">
        <v>2485</v>
      </c>
      <c r="H147">
        <v>2500</v>
      </c>
      <c r="L147" s="54">
        <f>G147+I147-H147</f>
        <v>-15</v>
      </c>
      <c r="M147" t="s">
        <v>1003</v>
      </c>
      <c r="N147">
        <v>850</v>
      </c>
      <c r="O147" s="54">
        <f>L147-N147</f>
        <v>-865</v>
      </c>
    </row>
    <row r="148" spans="1:22" s="212" customFormat="1" ht="28.05" customHeight="1" x14ac:dyDescent="0.25">
      <c r="L148" s="54"/>
      <c r="O148" s="54"/>
    </row>
    <row r="149" spans="1:22" s="199" customFormat="1" ht="28.05" customHeight="1" x14ac:dyDescent="0.25">
      <c r="L149" s="54"/>
      <c r="O149" s="54"/>
    </row>
    <row r="150" spans="1:22" s="53" customFormat="1" ht="28.05" customHeight="1" x14ac:dyDescent="0.25">
      <c r="F150" s="185"/>
      <c r="L150" s="54"/>
      <c r="O150" s="54"/>
    </row>
    <row r="151" spans="1:22" s="53" customFormat="1" ht="28.05" customHeight="1" x14ac:dyDescent="0.25">
      <c r="F151" s="185"/>
      <c r="J151" s="206" t="s">
        <v>276</v>
      </c>
      <c r="K151" s="206" t="s">
        <v>277</v>
      </c>
      <c r="L151" s="54"/>
      <c r="N151" s="205" t="s">
        <v>304</v>
      </c>
      <c r="O151" s="207" t="s">
        <v>1297</v>
      </c>
    </row>
    <row r="152" spans="1:22" ht="28.05" customHeight="1" x14ac:dyDescent="0.25">
      <c r="G152" s="54"/>
      <c r="H152" s="203" t="s">
        <v>1291</v>
      </c>
      <c r="I152" s="203" t="s">
        <v>1357</v>
      </c>
      <c r="J152" s="54">
        <f>SUM(J3:J147)*0.994</f>
        <v>1296.4443799999992</v>
      </c>
      <c r="K152" s="54">
        <f>SUM(K3:K147)*0.994</f>
        <v>7923.2137600000033</v>
      </c>
      <c r="L152" s="54"/>
      <c r="M152" s="54"/>
      <c r="N152" s="54">
        <f>SUM(N3:N147)-M152</f>
        <v>2522.69</v>
      </c>
      <c r="O152" s="54">
        <f>SUM(O3:O147)</f>
        <v>15546.646659999991</v>
      </c>
    </row>
    <row r="153" spans="1:22" s="212" customFormat="1" ht="28.05" customHeight="1" x14ac:dyDescent="0.25">
      <c r="G153" s="54"/>
      <c r="H153" s="54"/>
      <c r="I153" s="203" t="s">
        <v>1355</v>
      </c>
      <c r="J153" s="54">
        <f>U146*0.994</f>
        <v>33.905340000000002</v>
      </c>
      <c r="K153" s="54">
        <f>V146*0.994</f>
        <v>212.03014000000002</v>
      </c>
      <c r="L153" s="54"/>
      <c r="M153" s="54"/>
      <c r="N153" s="54"/>
      <c r="O153" s="54">
        <f>T146*0.994</f>
        <v>2921.2566600000005</v>
      </c>
    </row>
    <row r="154" spans="1:22" s="199" customFormat="1" ht="28.05" customHeight="1" x14ac:dyDescent="0.25">
      <c r="G154" s="54"/>
      <c r="H154" s="54"/>
      <c r="I154" s="201" t="s">
        <v>1292</v>
      </c>
      <c r="J154" s="54">
        <v>1244.54</v>
      </c>
      <c r="K154" s="54">
        <v>8068</v>
      </c>
      <c r="L154" s="54"/>
      <c r="M154" s="54"/>
      <c r="N154" s="54"/>
      <c r="O154" s="54">
        <v>13847.08</v>
      </c>
    </row>
    <row r="155" spans="1:22" s="199" customFormat="1" ht="28.05" customHeight="1" x14ac:dyDescent="0.25">
      <c r="G155" s="54"/>
      <c r="H155" s="54"/>
      <c r="I155" s="202" t="s">
        <v>1296</v>
      </c>
      <c r="J155" s="54">
        <f>J152+J153-J154</f>
        <v>85.809719999999288</v>
      </c>
      <c r="K155" s="54">
        <f>K152+K153-K154</f>
        <v>67.243900000003123</v>
      </c>
      <c r="L155" s="54"/>
      <c r="M155" s="54"/>
      <c r="N155" s="54"/>
      <c r="O155" s="54">
        <f>O152+O153-O154</f>
        <v>4620.8233199999904</v>
      </c>
      <c r="P155" s="119">
        <f>SUM(J155:O155)</f>
        <v>4773.8769399999928</v>
      </c>
      <c r="Q155" s="54">
        <f>P155/3</f>
        <v>1591.2923133333309</v>
      </c>
      <c r="R155" s="54">
        <f>P155/3</f>
        <v>1591.2923133333309</v>
      </c>
    </row>
    <row r="157" spans="1:22" ht="28.05" customHeight="1" x14ac:dyDescent="0.25">
      <c r="A157" s="53"/>
      <c r="B157" s="204"/>
      <c r="H157" s="203" t="s">
        <v>1290</v>
      </c>
      <c r="I157" s="203" t="s">
        <v>1357</v>
      </c>
      <c r="J157" s="208">
        <v>434.22</v>
      </c>
      <c r="K157" s="208">
        <v>2911.01</v>
      </c>
      <c r="N157">
        <v>269</v>
      </c>
      <c r="O157" s="208">
        <v>6725.1</v>
      </c>
    </row>
    <row r="158" spans="1:22" s="212" customFormat="1" ht="28.05" customHeight="1" x14ac:dyDescent="0.25">
      <c r="B158" s="204"/>
      <c r="I158" s="203" t="s">
        <v>1355</v>
      </c>
      <c r="J158" s="210">
        <v>8.4700000000000006</v>
      </c>
      <c r="K158" s="210">
        <v>88.01</v>
      </c>
      <c r="O158" s="210">
        <v>1593.01</v>
      </c>
    </row>
    <row r="159" spans="1:22" ht="28.05" customHeight="1" x14ac:dyDescent="0.25">
      <c r="A159" s="53"/>
      <c r="B159" s="204"/>
      <c r="I159" s="201" t="s">
        <v>1292</v>
      </c>
      <c r="J159" s="54">
        <f>J165-J154</f>
        <v>377.45000000000005</v>
      </c>
      <c r="K159" s="54">
        <f>K165-K154</f>
        <v>2786</v>
      </c>
      <c r="O159" s="54">
        <f>O165-O154</f>
        <v>1210.0200000000004</v>
      </c>
    </row>
    <row r="160" spans="1:22" ht="28.05" customHeight="1" x14ac:dyDescent="0.25">
      <c r="A160" s="53"/>
      <c r="B160" s="204"/>
      <c r="I160" s="202" t="s">
        <v>1296</v>
      </c>
      <c r="J160" s="54">
        <f>J157+J158-J159</f>
        <v>65.240000000000009</v>
      </c>
      <c r="K160" s="54">
        <f>K157+K158-K159</f>
        <v>213.02000000000044</v>
      </c>
      <c r="O160" s="54">
        <f>O157+O158-O159</f>
        <v>7108.09</v>
      </c>
      <c r="P160" s="119">
        <f>SUM(J160:O160)</f>
        <v>7386.35</v>
      </c>
      <c r="Q160">
        <f>(P160/10)*2</f>
        <v>1477.27</v>
      </c>
      <c r="R160" s="53">
        <f>(P160/10)*4</f>
        <v>2954.54</v>
      </c>
    </row>
    <row r="161" spans="1:18" ht="28.05" customHeight="1" x14ac:dyDescent="0.25">
      <c r="P161" s="198" t="s">
        <v>1298</v>
      </c>
      <c r="Q161" s="54">
        <f>Q155+Q160</f>
        <v>3068.5623133333311</v>
      </c>
      <c r="R161" s="54">
        <f>R155+R160</f>
        <v>4545.8323133333306</v>
      </c>
    </row>
    <row r="162" spans="1:18" ht="28.05" customHeight="1" x14ac:dyDescent="0.25">
      <c r="I162" s="203" t="s">
        <v>1294</v>
      </c>
      <c r="J162" s="54">
        <v>9.57</v>
      </c>
      <c r="K162" s="54">
        <v>44.27</v>
      </c>
      <c r="O162" s="54">
        <v>296.57</v>
      </c>
      <c r="P162" s="119">
        <f>SUM(J162:O162)</f>
        <v>350.40999999999997</v>
      </c>
    </row>
    <row r="164" spans="1:18" ht="28.05" customHeight="1" x14ac:dyDescent="0.25">
      <c r="I164" s="203" t="s">
        <v>1293</v>
      </c>
      <c r="J164" s="54">
        <f>J152+J157+J162</f>
        <v>1740.2343799999992</v>
      </c>
      <c r="K164" s="54">
        <f>K152+K157+K162</f>
        <v>10878.493760000005</v>
      </c>
      <c r="O164" s="54">
        <f>O152+O157+O162</f>
        <v>22568.316659999989</v>
      </c>
    </row>
    <row r="165" spans="1:18" ht="28.05" customHeight="1" x14ac:dyDescent="0.25">
      <c r="I165" s="203" t="s">
        <v>1295</v>
      </c>
      <c r="J165" s="208">
        <v>1621.99</v>
      </c>
      <c r="K165" s="208">
        <v>10854</v>
      </c>
      <c r="O165" s="208">
        <v>15057.1</v>
      </c>
      <c r="P165" s="54"/>
    </row>
    <row r="166" spans="1:18" ht="28.05" customHeight="1" x14ac:dyDescent="0.25">
      <c r="I166" s="202" t="s">
        <v>1296</v>
      </c>
      <c r="J166" s="54">
        <f>J164-J165</f>
        <v>118.24437999999918</v>
      </c>
      <c r="K166" s="54">
        <f>K164-K165</f>
        <v>24.493760000004841</v>
      </c>
      <c r="O166" s="54">
        <f>O164-O165</f>
        <v>7511.2166599999891</v>
      </c>
      <c r="P166" s="119">
        <f>SUM(P155:P165)</f>
        <v>12510.636939999993</v>
      </c>
    </row>
    <row r="167" spans="1:18" ht="28.05" customHeight="1" x14ac:dyDescent="0.25">
      <c r="P167" s="198" t="s">
        <v>1299</v>
      </c>
      <c r="Q167" s="54">
        <f>(P166/10)*2</f>
        <v>2502.1273879999985</v>
      </c>
      <c r="R167" s="54">
        <f>(P166/10)*4</f>
        <v>5004.254775999997</v>
      </c>
    </row>
    <row r="168" spans="1:18" ht="28.05" customHeight="1" x14ac:dyDescent="0.25">
      <c r="I168" s="43" t="s">
        <v>1311</v>
      </c>
      <c r="J168" s="54"/>
      <c r="K168" s="54"/>
      <c r="O168" s="54"/>
      <c r="P168" s="54"/>
    </row>
    <row r="169" spans="1:18" ht="28.05" customHeight="1" x14ac:dyDescent="0.25">
      <c r="P169" t="s">
        <v>1308</v>
      </c>
    </row>
    <row r="170" spans="1:18" ht="28.05" customHeight="1" x14ac:dyDescent="0.25">
      <c r="P170" t="s">
        <v>1306</v>
      </c>
    </row>
    <row r="171" spans="1:18" ht="28.05" customHeight="1" x14ac:dyDescent="0.25">
      <c r="P171" t="s">
        <v>1307</v>
      </c>
    </row>
    <row r="174" spans="1:18" s="293" customFormat="1" ht="25.05" customHeight="1" x14ac:dyDescent="0.25">
      <c r="A174" s="87" t="s">
        <v>1688</v>
      </c>
    </row>
    <row r="175" spans="1:18" ht="28.05" customHeight="1" x14ac:dyDescent="0.25">
      <c r="A175" s="290" t="s">
        <v>855</v>
      </c>
    </row>
  </sheetData>
  <mergeCells count="21">
    <mergeCell ref="O115:O116"/>
    <mergeCell ref="G115:G116"/>
    <mergeCell ref="H115:H116"/>
    <mergeCell ref="M115:M116"/>
    <mergeCell ref="N115:N116"/>
    <mergeCell ref="I115:I116"/>
    <mergeCell ref="J115:J116"/>
    <mergeCell ref="K115:K116"/>
    <mergeCell ref="L115:L116"/>
    <mergeCell ref="O126:O129"/>
    <mergeCell ref="P126:P129"/>
    <mergeCell ref="J126:J129"/>
    <mergeCell ref="K126:K129"/>
    <mergeCell ref="L126:L129"/>
    <mergeCell ref="M126:M129"/>
    <mergeCell ref="N126:N129"/>
    <mergeCell ref="E126:E129"/>
    <mergeCell ref="D126:D129"/>
    <mergeCell ref="G126:G129"/>
    <mergeCell ref="H126:H129"/>
    <mergeCell ref="I126:I129"/>
  </mergeCells>
  <phoneticPr fontId="2" type="noConversion"/>
  <hyperlinks>
    <hyperlink ref="A175" location="接受箱补款!A344" display="MILKY 宇硕🍼 &amp; MILKY 曜汉🍼 20cm娃 (箱上架)" xr:uid="{086491FF-3F03-4AF8-8F4D-2F548DC93F5C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AA349"/>
  <sheetViews>
    <sheetView zoomScale="74" zoomScaleNormal="85" workbookViewId="0">
      <pane ySplit="1" topLeftCell="A332" activePane="bottomLeft" state="frozen"/>
      <selection pane="bottomLeft" activeCell="D349" sqref="D349"/>
    </sheetView>
  </sheetViews>
  <sheetFormatPr defaultRowHeight="28.05" customHeight="1" x14ac:dyDescent="0.25"/>
  <cols>
    <col min="1" max="1" width="52.5546875" customWidth="1"/>
    <col min="2" max="2" width="52.5546875" style="264" customWidth="1"/>
    <col min="3" max="3" width="15" customWidth="1"/>
    <col min="4" max="4" width="16.109375" customWidth="1"/>
    <col min="5" max="5" width="58.5546875" customWidth="1"/>
    <col min="6" max="6" width="6.77734375" customWidth="1"/>
    <col min="7" max="7" width="6.77734375" style="53" customWidth="1"/>
    <col min="8" max="8" width="9.5546875" customWidth="1"/>
    <col min="9" max="9" width="8.88671875" customWidth="1"/>
    <col min="10" max="10" width="9.109375" customWidth="1"/>
    <col min="11" max="11" width="7.5546875" customWidth="1"/>
    <col min="12" max="13" width="9.109375" customWidth="1"/>
    <col min="14" max="14" width="13.6640625" customWidth="1"/>
    <col min="15" max="15" width="7.21875" customWidth="1"/>
    <col min="16" max="16" width="9.88671875" customWidth="1"/>
    <col min="17" max="17" width="8.44140625" customWidth="1"/>
    <col min="18" max="18" width="9.5546875" customWidth="1"/>
    <col min="19" max="19" width="68.44140625" customWidth="1"/>
    <col min="21" max="25" width="8.88671875" style="212"/>
    <col min="26" max="26" width="17.21875" style="212" bestFit="1" customWidth="1"/>
    <col min="27" max="27" width="53.6640625" customWidth="1"/>
  </cols>
  <sheetData>
    <row r="1" spans="1:27" ht="28.05" customHeight="1" x14ac:dyDescent="0.25">
      <c r="A1" s="1" t="s">
        <v>0</v>
      </c>
      <c r="B1" s="1"/>
      <c r="C1" s="1" t="s">
        <v>1</v>
      </c>
      <c r="D1" s="1" t="s">
        <v>2</v>
      </c>
      <c r="E1" s="1" t="s">
        <v>5</v>
      </c>
      <c r="G1" s="15" t="s">
        <v>884</v>
      </c>
      <c r="H1" s="19" t="s">
        <v>206</v>
      </c>
      <c r="I1" s="20" t="s">
        <v>207</v>
      </c>
      <c r="J1" s="19" t="s">
        <v>208</v>
      </c>
      <c r="K1" s="19" t="s">
        <v>278</v>
      </c>
      <c r="L1" s="26" t="s">
        <v>279</v>
      </c>
      <c r="M1" s="28" t="s">
        <v>314</v>
      </c>
      <c r="N1" s="27" t="s">
        <v>210</v>
      </c>
      <c r="O1" s="33" t="s">
        <v>304</v>
      </c>
      <c r="P1" s="24" t="s">
        <v>315</v>
      </c>
      <c r="Q1" s="34" t="s">
        <v>317</v>
      </c>
      <c r="R1" s="25" t="s">
        <v>312</v>
      </c>
      <c r="S1" s="23" t="s">
        <v>209</v>
      </c>
      <c r="T1" s="92" t="s">
        <v>1314</v>
      </c>
      <c r="U1" s="92" t="s">
        <v>1313</v>
      </c>
      <c r="V1" s="92" t="s">
        <v>1315</v>
      </c>
      <c r="W1" s="92" t="s">
        <v>1316</v>
      </c>
      <c r="X1" s="92" t="s">
        <v>1320</v>
      </c>
      <c r="Y1" s="92" t="s">
        <v>1321</v>
      </c>
      <c r="Z1" s="92"/>
      <c r="AA1" t="s">
        <v>313</v>
      </c>
    </row>
    <row r="2" spans="1:27" ht="28.05" customHeight="1" x14ac:dyDescent="0.25">
      <c r="A2" s="3" t="s">
        <v>149</v>
      </c>
      <c r="B2" s="3"/>
      <c r="C2" t="s">
        <v>8</v>
      </c>
      <c r="F2" t="s">
        <v>86</v>
      </c>
      <c r="G2" s="53">
        <v>10</v>
      </c>
      <c r="H2">
        <v>1073.52</v>
      </c>
      <c r="I2">
        <v>1082.58</v>
      </c>
      <c r="J2">
        <v>97.28</v>
      </c>
      <c r="K2">
        <v>3.02</v>
      </c>
      <c r="L2">
        <v>15.09</v>
      </c>
      <c r="M2" s="36">
        <f t="shared" ref="M2:M14" si="0">H2+J2*0.994-I2</f>
        <v>87.636320000000069</v>
      </c>
      <c r="N2" t="s">
        <v>951</v>
      </c>
      <c r="O2">
        <v>31</v>
      </c>
      <c r="P2" s="39">
        <f t="shared" ref="P2:P33" si="1">M2-O2</f>
        <v>56.636320000000069</v>
      </c>
      <c r="Q2" s="36">
        <f t="shared" ref="Q2:Q14" si="2">L2*0.994+K2*0.994</f>
        <v>18.001339999999999</v>
      </c>
      <c r="R2" s="37">
        <f t="shared" ref="R2:R14" si="3">P2+Q2</f>
        <v>74.637660000000068</v>
      </c>
      <c r="S2" s="10" t="s">
        <v>1189</v>
      </c>
      <c r="T2">
        <v>1</v>
      </c>
      <c r="U2" s="54">
        <v>120.16</v>
      </c>
      <c r="V2" s="212">
        <v>1</v>
      </c>
      <c r="W2" s="54">
        <f>V2*U2</f>
        <v>120.16</v>
      </c>
      <c r="X2" s="212">
        <v>0.9</v>
      </c>
      <c r="Y2" s="54">
        <v>8.0500000000000007</v>
      </c>
      <c r="Z2" s="212" t="s">
        <v>1326</v>
      </c>
      <c r="AA2" t="s">
        <v>321</v>
      </c>
    </row>
    <row r="3" spans="1:27" ht="28.05" customHeight="1" x14ac:dyDescent="0.25">
      <c r="A3" s="3" t="s">
        <v>247</v>
      </c>
      <c r="B3" s="3"/>
      <c r="C3" t="s">
        <v>8</v>
      </c>
      <c r="F3" t="s">
        <v>86</v>
      </c>
      <c r="G3" s="53">
        <v>2</v>
      </c>
      <c r="H3">
        <v>202.78</v>
      </c>
      <c r="I3">
        <v>217</v>
      </c>
      <c r="J3">
        <v>17.309999999999999</v>
      </c>
      <c r="K3">
        <v>2</v>
      </c>
      <c r="L3">
        <v>5.03</v>
      </c>
      <c r="M3" s="36">
        <f t="shared" si="0"/>
        <v>2.986140000000006</v>
      </c>
      <c r="P3" s="39">
        <f t="shared" si="1"/>
        <v>2.986140000000006</v>
      </c>
      <c r="Q3" s="36">
        <f t="shared" si="2"/>
        <v>6.987820000000001</v>
      </c>
      <c r="R3" s="37">
        <f t="shared" si="3"/>
        <v>9.973960000000007</v>
      </c>
      <c r="S3" t="s">
        <v>311</v>
      </c>
      <c r="T3">
        <v>1</v>
      </c>
      <c r="U3" s="54"/>
      <c r="AA3" t="s">
        <v>316</v>
      </c>
    </row>
    <row r="4" spans="1:27" ht="28.05" customHeight="1" x14ac:dyDescent="0.25">
      <c r="A4" t="s">
        <v>131</v>
      </c>
      <c r="C4" t="s">
        <v>39</v>
      </c>
      <c r="F4" t="s">
        <v>86</v>
      </c>
      <c r="G4" s="53">
        <v>23</v>
      </c>
      <c r="H4">
        <v>2194.75</v>
      </c>
      <c r="I4">
        <v>2058.8200000000002</v>
      </c>
      <c r="J4">
        <v>187.6</v>
      </c>
      <c r="K4">
        <v>21.63</v>
      </c>
      <c r="L4">
        <v>97.59</v>
      </c>
      <c r="M4" s="36">
        <f t="shared" si="0"/>
        <v>322.4043999999999</v>
      </c>
      <c r="P4" s="39">
        <f t="shared" si="1"/>
        <v>322.4043999999999</v>
      </c>
      <c r="Q4" s="36">
        <f t="shared" si="2"/>
        <v>118.50468000000001</v>
      </c>
      <c r="R4" s="37">
        <f t="shared" si="3"/>
        <v>440.9090799999999</v>
      </c>
      <c r="S4" s="10" t="s">
        <v>1191</v>
      </c>
      <c r="T4">
        <v>2</v>
      </c>
      <c r="U4" s="54">
        <v>105.38</v>
      </c>
      <c r="V4" s="212">
        <v>2</v>
      </c>
      <c r="W4" s="54">
        <f>V4*U4</f>
        <v>210.76</v>
      </c>
      <c r="X4" s="95">
        <v>2.4300000000000002</v>
      </c>
      <c r="Y4" s="95">
        <v>18.11</v>
      </c>
      <c r="Z4" t="s">
        <v>1323</v>
      </c>
    </row>
    <row r="5" spans="1:27" ht="28.05" customHeight="1" x14ac:dyDescent="0.25">
      <c r="A5" t="s">
        <v>34</v>
      </c>
      <c r="C5" t="s">
        <v>39</v>
      </c>
      <c r="F5" t="s">
        <v>86</v>
      </c>
      <c r="G5" s="53">
        <v>2</v>
      </c>
      <c r="H5">
        <v>226.63</v>
      </c>
      <c r="I5">
        <v>235.41</v>
      </c>
      <c r="J5" s="7">
        <v>17.25</v>
      </c>
      <c r="K5" s="7">
        <v>0</v>
      </c>
      <c r="L5" s="7">
        <v>0</v>
      </c>
      <c r="M5" s="36">
        <f t="shared" si="0"/>
        <v>8.366500000000002</v>
      </c>
      <c r="P5" s="39">
        <f t="shared" si="1"/>
        <v>8.366500000000002</v>
      </c>
      <c r="Q5" s="36">
        <f t="shared" si="2"/>
        <v>0</v>
      </c>
      <c r="R5" s="37">
        <f t="shared" si="3"/>
        <v>8.366500000000002</v>
      </c>
      <c r="S5" t="s">
        <v>311</v>
      </c>
      <c r="T5">
        <v>1</v>
      </c>
      <c r="U5" s="54">
        <v>131.25</v>
      </c>
      <c r="V5" s="212">
        <v>1</v>
      </c>
      <c r="W5" s="54">
        <f>V5*U5</f>
        <v>131.25</v>
      </c>
      <c r="X5" s="95">
        <v>1.23</v>
      </c>
      <c r="Y5" s="95">
        <v>8.0500000000000007</v>
      </c>
      <c r="Z5" t="s">
        <v>1324</v>
      </c>
    </row>
    <row r="6" spans="1:27" ht="28.05" customHeight="1" x14ac:dyDescent="0.25">
      <c r="A6" t="s">
        <v>35</v>
      </c>
      <c r="C6" t="s">
        <v>39</v>
      </c>
      <c r="F6" t="s">
        <v>86</v>
      </c>
      <c r="G6" s="53">
        <v>3</v>
      </c>
      <c r="H6">
        <v>304.16000000000003</v>
      </c>
      <c r="I6">
        <v>306</v>
      </c>
      <c r="J6">
        <v>28.42</v>
      </c>
      <c r="K6">
        <v>3.02</v>
      </c>
      <c r="L6">
        <v>16.100000000000001</v>
      </c>
      <c r="M6" s="36">
        <f t="shared" si="0"/>
        <v>26.40948000000003</v>
      </c>
      <c r="P6" s="39">
        <f t="shared" si="1"/>
        <v>26.40948000000003</v>
      </c>
      <c r="Q6" s="36">
        <f t="shared" si="2"/>
        <v>19.005280000000003</v>
      </c>
      <c r="R6" s="37">
        <f t="shared" si="3"/>
        <v>45.41476000000003</v>
      </c>
      <c r="S6" s="10" t="s">
        <v>311</v>
      </c>
      <c r="T6">
        <v>1</v>
      </c>
      <c r="U6" s="54">
        <v>116.21</v>
      </c>
      <c r="V6" s="212">
        <v>1</v>
      </c>
      <c r="W6" s="54">
        <f>V6*U6</f>
        <v>116.21</v>
      </c>
      <c r="Z6" t="s">
        <v>1319</v>
      </c>
    </row>
    <row r="7" spans="1:27" ht="28.05" hidden="1" customHeight="1" x14ac:dyDescent="0.25">
      <c r="A7" t="s">
        <v>36</v>
      </c>
      <c r="C7" t="s">
        <v>39</v>
      </c>
      <c r="F7" t="s">
        <v>86</v>
      </c>
      <c r="G7" s="53">
        <v>13</v>
      </c>
      <c r="H7">
        <v>1395.58</v>
      </c>
      <c r="I7">
        <v>1506</v>
      </c>
      <c r="J7">
        <v>153.13999999999999</v>
      </c>
      <c r="K7">
        <v>20.100000000000001</v>
      </c>
      <c r="L7">
        <v>100.6</v>
      </c>
      <c r="M7" s="36">
        <f t="shared" si="0"/>
        <v>41.801159999999982</v>
      </c>
      <c r="P7" s="39">
        <f t="shared" si="1"/>
        <v>41.801159999999982</v>
      </c>
      <c r="Q7" s="36">
        <f t="shared" si="2"/>
        <v>119.97579999999999</v>
      </c>
      <c r="R7" s="37">
        <f t="shared" si="3"/>
        <v>161.77695999999997</v>
      </c>
      <c r="U7" s="54"/>
      <c r="W7" s="54"/>
      <c r="Z7"/>
    </row>
    <row r="8" spans="1:27" ht="28.05" hidden="1" customHeight="1" x14ac:dyDescent="0.25">
      <c r="A8" t="s">
        <v>37</v>
      </c>
      <c r="C8" t="s">
        <v>39</v>
      </c>
      <c r="F8" t="s">
        <v>86</v>
      </c>
      <c r="G8" s="53">
        <v>1</v>
      </c>
      <c r="H8">
        <v>95.42</v>
      </c>
      <c r="I8">
        <v>113.14</v>
      </c>
      <c r="J8">
        <v>26.24</v>
      </c>
      <c r="K8">
        <v>0</v>
      </c>
      <c r="L8">
        <v>8.0500000000000007</v>
      </c>
      <c r="M8" s="36">
        <f t="shared" si="0"/>
        <v>8.362560000000002</v>
      </c>
      <c r="P8" s="39">
        <f t="shared" si="1"/>
        <v>8.362560000000002</v>
      </c>
      <c r="Q8" s="36">
        <f t="shared" si="2"/>
        <v>8.0017000000000014</v>
      </c>
      <c r="R8" s="37">
        <f t="shared" si="3"/>
        <v>16.364260000000002</v>
      </c>
      <c r="U8" s="54"/>
      <c r="W8" s="54"/>
      <c r="Z8"/>
    </row>
    <row r="9" spans="1:27" ht="28.05" hidden="1" customHeight="1" x14ac:dyDescent="0.25">
      <c r="A9" t="s">
        <v>38</v>
      </c>
      <c r="C9" t="s">
        <v>39</v>
      </c>
      <c r="F9" t="s">
        <v>86</v>
      </c>
      <c r="G9" s="53">
        <v>2</v>
      </c>
      <c r="H9">
        <v>214.7</v>
      </c>
      <c r="I9">
        <v>226.24</v>
      </c>
      <c r="J9">
        <v>34.299999999999997</v>
      </c>
      <c r="K9">
        <v>1.51</v>
      </c>
      <c r="L9">
        <v>0</v>
      </c>
      <c r="M9" s="36">
        <f t="shared" si="0"/>
        <v>22.55419999999998</v>
      </c>
      <c r="P9" s="39">
        <f t="shared" si="1"/>
        <v>22.55419999999998</v>
      </c>
      <c r="Q9" s="36">
        <f t="shared" si="2"/>
        <v>1.5009399999999999</v>
      </c>
      <c r="R9" s="37">
        <f t="shared" si="3"/>
        <v>24.05513999999998</v>
      </c>
      <c r="U9" s="54"/>
      <c r="W9" s="54"/>
      <c r="Z9"/>
    </row>
    <row r="10" spans="1:27" ht="27.6" customHeight="1" x14ac:dyDescent="0.25">
      <c r="A10" s="32" t="s">
        <v>40</v>
      </c>
      <c r="B10" s="32"/>
      <c r="C10" t="s">
        <v>42</v>
      </c>
      <c r="F10" t="s">
        <v>86</v>
      </c>
      <c r="G10" s="53">
        <v>11</v>
      </c>
      <c r="H10">
        <v>858.82</v>
      </c>
      <c r="I10">
        <v>856.44</v>
      </c>
      <c r="J10">
        <v>66.23</v>
      </c>
      <c r="K10">
        <v>8.06</v>
      </c>
      <c r="L10">
        <v>46.28</v>
      </c>
      <c r="M10" s="36">
        <f t="shared" si="0"/>
        <v>68.212620000000015</v>
      </c>
      <c r="N10" t="s">
        <v>308</v>
      </c>
      <c r="O10">
        <v>150</v>
      </c>
      <c r="P10" s="39">
        <f t="shared" si="1"/>
        <v>-81.787379999999985</v>
      </c>
      <c r="Q10" s="36">
        <f t="shared" si="2"/>
        <v>54.013959999999997</v>
      </c>
      <c r="R10" s="37">
        <f t="shared" si="3"/>
        <v>-27.773419999999987</v>
      </c>
      <c r="S10" t="s">
        <v>1193</v>
      </c>
      <c r="T10" s="211" t="s">
        <v>1317</v>
      </c>
      <c r="U10" s="54">
        <v>40.86</v>
      </c>
      <c r="V10" s="212">
        <v>1</v>
      </c>
      <c r="W10" s="54">
        <f>V10*U10</f>
        <v>40.86</v>
      </c>
      <c r="X10" s="212">
        <v>0.3</v>
      </c>
      <c r="Y10" s="212">
        <v>10.06</v>
      </c>
      <c r="Z10" t="s">
        <v>1329</v>
      </c>
    </row>
    <row r="11" spans="1:27" ht="28.05" hidden="1" customHeight="1" x14ac:dyDescent="0.25">
      <c r="A11" t="s">
        <v>41</v>
      </c>
      <c r="C11" t="s">
        <v>42</v>
      </c>
      <c r="F11" t="s">
        <v>248</v>
      </c>
      <c r="G11" s="53">
        <v>14</v>
      </c>
      <c r="H11">
        <v>1502.93</v>
      </c>
      <c r="I11">
        <v>1412.46</v>
      </c>
      <c r="J11">
        <v>190.68</v>
      </c>
      <c r="K11">
        <v>8.59</v>
      </c>
      <c r="L11">
        <v>57.35</v>
      </c>
      <c r="M11" s="36">
        <f t="shared" si="0"/>
        <v>280.00592000000006</v>
      </c>
      <c r="N11" s="10" t="s">
        <v>952</v>
      </c>
      <c r="O11">
        <v>16</v>
      </c>
      <c r="P11" s="39">
        <f t="shared" si="1"/>
        <v>264.00592000000006</v>
      </c>
      <c r="Q11" s="36">
        <f t="shared" si="2"/>
        <v>65.544360000000012</v>
      </c>
      <c r="R11" s="37">
        <f t="shared" si="3"/>
        <v>329.55028000000004</v>
      </c>
      <c r="U11" s="54"/>
      <c r="W11" s="54"/>
      <c r="Z11"/>
    </row>
    <row r="12" spans="1:27" ht="28.05" hidden="1" customHeight="1" x14ac:dyDescent="0.25">
      <c r="A12" s="35" t="s">
        <v>127</v>
      </c>
      <c r="B12" s="35"/>
      <c r="C12" t="s">
        <v>130</v>
      </c>
      <c r="E12" t="s">
        <v>347</v>
      </c>
      <c r="F12" t="s">
        <v>86</v>
      </c>
      <c r="G12" s="53">
        <v>3</v>
      </c>
      <c r="H12" s="4">
        <v>286.27</v>
      </c>
      <c r="I12">
        <v>292.95999999999998</v>
      </c>
      <c r="J12">
        <v>32.56</v>
      </c>
      <c r="K12">
        <v>3.12</v>
      </c>
      <c r="L12">
        <v>16.100000000000001</v>
      </c>
      <c r="M12" s="36">
        <f t="shared" si="0"/>
        <v>25.674640000000011</v>
      </c>
      <c r="O12" s="4"/>
      <c r="P12" s="39">
        <f t="shared" si="1"/>
        <v>25.674640000000011</v>
      </c>
      <c r="Q12" s="36">
        <f t="shared" si="2"/>
        <v>19.104680000000002</v>
      </c>
      <c r="R12" s="37">
        <f t="shared" si="3"/>
        <v>44.779320000000013</v>
      </c>
      <c r="U12" s="54"/>
      <c r="W12" s="54"/>
      <c r="Z12"/>
    </row>
    <row r="13" spans="1:27" ht="28.05" hidden="1" customHeight="1" x14ac:dyDescent="0.25">
      <c r="A13" t="s">
        <v>126</v>
      </c>
      <c r="C13" t="s">
        <v>130</v>
      </c>
      <c r="F13" t="s">
        <v>115</v>
      </c>
      <c r="G13" s="53">
        <v>2</v>
      </c>
      <c r="H13">
        <v>214.7</v>
      </c>
      <c r="I13">
        <v>223.01</v>
      </c>
      <c r="J13">
        <v>30.88</v>
      </c>
      <c r="K13">
        <v>3.02</v>
      </c>
      <c r="L13">
        <v>0</v>
      </c>
      <c r="M13" s="36">
        <f t="shared" si="0"/>
        <v>22.384719999999987</v>
      </c>
      <c r="P13" s="39">
        <f t="shared" si="1"/>
        <v>22.384719999999987</v>
      </c>
      <c r="Q13" s="36">
        <f t="shared" si="2"/>
        <v>3.0018799999999999</v>
      </c>
      <c r="R13" s="37">
        <f t="shared" si="3"/>
        <v>25.386599999999987</v>
      </c>
      <c r="U13" s="54"/>
      <c r="W13" s="54"/>
      <c r="Z13"/>
    </row>
    <row r="14" spans="1:27" ht="28.05" hidden="1" customHeight="1" x14ac:dyDescent="0.25">
      <c r="A14" t="s">
        <v>128</v>
      </c>
      <c r="C14" t="s">
        <v>130</v>
      </c>
      <c r="F14" t="s">
        <v>86</v>
      </c>
      <c r="G14" s="53">
        <v>3</v>
      </c>
      <c r="H14">
        <v>375.73</v>
      </c>
      <c r="I14">
        <v>374.24</v>
      </c>
      <c r="J14">
        <v>51.18</v>
      </c>
      <c r="K14">
        <v>3.02</v>
      </c>
      <c r="L14">
        <v>13.08</v>
      </c>
      <c r="M14" s="36">
        <f t="shared" si="0"/>
        <v>52.362920000000031</v>
      </c>
      <c r="P14" s="39">
        <f t="shared" si="1"/>
        <v>52.362920000000031</v>
      </c>
      <c r="Q14" s="71">
        <f t="shared" si="2"/>
        <v>16.003399999999999</v>
      </c>
      <c r="R14" s="37">
        <f t="shared" si="3"/>
        <v>68.36632000000003</v>
      </c>
      <c r="U14" s="54"/>
      <c r="W14" s="54"/>
      <c r="Z14"/>
    </row>
    <row r="15" spans="1:27" ht="28.05" hidden="1" customHeight="1" x14ac:dyDescent="0.25">
      <c r="A15" t="s">
        <v>129</v>
      </c>
      <c r="C15" t="s">
        <v>130</v>
      </c>
      <c r="F15" t="s">
        <v>86</v>
      </c>
      <c r="M15" s="36"/>
      <c r="P15" s="39">
        <f t="shared" si="1"/>
        <v>0</v>
      </c>
      <c r="Q15" s="72"/>
      <c r="R15" s="37"/>
      <c r="U15" s="54"/>
      <c r="W15" s="54"/>
      <c r="Z15"/>
    </row>
    <row r="16" spans="1:27" ht="28.05" customHeight="1" x14ac:dyDescent="0.25">
      <c r="A16" t="s">
        <v>117</v>
      </c>
      <c r="C16" t="s">
        <v>141</v>
      </c>
      <c r="F16" t="s">
        <v>86</v>
      </c>
      <c r="G16" s="53">
        <v>2</v>
      </c>
      <c r="H16">
        <v>250.49</v>
      </c>
      <c r="I16">
        <v>258.2</v>
      </c>
      <c r="J16">
        <v>21.55</v>
      </c>
      <c r="K16">
        <v>1.51</v>
      </c>
      <c r="L16">
        <v>10.06</v>
      </c>
      <c r="M16" s="36">
        <f t="shared" ref="M16:M53" si="4">H16+J16*0.994-I16</f>
        <v>13.710700000000031</v>
      </c>
      <c r="P16" s="39">
        <f t="shared" si="1"/>
        <v>13.710700000000031</v>
      </c>
      <c r="Q16" s="72">
        <f t="shared" ref="Q16:Q53" si="5">L16*0.994+K16*0.994</f>
        <v>11.500580000000001</v>
      </c>
      <c r="R16" s="37">
        <f t="shared" ref="R16:R53" si="6">P16+Q16</f>
        <v>25.211280000000031</v>
      </c>
      <c r="S16" s="130" t="s">
        <v>1187</v>
      </c>
      <c r="T16">
        <v>1</v>
      </c>
      <c r="U16" s="54">
        <v>148.5</v>
      </c>
      <c r="V16" s="212">
        <v>1</v>
      </c>
      <c r="W16" s="54">
        <f>V16*U16</f>
        <v>148.5</v>
      </c>
      <c r="X16" s="212">
        <v>0.6</v>
      </c>
      <c r="Y16" s="54">
        <v>8.0500000000000007</v>
      </c>
      <c r="Z16" t="s">
        <v>1330</v>
      </c>
    </row>
    <row r="17" spans="1:26" ht="28.05" customHeight="1" x14ac:dyDescent="0.25">
      <c r="A17" t="s">
        <v>217</v>
      </c>
      <c r="C17" t="s">
        <v>141</v>
      </c>
      <c r="F17" t="s">
        <v>86</v>
      </c>
      <c r="G17" s="53">
        <v>8</v>
      </c>
      <c r="H17">
        <v>938.34</v>
      </c>
      <c r="I17">
        <v>959.92</v>
      </c>
      <c r="J17">
        <v>114</v>
      </c>
      <c r="K17">
        <v>7.15</v>
      </c>
      <c r="L17">
        <v>49.3</v>
      </c>
      <c r="M17" s="36">
        <f t="shared" si="4"/>
        <v>91.73599999999999</v>
      </c>
      <c r="P17" s="39">
        <f t="shared" si="1"/>
        <v>91.73599999999999</v>
      </c>
      <c r="Q17" s="72">
        <f t="shared" si="5"/>
        <v>56.1113</v>
      </c>
      <c r="R17" s="37">
        <f t="shared" si="6"/>
        <v>147.84729999999999</v>
      </c>
      <c r="S17" t="s">
        <v>1192</v>
      </c>
      <c r="T17">
        <v>2</v>
      </c>
      <c r="U17" s="54">
        <v>137</v>
      </c>
      <c r="V17" s="212">
        <v>1</v>
      </c>
      <c r="W17" s="54">
        <f>V17*U17</f>
        <v>137</v>
      </c>
      <c r="Z17" t="s">
        <v>1327</v>
      </c>
    </row>
    <row r="18" spans="1:26" ht="28.05" customHeight="1" x14ac:dyDescent="0.25">
      <c r="A18" s="8" t="s">
        <v>145</v>
      </c>
      <c r="B18" s="8"/>
      <c r="C18" t="s">
        <v>212</v>
      </c>
      <c r="F18" t="s">
        <v>86</v>
      </c>
      <c r="G18" s="53">
        <v>15</v>
      </c>
      <c r="H18">
        <v>1610.28</v>
      </c>
      <c r="I18">
        <v>1532.54</v>
      </c>
      <c r="J18">
        <v>172</v>
      </c>
      <c r="K18">
        <v>4.34</v>
      </c>
      <c r="L18">
        <v>90.56</v>
      </c>
      <c r="M18" s="36">
        <f t="shared" si="4"/>
        <v>248.70800000000008</v>
      </c>
      <c r="P18" s="39">
        <f t="shared" si="1"/>
        <v>248.70800000000008</v>
      </c>
      <c r="Q18" s="72">
        <f t="shared" si="5"/>
        <v>94.33059999999999</v>
      </c>
      <c r="R18" s="37">
        <f t="shared" si="6"/>
        <v>343.03860000000009</v>
      </c>
      <c r="S18" t="s">
        <v>451</v>
      </c>
      <c r="T18">
        <v>1</v>
      </c>
      <c r="U18" s="54">
        <v>121.23</v>
      </c>
      <c r="V18" s="212">
        <v>1</v>
      </c>
      <c r="W18" s="54">
        <f>V18*U18</f>
        <v>121.23</v>
      </c>
      <c r="Z18" t="s">
        <v>1318</v>
      </c>
    </row>
    <row r="19" spans="1:26" ht="28.05" customHeight="1" x14ac:dyDescent="0.25">
      <c r="A19" s="31" t="s">
        <v>319</v>
      </c>
      <c r="B19" s="31"/>
      <c r="C19" t="s">
        <v>212</v>
      </c>
      <c r="F19" t="s">
        <v>86</v>
      </c>
      <c r="G19" s="53">
        <v>6</v>
      </c>
      <c r="H19">
        <v>650.08000000000004</v>
      </c>
      <c r="I19">
        <v>639.42999999999995</v>
      </c>
      <c r="J19">
        <v>103.4</v>
      </c>
      <c r="K19">
        <v>4.4400000000000004</v>
      </c>
      <c r="L19">
        <v>24.15</v>
      </c>
      <c r="M19" s="36">
        <f t="shared" si="4"/>
        <v>113.42960000000005</v>
      </c>
      <c r="N19" t="s">
        <v>950</v>
      </c>
      <c r="O19">
        <v>12</v>
      </c>
      <c r="P19" s="39">
        <f t="shared" si="1"/>
        <v>101.42960000000005</v>
      </c>
      <c r="Q19" s="72">
        <f t="shared" si="5"/>
        <v>28.41846</v>
      </c>
      <c r="R19" s="37">
        <f t="shared" si="6"/>
        <v>129.84806000000006</v>
      </c>
    </row>
    <row r="20" spans="1:26" ht="28.05" customHeight="1" x14ac:dyDescent="0.25">
      <c r="A20" s="8" t="s">
        <v>452</v>
      </c>
      <c r="B20" s="8"/>
      <c r="C20" t="s">
        <v>216</v>
      </c>
      <c r="F20" t="s">
        <v>86</v>
      </c>
      <c r="G20" s="53">
        <v>8</v>
      </c>
      <c r="H20">
        <v>858.82</v>
      </c>
      <c r="I20">
        <v>848.51</v>
      </c>
      <c r="J20">
        <v>102.88</v>
      </c>
      <c r="K20">
        <v>11.03</v>
      </c>
      <c r="L20">
        <v>70.430000000000007</v>
      </c>
      <c r="M20" s="36">
        <f t="shared" si="4"/>
        <v>112.57272000000012</v>
      </c>
      <c r="N20" t="s">
        <v>1249</v>
      </c>
      <c r="O20">
        <v>12</v>
      </c>
      <c r="P20" s="39">
        <f t="shared" si="1"/>
        <v>100.57272000000012</v>
      </c>
      <c r="Q20" s="72">
        <f t="shared" si="5"/>
        <v>80.971240000000009</v>
      </c>
      <c r="R20" s="37">
        <f t="shared" si="6"/>
        <v>181.54396000000014</v>
      </c>
    </row>
    <row r="21" spans="1:26" ht="28.05" customHeight="1" x14ac:dyDescent="0.25">
      <c r="A21" s="8" t="s">
        <v>134</v>
      </c>
      <c r="B21" s="8"/>
      <c r="C21" t="s">
        <v>216</v>
      </c>
      <c r="F21" t="s">
        <v>86</v>
      </c>
      <c r="G21" s="53">
        <v>71</v>
      </c>
      <c r="H21">
        <v>6775.1</v>
      </c>
      <c r="I21">
        <v>6281.52</v>
      </c>
      <c r="J21">
        <v>699.35</v>
      </c>
      <c r="K21">
        <v>86.92</v>
      </c>
      <c r="L21">
        <v>546.21</v>
      </c>
      <c r="M21" s="36">
        <f t="shared" si="4"/>
        <v>1188.7339000000002</v>
      </c>
      <c r="N21" t="s">
        <v>453</v>
      </c>
      <c r="P21" s="39">
        <f t="shared" si="1"/>
        <v>1188.7339000000002</v>
      </c>
      <c r="Q21" s="72">
        <f t="shared" si="5"/>
        <v>629.33122000000003</v>
      </c>
      <c r="R21" s="37">
        <f t="shared" si="6"/>
        <v>1818.0651200000002</v>
      </c>
    </row>
    <row r="22" spans="1:26" ht="28.05" customHeight="1" x14ac:dyDescent="0.25">
      <c r="A22" t="s">
        <v>218</v>
      </c>
      <c r="C22" t="s">
        <v>262</v>
      </c>
      <c r="F22" t="s">
        <v>86</v>
      </c>
      <c r="G22" s="53">
        <v>6</v>
      </c>
      <c r="H22">
        <v>644.11</v>
      </c>
      <c r="I22">
        <v>793.55</v>
      </c>
      <c r="J22">
        <v>247.8</v>
      </c>
      <c r="K22">
        <v>5.6</v>
      </c>
      <c r="L22">
        <v>34.21</v>
      </c>
      <c r="M22" s="36">
        <f t="shared" si="4"/>
        <v>96.873200000000111</v>
      </c>
      <c r="N22" t="s">
        <v>1249</v>
      </c>
      <c r="O22">
        <v>8</v>
      </c>
      <c r="P22" s="39">
        <f t="shared" si="1"/>
        <v>88.873200000000111</v>
      </c>
      <c r="Q22" s="72">
        <f t="shared" si="5"/>
        <v>39.57114</v>
      </c>
      <c r="R22" s="37">
        <f t="shared" si="6"/>
        <v>128.44434000000012</v>
      </c>
    </row>
    <row r="23" spans="1:26" ht="28.05" customHeight="1" x14ac:dyDescent="0.25">
      <c r="A23" s="8" t="s">
        <v>133</v>
      </c>
      <c r="B23" s="8"/>
      <c r="C23" t="s">
        <v>262</v>
      </c>
      <c r="F23" t="s">
        <v>86</v>
      </c>
      <c r="G23" s="53">
        <v>3</v>
      </c>
      <c r="H23">
        <v>125.24</v>
      </c>
      <c r="I23">
        <v>120.71</v>
      </c>
      <c r="J23">
        <v>33.99</v>
      </c>
      <c r="K23">
        <v>4.59</v>
      </c>
      <c r="L23">
        <v>26.16</v>
      </c>
      <c r="M23" s="36">
        <f t="shared" si="4"/>
        <v>38.316060000000007</v>
      </c>
      <c r="P23" s="39">
        <f t="shared" si="1"/>
        <v>38.316060000000007</v>
      </c>
      <c r="Q23" s="72">
        <f t="shared" si="5"/>
        <v>30.5655</v>
      </c>
      <c r="R23" s="49">
        <f t="shared" si="6"/>
        <v>68.881560000000007</v>
      </c>
    </row>
    <row r="24" spans="1:26" ht="28.05" customHeight="1" x14ac:dyDescent="0.25">
      <c r="A24" s="31" t="s">
        <v>320</v>
      </c>
      <c r="B24" s="31"/>
      <c r="C24" t="s">
        <v>262</v>
      </c>
      <c r="F24" t="s">
        <v>86</v>
      </c>
      <c r="G24" s="53">
        <v>2</v>
      </c>
      <c r="H24">
        <v>298.2</v>
      </c>
      <c r="I24">
        <v>305.12</v>
      </c>
      <c r="J24">
        <v>45.88</v>
      </c>
      <c r="K24">
        <v>1.53</v>
      </c>
      <c r="L24">
        <v>10.06</v>
      </c>
      <c r="M24" s="36">
        <f t="shared" si="4"/>
        <v>38.68471999999997</v>
      </c>
      <c r="P24" s="39">
        <f t="shared" si="1"/>
        <v>38.68471999999997</v>
      </c>
      <c r="Q24" s="72">
        <f t="shared" si="5"/>
        <v>11.520460000000002</v>
      </c>
      <c r="R24" s="73">
        <f t="shared" si="6"/>
        <v>50.20517999999997</v>
      </c>
    </row>
    <row r="25" spans="1:26" ht="28.05" customHeight="1" x14ac:dyDescent="0.25">
      <c r="A25" s="8" t="s">
        <v>468</v>
      </c>
      <c r="B25" s="8"/>
      <c r="C25" t="s">
        <v>262</v>
      </c>
      <c r="F25" t="s">
        <v>86</v>
      </c>
      <c r="G25" s="53">
        <v>6</v>
      </c>
      <c r="H25">
        <v>536.76</v>
      </c>
      <c r="I25">
        <v>528.14</v>
      </c>
      <c r="J25">
        <v>69.599999999999994</v>
      </c>
      <c r="K25">
        <v>9.4600000000000009</v>
      </c>
      <c r="L25">
        <v>40.25</v>
      </c>
      <c r="M25" s="36">
        <f t="shared" si="4"/>
        <v>77.802400000000034</v>
      </c>
      <c r="P25" s="39">
        <f t="shared" si="1"/>
        <v>77.802400000000034</v>
      </c>
      <c r="Q25" s="72">
        <f t="shared" si="5"/>
        <v>49.411739999999995</v>
      </c>
      <c r="R25" s="73">
        <f t="shared" si="6"/>
        <v>127.21414000000003</v>
      </c>
    </row>
    <row r="26" spans="1:26" ht="28.05" customHeight="1" x14ac:dyDescent="0.25">
      <c r="A26" s="8" t="s">
        <v>121</v>
      </c>
      <c r="B26" s="8"/>
      <c r="C26" t="s">
        <v>268</v>
      </c>
      <c r="F26" t="s">
        <v>260</v>
      </c>
      <c r="G26" s="53">
        <v>2</v>
      </c>
      <c r="H26">
        <v>250.49</v>
      </c>
      <c r="I26">
        <v>253.06</v>
      </c>
      <c r="J26">
        <v>35.96</v>
      </c>
      <c r="K26">
        <v>1.53</v>
      </c>
      <c r="L26">
        <v>8.0500000000000007</v>
      </c>
      <c r="M26" s="71">
        <f t="shared" si="4"/>
        <v>33.174239999999998</v>
      </c>
      <c r="P26" s="39">
        <f t="shared" si="1"/>
        <v>33.174239999999998</v>
      </c>
      <c r="Q26" s="72">
        <f t="shared" si="5"/>
        <v>9.5225200000000019</v>
      </c>
      <c r="R26" s="73">
        <f t="shared" si="6"/>
        <v>42.696759999999998</v>
      </c>
    </row>
    <row r="27" spans="1:26" ht="28.05" customHeight="1" x14ac:dyDescent="0.25">
      <c r="A27" s="29" t="s">
        <v>213</v>
      </c>
      <c r="B27" s="29"/>
      <c r="C27" t="s">
        <v>268</v>
      </c>
      <c r="F27" t="s">
        <v>260</v>
      </c>
      <c r="G27" s="53">
        <v>3</v>
      </c>
      <c r="H27">
        <v>250.49</v>
      </c>
      <c r="I27">
        <v>277.08</v>
      </c>
      <c r="J27">
        <v>42.63</v>
      </c>
      <c r="K27">
        <v>0</v>
      </c>
      <c r="L27">
        <v>0</v>
      </c>
      <c r="M27" s="71">
        <f t="shared" si="4"/>
        <v>15.784220000000005</v>
      </c>
      <c r="P27" s="39">
        <f t="shared" si="1"/>
        <v>15.784220000000005</v>
      </c>
      <c r="Q27" s="72">
        <f t="shared" si="5"/>
        <v>0</v>
      </c>
      <c r="R27" s="73">
        <f t="shared" si="6"/>
        <v>15.784220000000005</v>
      </c>
    </row>
    <row r="28" spans="1:26" ht="28.05" customHeight="1" x14ac:dyDescent="0.25">
      <c r="A28" s="16" t="s">
        <v>265</v>
      </c>
      <c r="B28" s="16"/>
      <c r="C28" t="s">
        <v>268</v>
      </c>
      <c r="F28" t="s">
        <v>86</v>
      </c>
      <c r="G28" s="53">
        <v>20</v>
      </c>
      <c r="H28">
        <v>1908.48</v>
      </c>
      <c r="I28">
        <v>1819.56</v>
      </c>
      <c r="J28">
        <v>194.2</v>
      </c>
      <c r="K28">
        <v>25.96</v>
      </c>
      <c r="L28">
        <v>128.79</v>
      </c>
      <c r="M28" s="71">
        <f t="shared" si="4"/>
        <v>281.95479999999998</v>
      </c>
      <c r="P28" s="39">
        <f t="shared" si="1"/>
        <v>281.95479999999998</v>
      </c>
      <c r="Q28" s="72">
        <f t="shared" si="5"/>
        <v>153.82149999999999</v>
      </c>
      <c r="R28" s="73">
        <f t="shared" si="6"/>
        <v>435.77629999999999</v>
      </c>
    </row>
    <row r="29" spans="1:26" ht="28.05" customHeight="1" x14ac:dyDescent="0.25">
      <c r="A29" s="8" t="s">
        <v>148</v>
      </c>
      <c r="B29" s="8"/>
      <c r="C29" t="s">
        <v>268</v>
      </c>
      <c r="F29" t="s">
        <v>86</v>
      </c>
      <c r="G29" s="53">
        <v>13</v>
      </c>
      <c r="H29">
        <v>929.23</v>
      </c>
      <c r="I29">
        <v>875.82</v>
      </c>
      <c r="J29">
        <v>156</v>
      </c>
      <c r="K29">
        <v>14.15</v>
      </c>
      <c r="L29">
        <v>90.55</v>
      </c>
      <c r="M29" s="71">
        <f t="shared" si="4"/>
        <v>208.47400000000005</v>
      </c>
      <c r="P29" s="39">
        <f t="shared" si="1"/>
        <v>208.47400000000005</v>
      </c>
      <c r="Q29" s="72">
        <f t="shared" si="5"/>
        <v>104.0718</v>
      </c>
      <c r="R29" s="73">
        <f t="shared" si="6"/>
        <v>312.54580000000004</v>
      </c>
    </row>
    <row r="30" spans="1:26" ht="28.05" customHeight="1" x14ac:dyDescent="0.25">
      <c r="A30" s="17" t="s">
        <v>266</v>
      </c>
      <c r="B30" s="17"/>
      <c r="C30" t="s">
        <v>268</v>
      </c>
      <c r="F30" t="s">
        <v>260</v>
      </c>
      <c r="G30" s="53">
        <v>2</v>
      </c>
      <c r="H30">
        <v>250.49</v>
      </c>
      <c r="I30">
        <v>265.04000000000002</v>
      </c>
      <c r="J30">
        <v>49.02</v>
      </c>
      <c r="K30">
        <v>1.53</v>
      </c>
      <c r="L30">
        <v>8.0500000000000007</v>
      </c>
      <c r="M30" s="71">
        <f t="shared" si="4"/>
        <v>34.175880000000006</v>
      </c>
      <c r="P30" s="39">
        <f t="shared" si="1"/>
        <v>34.175880000000006</v>
      </c>
      <c r="Q30" s="72">
        <f t="shared" si="5"/>
        <v>9.5225200000000019</v>
      </c>
      <c r="R30" s="73">
        <f t="shared" si="6"/>
        <v>43.698400000000007</v>
      </c>
    </row>
    <row r="31" spans="1:26" ht="28.05" customHeight="1" x14ac:dyDescent="0.25">
      <c r="A31" s="75" t="s">
        <v>820</v>
      </c>
      <c r="B31" s="75"/>
      <c r="C31" t="s">
        <v>268</v>
      </c>
      <c r="F31" t="s">
        <v>260</v>
      </c>
      <c r="G31" s="53">
        <v>20</v>
      </c>
      <c r="H31">
        <v>407.54</v>
      </c>
      <c r="I31">
        <v>376.48</v>
      </c>
      <c r="J31">
        <v>67.2</v>
      </c>
      <c r="K31">
        <v>11.52</v>
      </c>
      <c r="L31">
        <v>86.53</v>
      </c>
      <c r="M31" s="71">
        <f t="shared" si="4"/>
        <v>97.856800000000021</v>
      </c>
      <c r="P31" s="39">
        <f t="shared" si="1"/>
        <v>97.856800000000021</v>
      </c>
      <c r="Q31" s="72">
        <f t="shared" si="5"/>
        <v>97.461699999999993</v>
      </c>
      <c r="R31" s="73">
        <f t="shared" si="6"/>
        <v>195.31850000000003</v>
      </c>
      <c r="S31" t="s">
        <v>1194</v>
      </c>
      <c r="T31">
        <v>2</v>
      </c>
      <c r="U31" s="54">
        <v>25.36</v>
      </c>
      <c r="V31" s="212">
        <v>1</v>
      </c>
      <c r="W31" s="95">
        <v>25.36</v>
      </c>
      <c r="X31" s="95">
        <v>0.3</v>
      </c>
      <c r="Y31" s="95">
        <v>10.06</v>
      </c>
      <c r="Z31" s="212" t="s">
        <v>1328</v>
      </c>
    </row>
    <row r="32" spans="1:26" ht="28.05" customHeight="1" x14ac:dyDescent="0.25">
      <c r="A32" s="75" t="s">
        <v>318</v>
      </c>
      <c r="B32" s="75"/>
      <c r="C32" t="s">
        <v>268</v>
      </c>
      <c r="F32" t="s">
        <v>86</v>
      </c>
      <c r="G32" s="53">
        <v>7</v>
      </c>
      <c r="H32">
        <v>834.96</v>
      </c>
      <c r="I32">
        <v>822.57</v>
      </c>
      <c r="J32">
        <v>120.89</v>
      </c>
      <c r="K32">
        <v>6.12</v>
      </c>
      <c r="L32">
        <v>34.21</v>
      </c>
      <c r="M32" s="36">
        <f t="shared" si="4"/>
        <v>132.55466000000001</v>
      </c>
      <c r="P32" s="39">
        <f t="shared" si="1"/>
        <v>132.55466000000001</v>
      </c>
      <c r="Q32" s="72">
        <f t="shared" si="5"/>
        <v>40.08802</v>
      </c>
      <c r="R32" s="73">
        <f t="shared" si="6"/>
        <v>172.64268000000001</v>
      </c>
      <c r="S32" t="s">
        <v>818</v>
      </c>
    </row>
    <row r="33" spans="1:26" ht="28.05" hidden="1" customHeight="1" x14ac:dyDescent="0.25">
      <c r="A33" s="31" t="s">
        <v>226</v>
      </c>
      <c r="B33" s="31"/>
      <c r="C33" s="4" t="s">
        <v>300</v>
      </c>
      <c r="E33" t="s">
        <v>301</v>
      </c>
      <c r="F33" t="s">
        <v>86</v>
      </c>
      <c r="G33" s="53">
        <v>3</v>
      </c>
      <c r="H33">
        <v>322.06</v>
      </c>
      <c r="I33">
        <v>334.36</v>
      </c>
      <c r="J33">
        <v>62.61</v>
      </c>
      <c r="K33">
        <v>3.96</v>
      </c>
      <c r="L33">
        <v>16.100000000000001</v>
      </c>
      <c r="M33" s="100">
        <f t="shared" si="4"/>
        <v>49.934339999999963</v>
      </c>
      <c r="P33" s="39">
        <f t="shared" si="1"/>
        <v>49.934339999999963</v>
      </c>
      <c r="Q33" s="99">
        <f t="shared" si="5"/>
        <v>19.939640000000004</v>
      </c>
      <c r="R33" s="49">
        <f t="shared" si="6"/>
        <v>69.87397999999996</v>
      </c>
    </row>
    <row r="34" spans="1:26" ht="28.05" hidden="1" customHeight="1" x14ac:dyDescent="0.25">
      <c r="A34" s="31" t="s">
        <v>224</v>
      </c>
      <c r="B34" s="31"/>
      <c r="C34" s="4" t="s">
        <v>300</v>
      </c>
      <c r="F34" t="s">
        <v>86</v>
      </c>
      <c r="G34" s="53">
        <v>4</v>
      </c>
      <c r="H34">
        <v>429.41</v>
      </c>
      <c r="I34">
        <v>432.43</v>
      </c>
      <c r="J34">
        <v>78.48</v>
      </c>
      <c r="K34">
        <v>3.06</v>
      </c>
      <c r="L34">
        <v>16.100000000000001</v>
      </c>
      <c r="M34" s="72">
        <f t="shared" si="4"/>
        <v>74.989120000000014</v>
      </c>
      <c r="P34" s="101">
        <f t="shared" ref="P34:P53" si="7">M34-O34</f>
        <v>74.989120000000014</v>
      </c>
      <c r="Q34" s="102">
        <f t="shared" si="5"/>
        <v>19.045040000000004</v>
      </c>
      <c r="R34" s="103">
        <f t="shared" si="6"/>
        <v>94.034160000000014</v>
      </c>
    </row>
    <row r="35" spans="1:26" ht="28.05" customHeight="1" x14ac:dyDescent="0.25">
      <c r="A35" s="17" t="s">
        <v>223</v>
      </c>
      <c r="B35" s="17"/>
      <c r="C35" s="4" t="s">
        <v>300</v>
      </c>
      <c r="F35" t="s">
        <v>86</v>
      </c>
      <c r="G35" s="53">
        <v>3</v>
      </c>
      <c r="H35">
        <v>417.48</v>
      </c>
      <c r="I35">
        <v>421.66</v>
      </c>
      <c r="J35">
        <v>59.7</v>
      </c>
      <c r="K35">
        <v>1.53</v>
      </c>
      <c r="L35">
        <v>8.0500000000000007</v>
      </c>
      <c r="M35" s="72">
        <f t="shared" si="4"/>
        <v>55.161799999999971</v>
      </c>
      <c r="P35" s="70">
        <f t="shared" si="7"/>
        <v>55.161799999999971</v>
      </c>
      <c r="Q35" s="72">
        <f t="shared" si="5"/>
        <v>9.5225200000000019</v>
      </c>
      <c r="R35" s="37">
        <f t="shared" si="6"/>
        <v>64.684319999999971</v>
      </c>
      <c r="S35" s="53" t="s">
        <v>957</v>
      </c>
      <c r="T35">
        <v>2</v>
      </c>
    </row>
    <row r="36" spans="1:26" ht="28.05" hidden="1" customHeight="1" x14ac:dyDescent="0.25">
      <c r="A36" s="16" t="s">
        <v>286</v>
      </c>
      <c r="B36" s="16"/>
      <c r="C36" s="4" t="s">
        <v>300</v>
      </c>
      <c r="D36" s="30" t="s">
        <v>259</v>
      </c>
      <c r="F36" t="s">
        <v>86</v>
      </c>
      <c r="G36" s="53">
        <v>3</v>
      </c>
      <c r="H36">
        <v>500.98</v>
      </c>
      <c r="I36">
        <v>518.04999999999995</v>
      </c>
      <c r="J36">
        <v>62.97</v>
      </c>
      <c r="K36">
        <v>4.1500000000000004</v>
      </c>
      <c r="L36">
        <v>26.16</v>
      </c>
      <c r="M36" s="99">
        <f t="shared" si="4"/>
        <v>45.522180000000048</v>
      </c>
      <c r="P36" s="70">
        <f t="shared" si="7"/>
        <v>45.522180000000048</v>
      </c>
      <c r="Q36" s="72">
        <f t="shared" si="5"/>
        <v>30.128139999999998</v>
      </c>
      <c r="R36" s="37">
        <f t="shared" si="6"/>
        <v>75.65032000000005</v>
      </c>
    </row>
    <row r="37" spans="1:26" ht="28.05" customHeight="1" x14ac:dyDescent="0.25">
      <c r="A37" s="8" t="s">
        <v>285</v>
      </c>
      <c r="B37" s="8"/>
      <c r="C37" s="4" t="s">
        <v>300</v>
      </c>
      <c r="F37" t="s">
        <v>86</v>
      </c>
      <c r="G37" s="53">
        <v>8</v>
      </c>
      <c r="H37">
        <v>1813.06</v>
      </c>
      <c r="I37">
        <v>1804.88</v>
      </c>
      <c r="J37">
        <v>197.04</v>
      </c>
      <c r="K37">
        <v>3.35</v>
      </c>
      <c r="L37">
        <v>50.31</v>
      </c>
      <c r="M37" s="72">
        <f t="shared" si="4"/>
        <v>204.03775999999971</v>
      </c>
      <c r="N37" t="s">
        <v>956</v>
      </c>
      <c r="P37" s="70">
        <f t="shared" si="7"/>
        <v>204.03775999999971</v>
      </c>
      <c r="Q37" s="72">
        <f t="shared" si="5"/>
        <v>53.338040000000007</v>
      </c>
      <c r="R37" s="37">
        <f t="shared" si="6"/>
        <v>257.37579999999969</v>
      </c>
      <c r="S37" s="53" t="s">
        <v>955</v>
      </c>
      <c r="T37">
        <v>1</v>
      </c>
      <c r="U37" s="54">
        <v>256.72000000000003</v>
      </c>
      <c r="V37" s="212">
        <v>1</v>
      </c>
      <c r="W37" s="54">
        <f>U37*V37</f>
        <v>256.72000000000003</v>
      </c>
      <c r="Y37" s="212">
        <v>8.0500000000000007</v>
      </c>
      <c r="Z37" s="212" t="s">
        <v>1322</v>
      </c>
    </row>
    <row r="38" spans="1:26" ht="25.05" hidden="1" customHeight="1" x14ac:dyDescent="0.25">
      <c r="A38" s="8" t="s">
        <v>125</v>
      </c>
      <c r="B38" s="8"/>
      <c r="C38" s="4" t="s">
        <v>412</v>
      </c>
      <c r="F38" t="s">
        <v>86</v>
      </c>
      <c r="G38" s="53">
        <v>16</v>
      </c>
      <c r="H38">
        <v>1717.63</v>
      </c>
      <c r="I38">
        <v>1631.27</v>
      </c>
      <c r="J38">
        <v>203.68</v>
      </c>
      <c r="K38">
        <v>20.18</v>
      </c>
      <c r="L38">
        <v>118.73</v>
      </c>
      <c r="M38" s="72">
        <f t="shared" si="4"/>
        <v>288.81792000000019</v>
      </c>
      <c r="P38" s="70">
        <f t="shared" si="7"/>
        <v>288.81792000000019</v>
      </c>
      <c r="Q38" s="104">
        <f t="shared" si="5"/>
        <v>138.07654000000002</v>
      </c>
      <c r="R38" s="37">
        <f t="shared" si="6"/>
        <v>426.89446000000021</v>
      </c>
    </row>
    <row r="39" spans="1:26" ht="24.6" customHeight="1" x14ac:dyDescent="0.25">
      <c r="A39" s="8" t="s">
        <v>124</v>
      </c>
      <c r="B39" s="8"/>
      <c r="C39" s="4" t="s">
        <v>412</v>
      </c>
      <c r="F39" t="s">
        <v>86</v>
      </c>
      <c r="G39" s="53">
        <v>2</v>
      </c>
      <c r="H39">
        <v>226.63</v>
      </c>
      <c r="I39">
        <v>236.77</v>
      </c>
      <c r="J39">
        <v>49.76</v>
      </c>
      <c r="K39">
        <v>1.53</v>
      </c>
      <c r="L39">
        <v>14.09</v>
      </c>
      <c r="M39" s="108">
        <f t="shared" si="4"/>
        <v>39.321439999999967</v>
      </c>
      <c r="P39" s="110">
        <f t="shared" si="7"/>
        <v>39.321439999999967</v>
      </c>
      <c r="Q39" s="111">
        <f t="shared" si="5"/>
        <v>15.52628</v>
      </c>
      <c r="R39" s="112">
        <f t="shared" si="6"/>
        <v>54.847719999999967</v>
      </c>
      <c r="S39" s="53" t="s">
        <v>963</v>
      </c>
      <c r="T39">
        <v>1</v>
      </c>
      <c r="U39" s="212">
        <v>138.88</v>
      </c>
      <c r="V39" s="212">
        <v>1</v>
      </c>
      <c r="W39" s="54">
        <f>U39*V39</f>
        <v>138.88</v>
      </c>
      <c r="X39" s="212">
        <v>1.53</v>
      </c>
      <c r="Y39" s="95">
        <v>8.0500000000000007</v>
      </c>
      <c r="Z39" s="212" t="s">
        <v>1331</v>
      </c>
    </row>
    <row r="40" spans="1:26" ht="25.05" customHeight="1" x14ac:dyDescent="0.25">
      <c r="A40" s="16" t="s">
        <v>267</v>
      </c>
      <c r="B40" s="16"/>
      <c r="C40" s="4" t="s">
        <v>412</v>
      </c>
      <c r="F40" t="s">
        <v>86</v>
      </c>
      <c r="G40" s="53">
        <v>3</v>
      </c>
      <c r="H40">
        <v>339.95</v>
      </c>
      <c r="I40">
        <v>347.32</v>
      </c>
      <c r="J40">
        <v>62.34</v>
      </c>
      <c r="K40">
        <v>4.29</v>
      </c>
      <c r="L40">
        <v>26.16</v>
      </c>
      <c r="M40" s="109">
        <f t="shared" si="4"/>
        <v>54.595959999999991</v>
      </c>
      <c r="P40" s="110">
        <f t="shared" si="7"/>
        <v>54.595959999999991</v>
      </c>
      <c r="Q40" s="111">
        <f t="shared" si="5"/>
        <v>30.267299999999999</v>
      </c>
      <c r="R40" s="112">
        <f t="shared" si="6"/>
        <v>84.863259999999997</v>
      </c>
    </row>
    <row r="41" spans="1:26" ht="25.05" customHeight="1" x14ac:dyDescent="0.25">
      <c r="A41" s="8" t="s">
        <v>264</v>
      </c>
      <c r="B41" s="8"/>
      <c r="C41" s="4" t="s">
        <v>412</v>
      </c>
      <c r="F41" t="s">
        <v>86</v>
      </c>
      <c r="G41" s="53">
        <v>2</v>
      </c>
      <c r="H41">
        <v>143.13999999999999</v>
      </c>
      <c r="I41">
        <v>157.06</v>
      </c>
      <c r="J41">
        <v>40.64</v>
      </c>
      <c r="K41">
        <v>0.6</v>
      </c>
      <c r="L41">
        <v>8.0500000000000007</v>
      </c>
      <c r="M41" s="109">
        <f t="shared" si="4"/>
        <v>26.476159999999993</v>
      </c>
      <c r="P41" s="110">
        <f t="shared" si="7"/>
        <v>26.476159999999993</v>
      </c>
      <c r="Q41" s="111">
        <f t="shared" si="5"/>
        <v>8.5981000000000005</v>
      </c>
      <c r="R41" s="112">
        <f t="shared" si="6"/>
        <v>35.074259999999995</v>
      </c>
    </row>
    <row r="42" spans="1:26" ht="25.05" customHeight="1" x14ac:dyDescent="0.25">
      <c r="A42" s="16" t="s">
        <v>222</v>
      </c>
      <c r="B42" s="16"/>
      <c r="C42" s="4" t="s">
        <v>412</v>
      </c>
      <c r="F42" t="s">
        <v>86</v>
      </c>
      <c r="G42" s="53">
        <v>6</v>
      </c>
      <c r="H42">
        <v>214.7</v>
      </c>
      <c r="I42">
        <v>204.2</v>
      </c>
      <c r="J42">
        <v>30.42</v>
      </c>
      <c r="K42">
        <v>4.32</v>
      </c>
      <c r="L42">
        <v>40.24</v>
      </c>
      <c r="M42" s="109">
        <f t="shared" si="4"/>
        <v>40.737480000000005</v>
      </c>
      <c r="P42" s="105">
        <f t="shared" si="7"/>
        <v>40.737480000000005</v>
      </c>
      <c r="Q42" s="106">
        <f t="shared" si="5"/>
        <v>44.292640000000006</v>
      </c>
      <c r="R42" s="107">
        <f t="shared" si="6"/>
        <v>85.030120000000011</v>
      </c>
    </row>
    <row r="43" spans="1:26" ht="25.05" customHeight="1" x14ac:dyDescent="0.25">
      <c r="A43" s="17" t="s">
        <v>221</v>
      </c>
      <c r="B43" s="17"/>
      <c r="C43" s="4" t="s">
        <v>413</v>
      </c>
      <c r="F43" t="s">
        <v>86</v>
      </c>
      <c r="G43" s="53">
        <v>10</v>
      </c>
      <c r="H43">
        <v>1013.88</v>
      </c>
      <c r="I43">
        <v>994.02</v>
      </c>
      <c r="J43">
        <v>100.8</v>
      </c>
      <c r="K43">
        <v>8.5500000000000007</v>
      </c>
      <c r="L43">
        <v>66.41</v>
      </c>
      <c r="M43" s="113">
        <f t="shared" si="4"/>
        <v>120.05520000000001</v>
      </c>
      <c r="P43" s="105">
        <f t="shared" si="7"/>
        <v>120.05520000000001</v>
      </c>
      <c r="Q43" s="106">
        <f t="shared" si="5"/>
        <v>74.510239999999996</v>
      </c>
      <c r="R43" s="107">
        <f t="shared" si="6"/>
        <v>194.56544000000002</v>
      </c>
    </row>
    <row r="44" spans="1:26" ht="25.05" customHeight="1" x14ac:dyDescent="0.25">
      <c r="A44" s="17" t="s">
        <v>219</v>
      </c>
      <c r="B44" s="17"/>
      <c r="C44" s="4" t="s">
        <v>413</v>
      </c>
      <c r="F44" t="s">
        <v>86</v>
      </c>
      <c r="G44" s="53">
        <v>6</v>
      </c>
      <c r="H44">
        <v>572.54</v>
      </c>
      <c r="I44">
        <v>574.86</v>
      </c>
      <c r="J44">
        <v>63.66</v>
      </c>
      <c r="K44">
        <v>7.6</v>
      </c>
      <c r="L44">
        <v>42.26</v>
      </c>
      <c r="M44" s="113">
        <f t="shared" si="4"/>
        <v>60.958039999999983</v>
      </c>
      <c r="P44" s="39">
        <f t="shared" si="7"/>
        <v>60.958039999999983</v>
      </c>
      <c r="Q44" s="114">
        <f t="shared" si="5"/>
        <v>49.560839999999999</v>
      </c>
      <c r="R44" s="115">
        <f t="shared" si="6"/>
        <v>110.51887999999998</v>
      </c>
    </row>
    <row r="45" spans="1:26" ht="25.05" customHeight="1" x14ac:dyDescent="0.25">
      <c r="A45" s="11" t="s">
        <v>1282</v>
      </c>
      <c r="B45" s="11"/>
      <c r="C45" s="4" t="s">
        <v>413</v>
      </c>
      <c r="F45" t="s">
        <v>260</v>
      </c>
      <c r="G45" s="53">
        <v>75</v>
      </c>
      <c r="H45">
        <v>4920.3999999999996</v>
      </c>
      <c r="I45">
        <v>4573.17</v>
      </c>
      <c r="J45">
        <v>139.86000000000001</v>
      </c>
      <c r="K45">
        <v>27.4</v>
      </c>
      <c r="L45">
        <v>442.73</v>
      </c>
      <c r="M45" s="99">
        <f t="shared" si="4"/>
        <v>486.2508399999997</v>
      </c>
      <c r="P45" s="39">
        <f t="shared" si="7"/>
        <v>486.2508399999997</v>
      </c>
      <c r="Q45" s="114">
        <f t="shared" si="5"/>
        <v>467.30921999999998</v>
      </c>
      <c r="R45" s="115">
        <f t="shared" si="6"/>
        <v>953.56005999999968</v>
      </c>
      <c r="S45" s="197" t="s">
        <v>1283</v>
      </c>
    </row>
    <row r="46" spans="1:26" ht="25.05" customHeight="1" x14ac:dyDescent="0.25">
      <c r="A46" s="8" t="s">
        <v>272</v>
      </c>
      <c r="B46" s="8"/>
      <c r="C46" s="4" t="s">
        <v>413</v>
      </c>
      <c r="F46" t="s">
        <v>86</v>
      </c>
      <c r="G46" s="53">
        <v>2</v>
      </c>
      <c r="H46">
        <v>214.7</v>
      </c>
      <c r="I46">
        <v>228.89</v>
      </c>
      <c r="J46">
        <v>40.94</v>
      </c>
      <c r="K46">
        <v>2.4300000000000002</v>
      </c>
      <c r="L46">
        <v>16.100000000000001</v>
      </c>
      <c r="M46" s="109">
        <f t="shared" si="4"/>
        <v>26.504359999999991</v>
      </c>
      <c r="P46" s="152">
        <f t="shared" si="7"/>
        <v>26.504359999999991</v>
      </c>
      <c r="Q46" s="153">
        <f t="shared" si="5"/>
        <v>18.418820000000004</v>
      </c>
      <c r="R46" s="112">
        <f t="shared" si="6"/>
        <v>44.923179999999995</v>
      </c>
    </row>
    <row r="47" spans="1:26" ht="25.05" customHeight="1" x14ac:dyDescent="0.25">
      <c r="A47" s="8" t="s">
        <v>327</v>
      </c>
      <c r="B47" s="8"/>
      <c r="C47" s="4" t="s">
        <v>413</v>
      </c>
      <c r="E47" t="s">
        <v>329</v>
      </c>
      <c r="F47" t="s">
        <v>86</v>
      </c>
      <c r="G47" s="53">
        <v>2</v>
      </c>
      <c r="H47">
        <v>202.78</v>
      </c>
      <c r="I47">
        <v>220.5</v>
      </c>
      <c r="J47">
        <v>25.79</v>
      </c>
      <c r="K47">
        <v>0.5</v>
      </c>
      <c r="L47">
        <v>8.0500000000000007</v>
      </c>
      <c r="M47" s="109">
        <f t="shared" si="4"/>
        <v>7.9152599999999893</v>
      </c>
      <c r="O47" s="123"/>
      <c r="P47" s="39">
        <f t="shared" si="7"/>
        <v>7.9152599999999893</v>
      </c>
      <c r="Q47" s="36">
        <f t="shared" si="5"/>
        <v>8.4987000000000013</v>
      </c>
      <c r="R47" s="112">
        <f t="shared" si="6"/>
        <v>16.413959999999989</v>
      </c>
      <c r="S47" s="53" t="s">
        <v>966</v>
      </c>
      <c r="T47">
        <v>1</v>
      </c>
    </row>
    <row r="48" spans="1:26" ht="25.05" hidden="1" customHeight="1" x14ac:dyDescent="0.25">
      <c r="A48" s="8" t="s">
        <v>287</v>
      </c>
      <c r="B48" s="8"/>
      <c r="C48" s="4" t="s">
        <v>413</v>
      </c>
      <c r="F48" t="s">
        <v>86</v>
      </c>
      <c r="G48" s="53">
        <v>8</v>
      </c>
      <c r="H48">
        <v>811.1</v>
      </c>
      <c r="I48">
        <v>784.76</v>
      </c>
      <c r="J48">
        <v>116.72</v>
      </c>
      <c r="K48">
        <v>10.48</v>
      </c>
      <c r="L48">
        <v>17.920000000000002</v>
      </c>
      <c r="M48" s="109">
        <f t="shared" si="4"/>
        <v>142.35968000000003</v>
      </c>
      <c r="O48" s="123"/>
      <c r="P48" s="39">
        <f t="shared" si="7"/>
        <v>142.35968000000003</v>
      </c>
      <c r="Q48" s="36">
        <f t="shared" si="5"/>
        <v>28.229600000000001</v>
      </c>
      <c r="R48" s="112">
        <f t="shared" si="6"/>
        <v>170.58928000000003</v>
      </c>
    </row>
    <row r="49" spans="1:26" ht="25.05" hidden="1" customHeight="1" x14ac:dyDescent="0.25">
      <c r="A49" s="8" t="s">
        <v>253</v>
      </c>
      <c r="B49" s="8"/>
      <c r="C49" s="4" t="s">
        <v>413</v>
      </c>
      <c r="F49" t="s">
        <v>86</v>
      </c>
      <c r="G49" s="53">
        <v>5</v>
      </c>
      <c r="H49">
        <v>536.76</v>
      </c>
      <c r="I49">
        <v>544.91999999999996</v>
      </c>
      <c r="J49">
        <v>104.3</v>
      </c>
      <c r="L49">
        <v>34.21</v>
      </c>
      <c r="M49" s="109">
        <f t="shared" si="4"/>
        <v>95.514200000000073</v>
      </c>
      <c r="O49" s="123"/>
      <c r="P49" s="39">
        <f t="shared" si="7"/>
        <v>95.514200000000073</v>
      </c>
      <c r="Q49" s="36">
        <f t="shared" si="5"/>
        <v>34.004739999999998</v>
      </c>
      <c r="R49" s="112">
        <f t="shared" si="6"/>
        <v>129.51894000000007</v>
      </c>
    </row>
    <row r="50" spans="1:26" ht="25.05" hidden="1" customHeight="1" x14ac:dyDescent="0.25">
      <c r="A50" s="17" t="s">
        <v>214</v>
      </c>
      <c r="B50" s="17"/>
      <c r="C50" s="4" t="s">
        <v>413</v>
      </c>
      <c r="F50" t="s">
        <v>86</v>
      </c>
      <c r="G50" s="53">
        <v>2</v>
      </c>
      <c r="H50">
        <v>214.7</v>
      </c>
      <c r="I50">
        <v>228.89</v>
      </c>
      <c r="J50">
        <v>39.520000000000003</v>
      </c>
      <c r="K50">
        <v>2.76</v>
      </c>
      <c r="L50">
        <v>16.100000000000001</v>
      </c>
      <c r="M50" s="109">
        <f t="shared" si="4"/>
        <v>25.092880000000008</v>
      </c>
      <c r="P50" s="39">
        <f t="shared" si="7"/>
        <v>25.092880000000008</v>
      </c>
      <c r="Q50" s="36">
        <f t="shared" si="5"/>
        <v>18.746840000000002</v>
      </c>
      <c r="R50" s="112">
        <f t="shared" si="6"/>
        <v>43.839720000000014</v>
      </c>
    </row>
    <row r="51" spans="1:26" ht="25.05" customHeight="1" x14ac:dyDescent="0.25">
      <c r="A51" s="8" t="s">
        <v>143</v>
      </c>
      <c r="B51" s="8"/>
      <c r="C51" s="4" t="s">
        <v>413</v>
      </c>
      <c r="F51" t="s">
        <v>86</v>
      </c>
      <c r="G51" s="53">
        <v>9</v>
      </c>
      <c r="H51">
        <v>1288.22</v>
      </c>
      <c r="I51">
        <v>1235.71</v>
      </c>
      <c r="J51">
        <v>93.6</v>
      </c>
      <c r="K51">
        <v>8.25</v>
      </c>
      <c r="L51">
        <v>60.36</v>
      </c>
      <c r="M51" s="109">
        <f t="shared" si="4"/>
        <v>145.5483999999999</v>
      </c>
      <c r="P51" s="39">
        <f t="shared" si="7"/>
        <v>145.5483999999999</v>
      </c>
      <c r="Q51" s="36">
        <f t="shared" si="5"/>
        <v>68.198340000000002</v>
      </c>
      <c r="R51" s="112">
        <f t="shared" si="6"/>
        <v>213.7467399999999</v>
      </c>
      <c r="S51" s="53" t="s">
        <v>1124</v>
      </c>
      <c r="T51">
        <v>1</v>
      </c>
      <c r="U51" s="54">
        <v>155.69999999999999</v>
      </c>
      <c r="V51" s="212">
        <v>1</v>
      </c>
      <c r="W51" s="54">
        <f>U51*V51</f>
        <v>155.69999999999999</v>
      </c>
      <c r="X51" s="95">
        <v>1.23</v>
      </c>
      <c r="Y51" s="54">
        <v>10.06</v>
      </c>
      <c r="Z51" s="212" t="s">
        <v>1325</v>
      </c>
    </row>
    <row r="52" spans="1:26" ht="25.05" customHeight="1" x14ac:dyDescent="0.25">
      <c r="A52" s="17" t="s">
        <v>215</v>
      </c>
      <c r="B52" s="17"/>
      <c r="C52" s="4" t="s">
        <v>413</v>
      </c>
      <c r="F52" t="s">
        <v>86</v>
      </c>
      <c r="G52" s="53">
        <v>7</v>
      </c>
      <c r="H52">
        <v>715.68</v>
      </c>
      <c r="I52">
        <v>704.51</v>
      </c>
      <c r="J52">
        <v>126</v>
      </c>
      <c r="K52">
        <v>5.82</v>
      </c>
      <c r="L52">
        <v>34.21</v>
      </c>
      <c r="M52" s="113">
        <f t="shared" si="4"/>
        <v>136.41399999999999</v>
      </c>
      <c r="N52" t="s">
        <v>1247</v>
      </c>
      <c r="O52" s="154"/>
      <c r="P52" s="155">
        <f t="shared" si="7"/>
        <v>136.41399999999999</v>
      </c>
      <c r="Q52" s="156">
        <f t="shared" si="5"/>
        <v>39.789819999999999</v>
      </c>
      <c r="R52" s="157">
        <f t="shared" si="6"/>
        <v>176.20381999999998</v>
      </c>
      <c r="S52" t="s">
        <v>1125</v>
      </c>
      <c r="T52">
        <v>1</v>
      </c>
    </row>
    <row r="53" spans="1:26" ht="25.05" customHeight="1" x14ac:dyDescent="0.25">
      <c r="A53" s="8" t="s">
        <v>257</v>
      </c>
      <c r="B53" s="8"/>
      <c r="C53" s="4" t="s">
        <v>414</v>
      </c>
      <c r="F53" t="s">
        <v>86</v>
      </c>
      <c r="G53" s="53">
        <v>72</v>
      </c>
      <c r="H53">
        <v>4418.33</v>
      </c>
      <c r="I53">
        <v>4264.26</v>
      </c>
      <c r="J53">
        <v>925.67</v>
      </c>
      <c r="K53">
        <v>41.61</v>
      </c>
      <c r="L53">
        <v>233.4</v>
      </c>
      <c r="M53" s="113">
        <f t="shared" si="4"/>
        <v>1074.1859799999993</v>
      </c>
      <c r="N53" t="s">
        <v>1139</v>
      </c>
      <c r="O53" s="158">
        <v>40</v>
      </c>
      <c r="P53" s="155">
        <f t="shared" si="7"/>
        <v>1034.1859799999993</v>
      </c>
      <c r="Q53" s="156">
        <f t="shared" si="5"/>
        <v>273.35993999999999</v>
      </c>
      <c r="R53" s="157">
        <f t="shared" si="6"/>
        <v>1307.5459199999993</v>
      </c>
      <c r="S53" t="s">
        <v>1167</v>
      </c>
      <c r="V53" s="212">
        <f>SUM(V2:V52)</f>
        <v>13</v>
      </c>
      <c r="W53" s="212">
        <f>SUM(W2:W52)</f>
        <v>1602.6299999999999</v>
      </c>
      <c r="X53" s="212">
        <f>SUM(X2:X52)</f>
        <v>8.52</v>
      </c>
      <c r="Y53" s="212">
        <f>SUM(Y2:Y52)</f>
        <v>88.54</v>
      </c>
    </row>
    <row r="54" spans="1:26" s="185" customFormat="1" ht="25.05" customHeight="1" x14ac:dyDescent="0.25">
      <c r="A54" s="8"/>
      <c r="B54" s="8"/>
      <c r="C54" s="54"/>
      <c r="K54" s="36">
        <f>SUM(K2:K53)*0.994</f>
        <v>434.21896000000004</v>
      </c>
      <c r="L54" s="36">
        <f>SUM(L2:L53)*0.994</f>
        <v>2911.0085200000003</v>
      </c>
      <c r="M54" s="36"/>
      <c r="N54" s="36"/>
      <c r="O54" s="36">
        <f>SUM(O2:O53)</f>
        <v>269</v>
      </c>
      <c r="P54" s="36">
        <f>SUM(P2:P53)</f>
        <v>6725.0964799999965</v>
      </c>
      <c r="Q54" s="36"/>
      <c r="R54" s="37"/>
      <c r="S54" s="189"/>
      <c r="U54" s="212"/>
      <c r="V54" s="212"/>
      <c r="W54" s="212">
        <f>W53*0.994</f>
        <v>1593.0142199999998</v>
      </c>
      <c r="X54" s="54">
        <f>X53*0.994</f>
        <v>8.4688800000000004</v>
      </c>
      <c r="Y54" s="54">
        <f>Y53*0.994</f>
        <v>88.008760000000009</v>
      </c>
      <c r="Z54" s="212"/>
    </row>
    <row r="55" spans="1:26" s="185" customFormat="1" ht="25.05" customHeight="1" x14ac:dyDescent="0.25">
      <c r="A55" s="8"/>
      <c r="B55" s="8"/>
      <c r="C55" s="54"/>
      <c r="L55" s="123"/>
      <c r="M55" s="36"/>
      <c r="N55" s="123"/>
      <c r="O55" s="194"/>
      <c r="P55" s="37"/>
      <c r="Q55" s="195"/>
      <c r="R55" s="37"/>
      <c r="S55" s="189"/>
      <c r="U55" s="212"/>
      <c r="V55" s="212"/>
      <c r="W55" s="212"/>
      <c r="X55" s="212"/>
      <c r="Y55" s="212"/>
      <c r="Z55" s="212"/>
    </row>
    <row r="56" spans="1:26" ht="25.05" customHeight="1" x14ac:dyDescent="0.25">
      <c r="A56" s="17" t="s">
        <v>228</v>
      </c>
      <c r="B56" s="17"/>
      <c r="C56" s="4" t="s">
        <v>476</v>
      </c>
      <c r="F56" t="s">
        <v>86</v>
      </c>
      <c r="L56" s="123"/>
      <c r="M56" s="123"/>
      <c r="N56" s="123"/>
      <c r="O56" s="194"/>
      <c r="P56" s="196"/>
      <c r="Q56" s="196"/>
      <c r="R56" s="196"/>
      <c r="S56" s="189"/>
    </row>
    <row r="57" spans="1:26" ht="25.05" customHeight="1" x14ac:dyDescent="0.25">
      <c r="A57" s="17" t="s">
        <v>227</v>
      </c>
      <c r="B57" s="17"/>
      <c r="C57" s="4" t="s">
        <v>476</v>
      </c>
      <c r="F57" t="s">
        <v>86</v>
      </c>
      <c r="N57" s="186"/>
      <c r="O57" s="186"/>
      <c r="P57" s="186"/>
      <c r="Q57" s="186"/>
      <c r="R57" s="186"/>
      <c r="S57" s="189"/>
    </row>
    <row r="58" spans="1:26" ht="25.05" customHeight="1" x14ac:dyDescent="0.25">
      <c r="A58" t="s">
        <v>294</v>
      </c>
      <c r="C58" s="4" t="s">
        <v>476</v>
      </c>
      <c r="E58" t="s">
        <v>295</v>
      </c>
      <c r="F58" t="s">
        <v>86</v>
      </c>
      <c r="N58" s="190"/>
      <c r="O58" s="190"/>
      <c r="P58" s="190"/>
      <c r="Q58" s="190"/>
      <c r="R58" s="190"/>
      <c r="S58" s="191"/>
    </row>
    <row r="59" spans="1:26" ht="25.05" customHeight="1" x14ac:dyDescent="0.25">
      <c r="A59" s="8" t="s">
        <v>360</v>
      </c>
      <c r="B59" s="8"/>
      <c r="C59" s="4" t="s">
        <v>476</v>
      </c>
      <c r="F59" t="s">
        <v>86</v>
      </c>
    </row>
    <row r="60" spans="1:26" ht="25.05" customHeight="1" x14ac:dyDescent="0.25">
      <c r="A60" s="8" t="s">
        <v>328</v>
      </c>
      <c r="B60" s="8"/>
      <c r="C60" s="4" t="s">
        <v>476</v>
      </c>
      <c r="E60" t="s">
        <v>329</v>
      </c>
      <c r="F60" t="s">
        <v>86</v>
      </c>
      <c r="G60" s="53">
        <v>4</v>
      </c>
      <c r="H60">
        <v>405.55</v>
      </c>
      <c r="I60">
        <v>406.6</v>
      </c>
      <c r="J60">
        <v>29.55</v>
      </c>
      <c r="K60">
        <v>4.59</v>
      </c>
      <c r="L60">
        <v>30.19</v>
      </c>
      <c r="M60" s="36">
        <f>H60+J60*0.994-I60</f>
        <v>28.322699999999998</v>
      </c>
      <c r="P60" s="39">
        <f>M60-O60</f>
        <v>28.322699999999998</v>
      </c>
      <c r="Q60" s="72">
        <f>L60*0.994+K60*0.994</f>
        <v>34.57132</v>
      </c>
      <c r="R60" s="73">
        <f>P60+Q60</f>
        <v>62.894019999999998</v>
      </c>
      <c r="S60" s="53" t="s">
        <v>965</v>
      </c>
    </row>
    <row r="61" spans="1:26" ht="25.05" customHeight="1" x14ac:dyDescent="0.25">
      <c r="A61" s="17" t="s">
        <v>220</v>
      </c>
      <c r="B61" s="17"/>
      <c r="C61" s="4" t="s">
        <v>476</v>
      </c>
      <c r="F61" t="s">
        <v>86</v>
      </c>
    </row>
    <row r="62" spans="1:26" ht="25.05" customHeight="1" x14ac:dyDescent="0.25">
      <c r="A62" s="8" t="s">
        <v>258</v>
      </c>
      <c r="B62" s="8"/>
      <c r="C62" s="4" t="s">
        <v>476</v>
      </c>
      <c r="F62" t="s">
        <v>86</v>
      </c>
    </row>
    <row r="63" spans="1:26" ht="25.05" customHeight="1" x14ac:dyDescent="0.25">
      <c r="A63" s="8" t="s">
        <v>269</v>
      </c>
      <c r="B63" s="8"/>
      <c r="C63" s="4" t="s">
        <v>476</v>
      </c>
      <c r="F63" t="s">
        <v>86</v>
      </c>
      <c r="G63" s="53">
        <v>6</v>
      </c>
      <c r="H63">
        <v>685.86</v>
      </c>
      <c r="I63">
        <v>654</v>
      </c>
      <c r="J63">
        <v>11.4</v>
      </c>
      <c r="K63">
        <v>2.98</v>
      </c>
      <c r="L63">
        <v>40.25</v>
      </c>
      <c r="M63" s="36">
        <f>H63+J63*0.994-I63</f>
        <v>43.191599999999994</v>
      </c>
      <c r="N63" t="s">
        <v>950</v>
      </c>
      <c r="O63">
        <v>15</v>
      </c>
      <c r="P63" s="39">
        <f>M63-O63</f>
        <v>28.191599999999994</v>
      </c>
      <c r="Q63" s="72">
        <f>L63*0.994+K63*0.994</f>
        <v>42.970619999999997</v>
      </c>
      <c r="R63" s="73">
        <f>P63+Q63</f>
        <v>71.162219999999991</v>
      </c>
      <c r="S63" s="53" t="s">
        <v>949</v>
      </c>
    </row>
    <row r="64" spans="1:26" ht="25.05" customHeight="1" x14ac:dyDescent="0.25">
      <c r="A64" s="11" t="s">
        <v>400</v>
      </c>
      <c r="B64" s="11"/>
      <c r="C64" s="4" t="s">
        <v>476</v>
      </c>
      <c r="F64" t="s">
        <v>86</v>
      </c>
    </row>
    <row r="65" spans="1:19" ht="25.05" customHeight="1" x14ac:dyDescent="0.25">
      <c r="A65" s="11" t="s">
        <v>273</v>
      </c>
      <c r="B65" s="11"/>
      <c r="C65" s="4" t="s">
        <v>476</v>
      </c>
      <c r="F65" t="s">
        <v>86</v>
      </c>
    </row>
    <row r="66" spans="1:19" ht="25.05" customHeight="1" x14ac:dyDescent="0.25">
      <c r="A66" s="8" t="s">
        <v>146</v>
      </c>
      <c r="B66" s="8"/>
      <c r="C66" s="4" t="s">
        <v>476</v>
      </c>
      <c r="F66" t="s">
        <v>86</v>
      </c>
    </row>
    <row r="67" spans="1:19" ht="25.05" customHeight="1" x14ac:dyDescent="0.25">
      <c r="A67" s="8" t="s">
        <v>144</v>
      </c>
      <c r="B67" s="8"/>
      <c r="C67" s="4" t="s">
        <v>476</v>
      </c>
      <c r="F67" t="s">
        <v>86</v>
      </c>
      <c r="G67" s="53">
        <v>12</v>
      </c>
      <c r="H67">
        <v>2242.46</v>
      </c>
      <c r="I67">
        <v>2204.8200000000002</v>
      </c>
      <c r="J67">
        <v>431.2</v>
      </c>
      <c r="K67">
        <v>13.09</v>
      </c>
      <c r="L67">
        <v>60.37</v>
      </c>
      <c r="M67" s="36">
        <f>H67+J67*0.994-I67</f>
        <v>466.25279999999975</v>
      </c>
      <c r="P67" s="39">
        <f>M67-O67</f>
        <v>466.25279999999975</v>
      </c>
      <c r="Q67" s="72">
        <f>L67*0.994+K67*0.994</f>
        <v>73.019239999999996</v>
      </c>
      <c r="R67" s="73">
        <f>P67+Q67</f>
        <v>539.27203999999972</v>
      </c>
      <c r="S67" s="53" t="s">
        <v>964</v>
      </c>
    </row>
    <row r="68" spans="1:19" ht="25.05" customHeight="1" x14ac:dyDescent="0.25">
      <c r="A68" s="8" t="s">
        <v>274</v>
      </c>
      <c r="B68" s="8"/>
      <c r="C68" s="4" t="s">
        <v>476</v>
      </c>
      <c r="F68" t="s">
        <v>86</v>
      </c>
    </row>
    <row r="69" spans="1:19" ht="25.05" customHeight="1" x14ac:dyDescent="0.25">
      <c r="A69" s="11" t="s">
        <v>158</v>
      </c>
      <c r="B69" s="11"/>
      <c r="C69" s="4" t="s">
        <v>476</v>
      </c>
      <c r="F69" t="s">
        <v>86</v>
      </c>
    </row>
    <row r="70" spans="1:19" ht="25.05" customHeight="1" x14ac:dyDescent="0.25">
      <c r="A70" s="8" t="s">
        <v>345</v>
      </c>
      <c r="B70" s="8"/>
      <c r="C70" s="4" t="s">
        <v>490</v>
      </c>
      <c r="F70" t="s">
        <v>86</v>
      </c>
    </row>
    <row r="71" spans="1:19" ht="25.05" customHeight="1" x14ac:dyDescent="0.25">
      <c r="A71" s="11" t="s">
        <v>399</v>
      </c>
      <c r="B71" s="11"/>
      <c r="C71" s="4" t="s">
        <v>490</v>
      </c>
      <c r="F71" t="s">
        <v>86</v>
      </c>
    </row>
    <row r="72" spans="1:19" ht="25.05" customHeight="1" x14ac:dyDescent="0.25">
      <c r="A72" s="8" t="s">
        <v>289</v>
      </c>
      <c r="B72" s="8"/>
      <c r="C72" s="4" t="s">
        <v>490</v>
      </c>
      <c r="F72" t="s">
        <v>86</v>
      </c>
    </row>
    <row r="73" spans="1:19" ht="25.05" customHeight="1" x14ac:dyDescent="0.25">
      <c r="A73" s="11" t="s">
        <v>398</v>
      </c>
      <c r="B73" s="11"/>
      <c r="C73" s="4" t="s">
        <v>490</v>
      </c>
      <c r="F73" t="s">
        <v>86</v>
      </c>
    </row>
    <row r="74" spans="1:19" ht="25.05" customHeight="1" x14ac:dyDescent="0.25">
      <c r="A74" s="8" t="s">
        <v>254</v>
      </c>
      <c r="B74" s="8"/>
      <c r="C74" s="4" t="s">
        <v>490</v>
      </c>
      <c r="E74" t="s">
        <v>370</v>
      </c>
      <c r="F74" t="s">
        <v>86</v>
      </c>
    </row>
    <row r="75" spans="1:19" ht="25.05" customHeight="1" x14ac:dyDescent="0.25">
      <c r="A75" t="s">
        <v>292</v>
      </c>
      <c r="C75" s="4" t="s">
        <v>491</v>
      </c>
      <c r="E75" t="s">
        <v>293</v>
      </c>
      <c r="F75" t="s">
        <v>86</v>
      </c>
    </row>
    <row r="76" spans="1:19" ht="25.05" customHeight="1" x14ac:dyDescent="0.25">
      <c r="A76" s="8" t="s">
        <v>275</v>
      </c>
      <c r="B76" s="8"/>
      <c r="C76" s="4" t="s">
        <v>491</v>
      </c>
      <c r="F76" t="s">
        <v>86</v>
      </c>
    </row>
    <row r="77" spans="1:19" ht="25.05" customHeight="1" x14ac:dyDescent="0.25">
      <c r="A77" s="9" t="s">
        <v>367</v>
      </c>
      <c r="B77" s="9"/>
      <c r="C77" s="4" t="s">
        <v>491</v>
      </c>
      <c r="F77" t="s">
        <v>86</v>
      </c>
    </row>
    <row r="78" spans="1:19" ht="25.05" customHeight="1" x14ac:dyDescent="0.25">
      <c r="A78" s="8" t="s">
        <v>420</v>
      </c>
      <c r="B78" s="8"/>
      <c r="C78" s="4" t="s">
        <v>491</v>
      </c>
      <c r="E78" t="s">
        <v>419</v>
      </c>
      <c r="F78" t="s">
        <v>86</v>
      </c>
    </row>
    <row r="79" spans="1:19" ht="25.05" customHeight="1" x14ac:dyDescent="0.25">
      <c r="A79" s="8" t="s">
        <v>302</v>
      </c>
      <c r="B79" s="8"/>
      <c r="C79" s="4" t="s">
        <v>491</v>
      </c>
      <c r="F79" t="s">
        <v>86</v>
      </c>
    </row>
    <row r="80" spans="1:19" ht="25.05" customHeight="1" x14ac:dyDescent="0.25">
      <c r="A80" s="9" t="s">
        <v>123</v>
      </c>
      <c r="B80" s="9"/>
      <c r="C80" s="4" t="s">
        <v>509</v>
      </c>
      <c r="F80" t="s">
        <v>86</v>
      </c>
      <c r="G80" s="53">
        <v>8</v>
      </c>
      <c r="H80">
        <v>858.82</v>
      </c>
      <c r="I80">
        <v>829.53</v>
      </c>
      <c r="J80">
        <v>53.8</v>
      </c>
      <c r="K80">
        <v>3.34</v>
      </c>
      <c r="L80">
        <v>21.14</v>
      </c>
      <c r="M80" s="36">
        <f>H80+J80*0.994-I80</f>
        <v>82.767200000000116</v>
      </c>
      <c r="P80" s="39">
        <f>M80-O80</f>
        <v>82.767200000000116</v>
      </c>
      <c r="Q80" s="72">
        <f>L80*0.994+K80*0.994</f>
        <v>24.333120000000001</v>
      </c>
      <c r="R80" s="73">
        <f>P80+Q80</f>
        <v>107.10032000000012</v>
      </c>
      <c r="S80" s="163" t="s">
        <v>1190</v>
      </c>
    </row>
    <row r="81" spans="1:19" ht="25.05" customHeight="1" x14ac:dyDescent="0.25">
      <c r="A81" s="8" t="s">
        <v>122</v>
      </c>
      <c r="B81" s="8"/>
      <c r="C81" s="4" t="s">
        <v>509</v>
      </c>
      <c r="F81" t="s">
        <v>86</v>
      </c>
      <c r="G81" s="53">
        <v>9</v>
      </c>
      <c r="H81">
        <v>966.17</v>
      </c>
      <c r="I81">
        <v>944.42</v>
      </c>
      <c r="J81">
        <v>132.16</v>
      </c>
      <c r="K81">
        <v>6.09</v>
      </c>
      <c r="L81">
        <v>54.33</v>
      </c>
      <c r="M81" s="36">
        <f>H81+J81*0.994-I81</f>
        <v>153.11703999999997</v>
      </c>
      <c r="P81" s="39">
        <f>M81-O81</f>
        <v>153.11703999999997</v>
      </c>
      <c r="Q81" s="72">
        <f>L81*0.994+K81*0.994</f>
        <v>60.057479999999998</v>
      </c>
      <c r="R81" s="73">
        <f>P81+Q81</f>
        <v>213.17451999999997</v>
      </c>
      <c r="S81" t="s">
        <v>819</v>
      </c>
    </row>
    <row r="82" spans="1:19" ht="25.05" customHeight="1" x14ac:dyDescent="0.25">
      <c r="A82" s="9" t="s">
        <v>425</v>
      </c>
      <c r="B82" s="9"/>
      <c r="C82" s="4" t="s">
        <v>509</v>
      </c>
      <c r="F82" t="s">
        <v>432</v>
      </c>
    </row>
    <row r="83" spans="1:19" ht="25.05" customHeight="1" x14ac:dyDescent="0.25">
      <c r="A83" s="9" t="s">
        <v>429</v>
      </c>
      <c r="B83" s="9"/>
      <c r="C83" s="4" t="s">
        <v>509</v>
      </c>
      <c r="F83" t="s">
        <v>86</v>
      </c>
    </row>
    <row r="84" spans="1:19" ht="25.05" customHeight="1" x14ac:dyDescent="0.25">
      <c r="A84" s="10" t="s">
        <v>433</v>
      </c>
      <c r="B84" s="10"/>
      <c r="C84" s="4" t="s">
        <v>509</v>
      </c>
      <c r="F84" t="s">
        <v>432</v>
      </c>
    </row>
    <row r="85" spans="1:19" ht="28.05" customHeight="1" x14ac:dyDescent="0.25">
      <c r="A85" s="8" t="s">
        <v>436</v>
      </c>
      <c r="B85" s="8"/>
      <c r="C85" s="53" t="s">
        <v>548</v>
      </c>
      <c r="D85" s="53"/>
      <c r="E85" s="53"/>
      <c r="F85" s="53" t="s">
        <v>86</v>
      </c>
    </row>
    <row r="86" spans="1:19" ht="28.05" customHeight="1" x14ac:dyDescent="0.25">
      <c r="A86" s="8" t="s">
        <v>423</v>
      </c>
      <c r="B86" s="8"/>
      <c r="C86" s="53" t="s">
        <v>548</v>
      </c>
      <c r="F86" t="s">
        <v>432</v>
      </c>
    </row>
    <row r="87" spans="1:19" ht="28.05" customHeight="1" x14ac:dyDescent="0.25">
      <c r="A87" s="9" t="s">
        <v>366</v>
      </c>
      <c r="B87" s="9"/>
      <c r="C87" s="53" t="s">
        <v>548</v>
      </c>
      <c r="F87" t="s">
        <v>86</v>
      </c>
    </row>
    <row r="88" spans="1:19" ht="28.05" customHeight="1" x14ac:dyDescent="0.25">
      <c r="A88" s="9" t="s">
        <v>427</v>
      </c>
      <c r="B88" s="9"/>
      <c r="C88" s="53" t="s">
        <v>548</v>
      </c>
      <c r="F88" t="s">
        <v>432</v>
      </c>
    </row>
    <row r="89" spans="1:19" ht="28.05" customHeight="1" x14ac:dyDescent="0.25">
      <c r="A89" s="8" t="s">
        <v>440</v>
      </c>
      <c r="B89" s="8"/>
      <c r="C89" s="53" t="s">
        <v>548</v>
      </c>
      <c r="F89" t="s">
        <v>86</v>
      </c>
    </row>
    <row r="90" spans="1:19" ht="28.05" customHeight="1" x14ac:dyDescent="0.25">
      <c r="A90" s="11" t="s">
        <v>431</v>
      </c>
      <c r="B90" s="11"/>
      <c r="C90" s="53" t="s">
        <v>548</v>
      </c>
      <c r="F90" t="s">
        <v>432</v>
      </c>
    </row>
    <row r="91" spans="1:19" ht="28.05" customHeight="1" x14ac:dyDescent="0.25">
      <c r="A91" s="9" t="s">
        <v>458</v>
      </c>
      <c r="B91" s="9"/>
      <c r="C91" s="53" t="s">
        <v>548</v>
      </c>
      <c r="F91" t="s">
        <v>446</v>
      </c>
    </row>
    <row r="92" spans="1:19" ht="28.05" customHeight="1" x14ac:dyDescent="0.25">
      <c r="A92" s="9" t="s">
        <v>470</v>
      </c>
      <c r="B92" s="9"/>
      <c r="C92" s="53" t="s">
        <v>548</v>
      </c>
      <c r="F92" t="s">
        <v>472</v>
      </c>
    </row>
    <row r="93" spans="1:19" ht="28.05" customHeight="1" x14ac:dyDescent="0.25">
      <c r="A93" s="8" t="s">
        <v>377</v>
      </c>
      <c r="B93" s="8"/>
      <c r="C93" s="53" t="s">
        <v>549</v>
      </c>
      <c r="E93" t="s">
        <v>493</v>
      </c>
      <c r="F93" t="s">
        <v>86</v>
      </c>
    </row>
    <row r="94" spans="1:19" ht="28.05" customHeight="1" x14ac:dyDescent="0.25">
      <c r="A94" s="8" t="s">
        <v>263</v>
      </c>
      <c r="B94" s="8"/>
      <c r="C94" s="53" t="s">
        <v>549</v>
      </c>
      <c r="F94" t="s">
        <v>86</v>
      </c>
    </row>
    <row r="95" spans="1:19" ht="28.05" customHeight="1" x14ac:dyDescent="0.25">
      <c r="A95" s="8" t="s">
        <v>439</v>
      </c>
      <c r="B95" s="8"/>
      <c r="C95" s="53" t="s">
        <v>549</v>
      </c>
      <c r="F95" t="s">
        <v>487</v>
      </c>
    </row>
    <row r="96" spans="1:19" ht="28.05" customHeight="1" x14ac:dyDescent="0.25">
      <c r="A96" s="9" t="s">
        <v>424</v>
      </c>
      <c r="B96" s="9"/>
      <c r="C96" s="53" t="s">
        <v>549</v>
      </c>
      <c r="F96" t="s">
        <v>86</v>
      </c>
    </row>
    <row r="97" spans="1:6" ht="28.05" customHeight="1" x14ac:dyDescent="0.25">
      <c r="A97" s="11" t="s">
        <v>462</v>
      </c>
      <c r="B97" s="11"/>
      <c r="C97" s="53" t="s">
        <v>549</v>
      </c>
      <c r="F97" t="s">
        <v>461</v>
      </c>
    </row>
    <row r="98" spans="1:6" ht="28.05" customHeight="1" x14ac:dyDescent="0.25">
      <c r="A98" s="8" t="s">
        <v>346</v>
      </c>
      <c r="B98" s="8"/>
      <c r="C98" s="53" t="s">
        <v>549</v>
      </c>
      <c r="D98" s="30" t="s">
        <v>435</v>
      </c>
      <c r="F98" t="s">
        <v>86</v>
      </c>
    </row>
    <row r="99" spans="1:6" ht="28.05" customHeight="1" x14ac:dyDescent="0.25">
      <c r="A99" s="9" t="s">
        <v>430</v>
      </c>
      <c r="B99" s="9"/>
      <c r="C99" s="53" t="s">
        <v>549</v>
      </c>
      <c r="D99" s="30" t="s">
        <v>435</v>
      </c>
      <c r="E99" s="53"/>
      <c r="F99" s="53" t="s">
        <v>86</v>
      </c>
    </row>
    <row r="100" spans="1:6" ht="28.05" customHeight="1" x14ac:dyDescent="0.25">
      <c r="A100" s="9" t="s">
        <v>465</v>
      </c>
      <c r="B100" s="9"/>
      <c r="C100" s="53" t="s">
        <v>549</v>
      </c>
      <c r="D100" s="30" t="s">
        <v>435</v>
      </c>
      <c r="F100" t="s">
        <v>469</v>
      </c>
    </row>
    <row r="101" spans="1:6" ht="28.05" customHeight="1" x14ac:dyDescent="0.25">
      <c r="A101" s="8" t="s">
        <v>298</v>
      </c>
      <c r="B101" s="8"/>
      <c r="C101" s="53" t="s">
        <v>588</v>
      </c>
      <c r="F101" t="s">
        <v>86</v>
      </c>
    </row>
    <row r="102" spans="1:6" ht="28.05" customHeight="1" x14ac:dyDescent="0.25">
      <c r="A102" s="9" t="s">
        <v>428</v>
      </c>
      <c r="B102" s="9"/>
      <c r="C102" s="53" t="s">
        <v>588</v>
      </c>
      <c r="F102" t="s">
        <v>432</v>
      </c>
    </row>
    <row r="103" spans="1:6" ht="28.05" customHeight="1" x14ac:dyDescent="0.25">
      <c r="A103" s="11" t="s">
        <v>489</v>
      </c>
      <c r="B103" s="11"/>
      <c r="C103" s="53" t="s">
        <v>588</v>
      </c>
      <c r="F103" t="s">
        <v>492</v>
      </c>
    </row>
    <row r="104" spans="1:6" ht="28.05" customHeight="1" x14ac:dyDescent="0.25">
      <c r="A104" s="8" t="s">
        <v>344</v>
      </c>
      <c r="B104" s="8"/>
      <c r="C104" s="53" t="s">
        <v>588</v>
      </c>
      <c r="F104" t="s">
        <v>86</v>
      </c>
    </row>
    <row r="105" spans="1:6" ht="28.05" customHeight="1" x14ac:dyDescent="0.25">
      <c r="A105" s="9" t="s">
        <v>363</v>
      </c>
      <c r="B105" s="9"/>
      <c r="C105" s="53" t="s">
        <v>588</v>
      </c>
      <c r="F105" t="s">
        <v>86</v>
      </c>
    </row>
    <row r="106" spans="1:6" ht="28.05" customHeight="1" x14ac:dyDescent="0.25">
      <c r="A106" s="9" t="s">
        <v>455</v>
      </c>
      <c r="B106" s="9"/>
      <c r="C106" s="53" t="s">
        <v>588</v>
      </c>
      <c r="F106" t="s">
        <v>464</v>
      </c>
    </row>
    <row r="107" spans="1:6" ht="28.05" customHeight="1" x14ac:dyDescent="0.25">
      <c r="A107" s="11" t="s">
        <v>444</v>
      </c>
      <c r="B107" s="11"/>
      <c r="C107" s="53" t="s">
        <v>588</v>
      </c>
      <c r="F107" t="s">
        <v>446</v>
      </c>
    </row>
    <row r="108" spans="1:6" ht="28.05" customHeight="1" x14ac:dyDescent="0.25">
      <c r="A108" s="9" t="s">
        <v>457</v>
      </c>
      <c r="B108" s="9"/>
      <c r="C108" s="53" t="s">
        <v>589</v>
      </c>
      <c r="F108" t="s">
        <v>446</v>
      </c>
    </row>
    <row r="109" spans="1:6" ht="28.05" customHeight="1" x14ac:dyDescent="0.25">
      <c r="A109" s="56" t="s">
        <v>560</v>
      </c>
      <c r="B109" s="56"/>
      <c r="C109" s="53" t="s">
        <v>589</v>
      </c>
      <c r="D109" s="53"/>
      <c r="E109" s="53" t="s">
        <v>1195</v>
      </c>
      <c r="F109" s="53" t="s">
        <v>86</v>
      </c>
    </row>
    <row r="110" spans="1:6" ht="28.05" customHeight="1" x14ac:dyDescent="0.25">
      <c r="A110" s="11" t="s">
        <v>445</v>
      </c>
      <c r="B110" s="11"/>
      <c r="C110" s="53" t="s">
        <v>589</v>
      </c>
      <c r="F110" t="s">
        <v>434</v>
      </c>
    </row>
    <row r="111" spans="1:6" ht="28.05" customHeight="1" x14ac:dyDescent="0.25">
      <c r="A111" s="9" t="s">
        <v>454</v>
      </c>
      <c r="B111" s="9"/>
      <c r="C111" s="53" t="s">
        <v>589</v>
      </c>
      <c r="F111" t="s">
        <v>469</v>
      </c>
    </row>
    <row r="112" spans="1:6" ht="28.05" customHeight="1" x14ac:dyDescent="0.25">
      <c r="A112" s="9" t="s">
        <v>484</v>
      </c>
      <c r="B112" s="9"/>
      <c r="C112" s="53" t="s">
        <v>589</v>
      </c>
      <c r="E112" t="s">
        <v>544</v>
      </c>
      <c r="F112" t="s">
        <v>542</v>
      </c>
    </row>
    <row r="113" spans="1:26" ht="28.05" customHeight="1" x14ac:dyDescent="0.25">
      <c r="A113" s="9" t="s">
        <v>365</v>
      </c>
      <c r="B113" s="9"/>
      <c r="C113" s="53" t="s">
        <v>589</v>
      </c>
      <c r="F113" t="s">
        <v>86</v>
      </c>
      <c r="G113" s="53">
        <v>3</v>
      </c>
      <c r="H113">
        <v>375.73</v>
      </c>
      <c r="I113">
        <v>388.53</v>
      </c>
      <c r="J113">
        <v>60.84</v>
      </c>
      <c r="K113">
        <v>3.06</v>
      </c>
      <c r="L113">
        <v>16.100000000000001</v>
      </c>
    </row>
    <row r="114" spans="1:26" ht="28.05" customHeight="1" x14ac:dyDescent="0.25">
      <c r="A114" s="8" t="s">
        <v>373</v>
      </c>
      <c r="B114" s="8"/>
      <c r="C114" s="53" t="s">
        <v>589</v>
      </c>
      <c r="F114" t="s">
        <v>86</v>
      </c>
      <c r="G114" s="53">
        <v>3</v>
      </c>
      <c r="H114">
        <v>322.06</v>
      </c>
      <c r="I114">
        <v>332.28</v>
      </c>
      <c r="J114">
        <v>61.71</v>
      </c>
      <c r="K114">
        <v>0</v>
      </c>
      <c r="L114">
        <v>0</v>
      </c>
    </row>
    <row r="115" spans="1:26" ht="28.05" customHeight="1" x14ac:dyDescent="0.25">
      <c r="A115" s="9" t="s">
        <v>459</v>
      </c>
      <c r="B115" s="9"/>
      <c r="C115" s="53" t="s">
        <v>589</v>
      </c>
      <c r="F115" t="s">
        <v>446</v>
      </c>
    </row>
    <row r="116" spans="1:26" ht="28.05" customHeight="1" x14ac:dyDescent="0.25">
      <c r="A116" s="8" t="s">
        <v>411</v>
      </c>
      <c r="B116" s="8"/>
      <c r="C116" s="53" t="s">
        <v>590</v>
      </c>
      <c r="F116" t="s">
        <v>421</v>
      </c>
    </row>
    <row r="117" spans="1:26" ht="28.05" customHeight="1" x14ac:dyDescent="0.25">
      <c r="A117" s="9" t="s">
        <v>496</v>
      </c>
      <c r="B117" s="9"/>
      <c r="C117" s="53" t="s">
        <v>590</v>
      </c>
      <c r="F117" t="s">
        <v>497</v>
      </c>
    </row>
    <row r="118" spans="1:26" ht="28.05" customHeight="1" x14ac:dyDescent="0.25">
      <c r="A118" s="9" t="s">
        <v>361</v>
      </c>
      <c r="B118" s="9"/>
      <c r="C118" s="53" t="s">
        <v>590</v>
      </c>
      <c r="F118" t="s">
        <v>86</v>
      </c>
    </row>
    <row r="119" spans="1:26" ht="28.05" customHeight="1" x14ac:dyDescent="0.25">
      <c r="A119" s="10" t="s">
        <v>503</v>
      </c>
      <c r="B119" s="10"/>
      <c r="C119" s="53" t="s">
        <v>590</v>
      </c>
      <c r="E119" s="10" t="s">
        <v>541</v>
      </c>
      <c r="F119" t="s">
        <v>542</v>
      </c>
    </row>
    <row r="120" spans="1:26" ht="28.05" customHeight="1" x14ac:dyDescent="0.25">
      <c r="A120" s="8" t="s">
        <v>132</v>
      </c>
      <c r="B120" s="8"/>
      <c r="C120" s="53" t="s">
        <v>590</v>
      </c>
      <c r="D120" s="13" t="s">
        <v>519</v>
      </c>
      <c r="E120" t="s">
        <v>520</v>
      </c>
      <c r="F120" t="s">
        <v>86</v>
      </c>
    </row>
    <row r="121" spans="1:26" ht="28.05" customHeight="1" x14ac:dyDescent="0.25">
      <c r="A121" s="10" t="s">
        <v>512</v>
      </c>
      <c r="B121" s="10"/>
      <c r="C121" s="53" t="s">
        <v>590</v>
      </c>
      <c r="F121" t="s">
        <v>534</v>
      </c>
    </row>
    <row r="122" spans="1:26" ht="28.05" customHeight="1" x14ac:dyDescent="0.25">
      <c r="A122" s="11" t="s">
        <v>504</v>
      </c>
      <c r="B122" s="11"/>
      <c r="C122" s="53" t="s">
        <v>590</v>
      </c>
      <c r="E122" t="s">
        <v>547</v>
      </c>
      <c r="F122" t="s">
        <v>510</v>
      </c>
    </row>
    <row r="123" spans="1:26" ht="28.05" customHeight="1" x14ac:dyDescent="0.25">
      <c r="A123" s="11" t="s">
        <v>375</v>
      </c>
      <c r="B123" s="11"/>
      <c r="C123" s="53" t="s">
        <v>590</v>
      </c>
      <c r="E123" t="s">
        <v>540</v>
      </c>
      <c r="F123" t="s">
        <v>86</v>
      </c>
    </row>
    <row r="124" spans="1:26" ht="28.05" customHeight="1" x14ac:dyDescent="0.25">
      <c r="A124" s="10" t="s">
        <v>502</v>
      </c>
      <c r="B124" s="10"/>
      <c r="C124" s="53" t="s">
        <v>590</v>
      </c>
      <c r="E124" t="s">
        <v>1196</v>
      </c>
      <c r="F124" t="s">
        <v>510</v>
      </c>
    </row>
    <row r="125" spans="1:26" ht="28.05" customHeight="1" x14ac:dyDescent="0.25">
      <c r="A125" s="8" t="s">
        <v>225</v>
      </c>
      <c r="B125" s="8"/>
      <c r="C125" s="53" t="s">
        <v>590</v>
      </c>
      <c r="D125" s="13" t="s">
        <v>523</v>
      </c>
      <c r="E125" t="s">
        <v>556</v>
      </c>
      <c r="F125" t="s">
        <v>86</v>
      </c>
      <c r="G125" s="53">
        <v>24</v>
      </c>
      <c r="H125">
        <v>2862.72</v>
      </c>
      <c r="I125">
        <v>2779.79</v>
      </c>
      <c r="J125">
        <v>427</v>
      </c>
      <c r="K125">
        <v>18</v>
      </c>
      <c r="L125">
        <v>127</v>
      </c>
      <c r="M125" s="36">
        <f>H125+J125*0.994-I125</f>
        <v>507.36799999999994</v>
      </c>
    </row>
    <row r="126" spans="1:26" ht="28.05" customHeight="1" x14ac:dyDescent="0.25">
      <c r="A126" s="9" t="s">
        <v>543</v>
      </c>
      <c r="B126" s="9"/>
      <c r="C126" s="53" t="s">
        <v>590</v>
      </c>
      <c r="E126" t="s">
        <v>551</v>
      </c>
      <c r="F126" t="s">
        <v>546</v>
      </c>
    </row>
    <row r="127" spans="1:26" ht="28.05" customHeight="1" x14ac:dyDescent="0.25">
      <c r="A127" s="9" t="s">
        <v>463</v>
      </c>
      <c r="B127" s="9"/>
      <c r="C127" s="53" t="s">
        <v>590</v>
      </c>
      <c r="F127" t="s">
        <v>472</v>
      </c>
    </row>
    <row r="128" spans="1:26" s="53" customFormat="1" ht="28.05" customHeight="1" x14ac:dyDescent="0.25">
      <c r="A128" s="9" t="s">
        <v>364</v>
      </c>
      <c r="B128" s="9"/>
      <c r="C128" s="53" t="s">
        <v>592</v>
      </c>
      <c r="D128" s="13" t="s">
        <v>369</v>
      </c>
      <c r="E128"/>
      <c r="F128" t="s">
        <v>86</v>
      </c>
      <c r="U128" s="212"/>
      <c r="V128" s="212"/>
      <c r="W128" s="212"/>
      <c r="X128" s="212"/>
      <c r="Y128" s="212"/>
      <c r="Z128" s="212"/>
    </row>
    <row r="129" spans="1:14" ht="28.05" customHeight="1" x14ac:dyDescent="0.25">
      <c r="A129" s="11" t="s">
        <v>801</v>
      </c>
      <c r="B129" s="11"/>
      <c r="C129" s="53" t="s">
        <v>592</v>
      </c>
      <c r="F129" t="s">
        <v>86</v>
      </c>
    </row>
    <row r="130" spans="1:14" ht="28.05" customHeight="1" x14ac:dyDescent="0.25">
      <c r="A130" s="11" t="s">
        <v>338</v>
      </c>
      <c r="B130" s="11"/>
      <c r="C130" s="53" t="s">
        <v>593</v>
      </c>
      <c r="F130" t="s">
        <v>86</v>
      </c>
    </row>
    <row r="131" spans="1:14" ht="28.05" customHeight="1" x14ac:dyDescent="0.25">
      <c r="A131" s="9" t="s">
        <v>488</v>
      </c>
      <c r="B131" s="9"/>
      <c r="C131" s="53" t="s">
        <v>593</v>
      </c>
      <c r="F131" t="s">
        <v>497</v>
      </c>
    </row>
    <row r="132" spans="1:14" ht="28.05" customHeight="1" x14ac:dyDescent="0.25">
      <c r="A132" s="9" t="s">
        <v>460</v>
      </c>
      <c r="B132" s="9"/>
      <c r="C132" s="53" t="s">
        <v>593</v>
      </c>
      <c r="F132" s="172" t="s">
        <v>86</v>
      </c>
    </row>
    <row r="133" spans="1:14" ht="28.05" customHeight="1" x14ac:dyDescent="0.25">
      <c r="A133" s="9" t="s">
        <v>390</v>
      </c>
      <c r="B133" s="9"/>
      <c r="C133" s="53" t="s">
        <v>593</v>
      </c>
      <c r="F133" t="s">
        <v>86</v>
      </c>
      <c r="G133" s="53">
        <v>3</v>
      </c>
      <c r="H133">
        <v>262.42</v>
      </c>
      <c r="I133">
        <v>410.83</v>
      </c>
      <c r="J133">
        <v>58.76</v>
      </c>
      <c r="K133">
        <v>0</v>
      </c>
      <c r="L133">
        <v>0</v>
      </c>
      <c r="N133" t="s">
        <v>1254</v>
      </c>
    </row>
    <row r="134" spans="1:14" ht="28.05" customHeight="1" x14ac:dyDescent="0.25">
      <c r="A134" s="8" t="s">
        <v>255</v>
      </c>
      <c r="B134" s="8"/>
      <c r="C134" s="53" t="s">
        <v>593</v>
      </c>
      <c r="D134" s="13" t="s">
        <v>271</v>
      </c>
      <c r="F134" t="s">
        <v>86</v>
      </c>
    </row>
    <row r="135" spans="1:14" ht="28.05" customHeight="1" x14ac:dyDescent="0.25">
      <c r="A135" s="9" t="s">
        <v>426</v>
      </c>
      <c r="B135" s="9"/>
      <c r="C135" s="53" t="s">
        <v>593</v>
      </c>
      <c r="F135" t="s">
        <v>432</v>
      </c>
    </row>
    <row r="136" spans="1:14" ht="28.05" customHeight="1" x14ac:dyDescent="0.25">
      <c r="A136" s="9" t="s">
        <v>513</v>
      </c>
      <c r="B136" s="9"/>
      <c r="C136" s="53" t="s">
        <v>593</v>
      </c>
      <c r="F136" t="s">
        <v>534</v>
      </c>
    </row>
    <row r="137" spans="1:14" ht="28.05" customHeight="1" x14ac:dyDescent="0.25">
      <c r="A137" s="9" t="s">
        <v>1252</v>
      </c>
      <c r="B137" s="9"/>
      <c r="C137" s="53" t="s">
        <v>593</v>
      </c>
      <c r="F137" s="171" t="s">
        <v>86</v>
      </c>
      <c r="G137" s="53">
        <v>3</v>
      </c>
      <c r="H137">
        <v>322.06</v>
      </c>
      <c r="I137">
        <v>333.27</v>
      </c>
      <c r="J137">
        <v>64.16</v>
      </c>
      <c r="K137">
        <v>3.06</v>
      </c>
      <c r="L137">
        <v>16.100000000000001</v>
      </c>
      <c r="M137" s="36">
        <f>H137+J137*0.994-I137</f>
        <v>52.56504000000001</v>
      </c>
    </row>
    <row r="138" spans="1:14" ht="28.05" customHeight="1" x14ac:dyDescent="0.25">
      <c r="A138" s="11" t="s">
        <v>591</v>
      </c>
      <c r="B138" s="11"/>
      <c r="C138" s="53" t="s">
        <v>593</v>
      </c>
      <c r="E138" t="s">
        <v>552</v>
      </c>
      <c r="F138" t="s">
        <v>86</v>
      </c>
    </row>
    <row r="139" spans="1:14" ht="28.05" customHeight="1" x14ac:dyDescent="0.25">
      <c r="A139" s="11" t="s">
        <v>506</v>
      </c>
      <c r="B139" s="11"/>
      <c r="C139" s="53" t="s">
        <v>637</v>
      </c>
      <c r="F139" t="s">
        <v>501</v>
      </c>
    </row>
    <row r="140" spans="1:14" ht="28.05" customHeight="1" x14ac:dyDescent="0.25">
      <c r="A140" s="11" t="s">
        <v>443</v>
      </c>
      <c r="B140" s="11"/>
      <c r="C140" s="53" t="s">
        <v>637</v>
      </c>
      <c r="F140" t="s">
        <v>434</v>
      </c>
    </row>
    <row r="141" spans="1:14" ht="28.05" customHeight="1" x14ac:dyDescent="0.25">
      <c r="A141" s="9" t="s">
        <v>507</v>
      </c>
      <c r="B141" s="9"/>
      <c r="C141" s="53" t="s">
        <v>637</v>
      </c>
      <c r="F141" t="s">
        <v>501</v>
      </c>
    </row>
    <row r="142" spans="1:14" ht="28.05" customHeight="1" x14ac:dyDescent="0.25">
      <c r="A142" s="9" t="s">
        <v>485</v>
      </c>
      <c r="B142" s="9"/>
      <c r="C142" s="53" t="s">
        <v>637</v>
      </c>
      <c r="D142" s="13" t="s">
        <v>865</v>
      </c>
      <c r="E142" t="s">
        <v>796</v>
      </c>
      <c r="F142" t="s">
        <v>492</v>
      </c>
    </row>
    <row r="143" spans="1:14" ht="28.05" customHeight="1" x14ac:dyDescent="0.25">
      <c r="A143" s="9" t="s">
        <v>505</v>
      </c>
      <c r="B143" s="9"/>
      <c r="C143" s="53" t="s">
        <v>637</v>
      </c>
      <c r="E143" t="s">
        <v>636</v>
      </c>
    </row>
    <row r="144" spans="1:14" ht="28.05" customHeight="1" x14ac:dyDescent="0.25">
      <c r="A144" s="11" t="s">
        <v>533</v>
      </c>
      <c r="B144" s="11"/>
      <c r="C144" s="53" t="s">
        <v>637</v>
      </c>
      <c r="D144" s="13" t="s">
        <v>833</v>
      </c>
      <c r="E144" s="61" t="s">
        <v>834</v>
      </c>
      <c r="F144" t="s">
        <v>816</v>
      </c>
    </row>
    <row r="145" spans="1:6" ht="28.05" customHeight="1" x14ac:dyDescent="0.25">
      <c r="A145" s="9" t="s">
        <v>536</v>
      </c>
      <c r="B145" s="9"/>
      <c r="C145" s="53" t="s">
        <v>637</v>
      </c>
      <c r="E145" t="s">
        <v>571</v>
      </c>
      <c r="F145" t="s">
        <v>542</v>
      </c>
    </row>
    <row r="146" spans="1:6" ht="28.05" customHeight="1" x14ac:dyDescent="0.25">
      <c r="A146" s="8" t="s">
        <v>337</v>
      </c>
      <c r="B146" s="8"/>
      <c r="C146" s="53" t="s">
        <v>637</v>
      </c>
      <c r="E146" t="s">
        <v>562</v>
      </c>
      <c r="F146" t="s">
        <v>86</v>
      </c>
    </row>
    <row r="147" spans="1:6" ht="28.05" customHeight="1" x14ac:dyDescent="0.25">
      <c r="A147" s="9" t="s">
        <v>471</v>
      </c>
      <c r="B147" s="9"/>
      <c r="C147" s="53" t="s">
        <v>637</v>
      </c>
      <c r="D147" s="13" t="s">
        <v>832</v>
      </c>
      <c r="E147" s="53"/>
      <c r="F147" t="s">
        <v>472</v>
      </c>
    </row>
    <row r="148" spans="1:6" ht="28.05" customHeight="1" x14ac:dyDescent="0.25">
      <c r="A148" s="11" t="s">
        <v>397</v>
      </c>
      <c r="B148" s="11"/>
      <c r="C148" s="53" t="s">
        <v>637</v>
      </c>
      <c r="E148" t="s">
        <v>379</v>
      </c>
      <c r="F148" t="s">
        <v>86</v>
      </c>
    </row>
    <row r="149" spans="1:6" ht="28.05" customHeight="1" x14ac:dyDescent="0.25">
      <c r="A149" s="9" t="s">
        <v>396</v>
      </c>
      <c r="B149" s="9"/>
      <c r="C149" s="53" t="s">
        <v>637</v>
      </c>
      <c r="F149" t="s">
        <v>86</v>
      </c>
    </row>
    <row r="150" spans="1:6" ht="28.05" customHeight="1" x14ac:dyDescent="0.25">
      <c r="A150" s="8" t="s">
        <v>437</v>
      </c>
      <c r="B150" s="8"/>
      <c r="C150" s="53" t="s">
        <v>637</v>
      </c>
      <c r="E150" t="s">
        <v>572</v>
      </c>
      <c r="F150" t="s">
        <v>434</v>
      </c>
    </row>
    <row r="151" spans="1:6" ht="28.05" customHeight="1" x14ac:dyDescent="0.25">
      <c r="A151" s="57" t="s">
        <v>567</v>
      </c>
      <c r="B151" s="57"/>
      <c r="C151" s="53" t="s">
        <v>825</v>
      </c>
      <c r="F151" s="53" t="s">
        <v>86</v>
      </c>
    </row>
    <row r="152" spans="1:6" ht="28.05" customHeight="1" x14ac:dyDescent="0.25">
      <c r="A152" s="9" t="s">
        <v>553</v>
      </c>
      <c r="B152" s="9"/>
      <c r="C152" s="53" t="s">
        <v>825</v>
      </c>
      <c r="E152" t="s">
        <v>587</v>
      </c>
      <c r="F152" t="s">
        <v>558</v>
      </c>
    </row>
    <row r="153" spans="1:6" ht="28.05" customHeight="1" x14ac:dyDescent="0.25">
      <c r="A153" s="11" t="s">
        <v>835</v>
      </c>
      <c r="B153" s="11"/>
      <c r="C153" s="53" t="s">
        <v>825</v>
      </c>
      <c r="D153" s="13" t="s">
        <v>831</v>
      </c>
      <c r="E153" s="83" t="s">
        <v>990</v>
      </c>
      <c r="F153" t="s">
        <v>434</v>
      </c>
    </row>
    <row r="154" spans="1:6" ht="28.05" customHeight="1" x14ac:dyDescent="0.25">
      <c r="A154" s="11" t="s">
        <v>673</v>
      </c>
      <c r="B154" s="11"/>
      <c r="C154" s="53" t="s">
        <v>825</v>
      </c>
      <c r="D154" s="53"/>
      <c r="E154" s="53"/>
      <c r="F154" s="53" t="s">
        <v>86</v>
      </c>
    </row>
    <row r="155" spans="1:6" ht="28.05" customHeight="1" x14ac:dyDescent="0.25">
      <c r="A155" s="8" t="s">
        <v>256</v>
      </c>
      <c r="B155" s="8"/>
      <c r="C155" s="53" t="s">
        <v>825</v>
      </c>
      <c r="D155" s="13" t="s">
        <v>529</v>
      </c>
      <c r="E155" s="83" t="s">
        <v>597</v>
      </c>
      <c r="F155" t="s">
        <v>86</v>
      </c>
    </row>
    <row r="156" spans="1:6" ht="28.05" customHeight="1" x14ac:dyDescent="0.25">
      <c r="A156" s="11" t="s">
        <v>290</v>
      </c>
      <c r="B156" s="11"/>
      <c r="C156" s="53" t="s">
        <v>825</v>
      </c>
      <c r="D156" s="13" t="s">
        <v>561</v>
      </c>
      <c r="E156" s="61" t="s">
        <v>863</v>
      </c>
      <c r="F156" t="s">
        <v>86</v>
      </c>
    </row>
    <row r="157" spans="1:6" ht="28.05" customHeight="1" x14ac:dyDescent="0.25">
      <c r="A157" s="10" t="s">
        <v>554</v>
      </c>
      <c r="B157" s="10"/>
      <c r="C157" s="53" t="s">
        <v>825</v>
      </c>
      <c r="E157" s="61" t="s">
        <v>864</v>
      </c>
      <c r="F157" t="s">
        <v>558</v>
      </c>
    </row>
    <row r="158" spans="1:6" ht="28.05" customHeight="1" x14ac:dyDescent="0.25">
      <c r="A158" s="9" t="s">
        <v>559</v>
      </c>
      <c r="B158" s="9"/>
      <c r="C158" s="53" t="s">
        <v>825</v>
      </c>
      <c r="F158" t="s">
        <v>558</v>
      </c>
    </row>
    <row r="159" spans="1:6" ht="28.05" customHeight="1" x14ac:dyDescent="0.25">
      <c r="A159" s="9" t="s">
        <v>494</v>
      </c>
      <c r="B159" s="9"/>
      <c r="C159" s="53" t="s">
        <v>825</v>
      </c>
      <c r="F159" t="s">
        <v>497</v>
      </c>
    </row>
    <row r="160" spans="1:6" ht="28.05" customHeight="1" x14ac:dyDescent="0.25">
      <c r="A160" s="9" t="s">
        <v>557</v>
      </c>
      <c r="B160" s="9"/>
      <c r="C160" s="53" t="s">
        <v>825</v>
      </c>
      <c r="E160" t="s">
        <v>605</v>
      </c>
      <c r="F160" t="s">
        <v>558</v>
      </c>
    </row>
    <row r="161" spans="1:26" ht="28.05" customHeight="1" x14ac:dyDescent="0.25">
      <c r="A161" s="9" t="s">
        <v>508</v>
      </c>
      <c r="B161" s="9"/>
      <c r="C161" s="53" t="s">
        <v>825</v>
      </c>
      <c r="F161" t="s">
        <v>501</v>
      </c>
    </row>
    <row r="162" spans="1:26" ht="28.05" customHeight="1" x14ac:dyDescent="0.25">
      <c r="A162" s="9" t="s">
        <v>486</v>
      </c>
      <c r="B162" s="9"/>
      <c r="C162" s="53" t="s">
        <v>836</v>
      </c>
      <c r="F162" t="s">
        <v>492</v>
      </c>
    </row>
    <row r="163" spans="1:26" ht="28.05" customHeight="1" x14ac:dyDescent="0.25">
      <c r="A163" s="17" t="s">
        <v>229</v>
      </c>
      <c r="B163" s="17"/>
      <c r="C163" s="53" t="s">
        <v>836</v>
      </c>
      <c r="D163" s="13" t="s">
        <v>525</v>
      </c>
      <c r="E163" t="s">
        <v>837</v>
      </c>
      <c r="F163" t="s">
        <v>86</v>
      </c>
    </row>
    <row r="164" spans="1:26" ht="28.05" customHeight="1" x14ac:dyDescent="0.25">
      <c r="A164" s="11" t="s">
        <v>495</v>
      </c>
      <c r="B164" s="11"/>
      <c r="C164" s="53" t="s">
        <v>836</v>
      </c>
      <c r="F164" t="s">
        <v>497</v>
      </c>
      <c r="P164" s="54"/>
    </row>
    <row r="165" spans="1:26" ht="28.05" customHeight="1" x14ac:dyDescent="0.25">
      <c r="A165" s="9" t="s">
        <v>838</v>
      </c>
      <c r="B165" s="9"/>
      <c r="C165" s="53" t="s">
        <v>836</v>
      </c>
      <c r="F165" t="s">
        <v>472</v>
      </c>
    </row>
    <row r="166" spans="1:26" ht="28.05" customHeight="1" x14ac:dyDescent="0.25">
      <c r="A166" s="9" t="s">
        <v>674</v>
      </c>
      <c r="B166" s="9"/>
      <c r="C166" s="53" t="s">
        <v>836</v>
      </c>
      <c r="F166" s="53" t="s">
        <v>86</v>
      </c>
    </row>
    <row r="167" spans="1:26" ht="28.05" customHeight="1" x14ac:dyDescent="0.25">
      <c r="A167" s="262" t="s">
        <v>1530</v>
      </c>
      <c r="B167" s="262"/>
      <c r="C167" s="53">
        <v>11.14</v>
      </c>
      <c r="D167" s="13" t="s">
        <v>840</v>
      </c>
      <c r="E167" s="83" t="s">
        <v>1216</v>
      </c>
      <c r="F167" t="s">
        <v>542</v>
      </c>
    </row>
    <row r="168" spans="1:26" ht="28.05" customHeight="1" x14ac:dyDescent="0.25">
      <c r="A168" s="8" t="s">
        <v>438</v>
      </c>
      <c r="B168" s="8"/>
      <c r="C168" s="53" t="s">
        <v>880</v>
      </c>
      <c r="D168" s="13" t="s">
        <v>665</v>
      </c>
      <c r="F168" t="s">
        <v>434</v>
      </c>
    </row>
    <row r="169" spans="1:26" ht="28.05" customHeight="1" x14ac:dyDescent="0.25">
      <c r="A169" s="9" t="s">
        <v>535</v>
      </c>
      <c r="B169" s="9"/>
      <c r="C169" s="53" t="s">
        <v>880</v>
      </c>
      <c r="E169" t="s">
        <v>612</v>
      </c>
      <c r="F169" t="s">
        <v>542</v>
      </c>
    </row>
    <row r="170" spans="1:26" ht="28.05" customHeight="1" x14ac:dyDescent="0.25">
      <c r="A170" s="8" t="s">
        <v>376</v>
      </c>
      <c r="B170" s="8"/>
      <c r="C170" s="53" t="s">
        <v>880</v>
      </c>
      <c r="D170" s="13" t="s">
        <v>650</v>
      </c>
      <c r="F170" t="s">
        <v>86</v>
      </c>
    </row>
    <row r="171" spans="1:26" ht="25.05" customHeight="1" x14ac:dyDescent="0.25">
      <c r="A171" s="66" t="s">
        <v>555</v>
      </c>
      <c r="B171" s="66"/>
      <c r="C171" s="53" t="s">
        <v>880</v>
      </c>
      <c r="D171" s="13" t="s">
        <v>737</v>
      </c>
      <c r="E171" t="s">
        <v>586</v>
      </c>
      <c r="F171" s="61" t="s">
        <v>558</v>
      </c>
      <c r="I171" s="53"/>
      <c r="J171" s="53"/>
      <c r="K171" s="53"/>
      <c r="L171" s="53"/>
    </row>
    <row r="172" spans="1:26" ht="28.05" customHeight="1" x14ac:dyDescent="0.25">
      <c r="A172" t="s">
        <v>456</v>
      </c>
      <c r="C172" s="53" t="s">
        <v>880</v>
      </c>
      <c r="D172" s="13" t="s">
        <v>672</v>
      </c>
      <c r="E172" t="s">
        <v>1588</v>
      </c>
      <c r="F172" t="s">
        <v>492</v>
      </c>
    </row>
    <row r="173" spans="1:26" ht="28.05" customHeight="1" x14ac:dyDescent="0.25">
      <c r="A173" s="63" t="s">
        <v>967</v>
      </c>
      <c r="B173" s="63"/>
      <c r="C173" s="53" t="s">
        <v>880</v>
      </c>
      <c r="D173" s="13" t="s">
        <v>521</v>
      </c>
      <c r="E173" s="53" t="s">
        <v>769</v>
      </c>
      <c r="F173" s="60" t="s">
        <v>86</v>
      </c>
    </row>
    <row r="174" spans="1:26" ht="25.05" customHeight="1" x14ac:dyDescent="0.25">
      <c r="A174" s="9" t="s">
        <v>409</v>
      </c>
      <c r="B174" s="9"/>
      <c r="C174" s="53" t="s">
        <v>991</v>
      </c>
      <c r="D174" s="13" t="s">
        <v>652</v>
      </c>
      <c r="E174" s="318" t="s">
        <v>960</v>
      </c>
      <c r="F174" s="61" t="s">
        <v>434</v>
      </c>
      <c r="I174" s="53"/>
      <c r="J174" s="53"/>
      <c r="K174" s="53"/>
      <c r="L174" s="53"/>
    </row>
    <row r="175" spans="1:26" s="53" customFormat="1" ht="25.05" customHeight="1" x14ac:dyDescent="0.25">
      <c r="A175" s="9" t="s">
        <v>613</v>
      </c>
      <c r="B175" s="9"/>
      <c r="C175" s="53" t="s">
        <v>991</v>
      </c>
      <c r="D175" s="13" t="s">
        <v>778</v>
      </c>
      <c r="E175" s="318"/>
      <c r="F175" s="61" t="s">
        <v>86</v>
      </c>
      <c r="U175" s="212"/>
      <c r="V175" s="212"/>
      <c r="W175" s="212"/>
      <c r="X175" s="212"/>
      <c r="Y175" s="212"/>
      <c r="Z175" s="212"/>
    </row>
    <row r="176" spans="1:26" ht="28.05" customHeight="1" x14ac:dyDescent="0.25">
      <c r="A176" s="126" t="s">
        <v>1023</v>
      </c>
      <c r="B176" s="126"/>
      <c r="C176" s="53" t="s">
        <v>991</v>
      </c>
      <c r="D176" s="13" t="s">
        <v>689</v>
      </c>
      <c r="E176" t="s">
        <v>775</v>
      </c>
      <c r="F176" s="61" t="s">
        <v>497</v>
      </c>
    </row>
    <row r="177" spans="1:26" ht="28.05" customHeight="1" x14ac:dyDescent="0.25">
      <c r="A177" s="126" t="s">
        <v>1024</v>
      </c>
      <c r="B177" s="126"/>
      <c r="C177" s="53" t="s">
        <v>991</v>
      </c>
      <c r="D177" s="13" t="s">
        <v>749</v>
      </c>
      <c r="E177" s="53" t="s">
        <v>766</v>
      </c>
      <c r="F177" s="61" t="s">
        <v>566</v>
      </c>
    </row>
    <row r="178" spans="1:26" ht="28.05" customHeight="1" x14ac:dyDescent="0.25">
      <c r="A178" s="126" t="s">
        <v>1025</v>
      </c>
      <c r="B178" s="126"/>
      <c r="C178" s="53" t="s">
        <v>991</v>
      </c>
      <c r="D178" s="13" t="s">
        <v>661</v>
      </c>
      <c r="E178" s="53" t="s">
        <v>764</v>
      </c>
      <c r="F178" s="61" t="s">
        <v>434</v>
      </c>
    </row>
    <row r="179" spans="1:26" ht="28.05" customHeight="1" x14ac:dyDescent="0.25">
      <c r="A179" s="9" t="s">
        <v>1022</v>
      </c>
      <c r="B179" s="9"/>
      <c r="C179" s="53" t="s">
        <v>991</v>
      </c>
      <c r="D179" s="13" t="s">
        <v>669</v>
      </c>
      <c r="E179" s="53" t="s">
        <v>677</v>
      </c>
      <c r="F179" s="61" t="s">
        <v>86</v>
      </c>
    </row>
    <row r="180" spans="1:26" ht="28.05" customHeight="1" x14ac:dyDescent="0.25">
      <c r="A180" s="9" t="s">
        <v>372</v>
      </c>
      <c r="B180" s="9"/>
      <c r="C180" s="53" t="s">
        <v>991</v>
      </c>
      <c r="D180" s="13" t="s">
        <v>648</v>
      </c>
      <c r="F180" t="s">
        <v>86</v>
      </c>
    </row>
    <row r="181" spans="1:26" ht="28.05" customHeight="1" x14ac:dyDescent="0.25">
      <c r="A181" s="9" t="s">
        <v>675</v>
      </c>
      <c r="B181" s="9"/>
      <c r="C181" s="53" t="s">
        <v>991</v>
      </c>
      <c r="D181" s="13" t="s">
        <v>521</v>
      </c>
      <c r="E181" s="53" t="s">
        <v>768</v>
      </c>
      <c r="F181" s="61" t="s">
        <v>86</v>
      </c>
    </row>
    <row r="182" spans="1:26" ht="28.05" customHeight="1" x14ac:dyDescent="0.25">
      <c r="A182" s="126" t="s">
        <v>1026</v>
      </c>
      <c r="B182" s="126"/>
      <c r="C182" s="53" t="s">
        <v>991</v>
      </c>
      <c r="D182" s="13" t="s">
        <v>521</v>
      </c>
      <c r="E182" s="61" t="s">
        <v>1213</v>
      </c>
      <c r="F182" s="61" t="s">
        <v>510</v>
      </c>
    </row>
    <row r="183" spans="1:26" ht="28.05" customHeight="1" x14ac:dyDescent="0.25">
      <c r="A183" s="126" t="s">
        <v>1027</v>
      </c>
      <c r="B183" s="126"/>
      <c r="C183" s="53" t="s">
        <v>991</v>
      </c>
      <c r="D183" s="13" t="s">
        <v>646</v>
      </c>
      <c r="E183" s="53" t="s">
        <v>774</v>
      </c>
      <c r="F183" s="61" t="s">
        <v>86</v>
      </c>
    </row>
    <row r="184" spans="1:26" ht="25.05" customHeight="1" x14ac:dyDescent="0.25">
      <c r="A184" s="16" t="s">
        <v>795</v>
      </c>
      <c r="B184" s="16"/>
      <c r="C184" s="53" t="s">
        <v>991</v>
      </c>
      <c r="D184" s="13" t="s">
        <v>526</v>
      </c>
      <c r="E184" t="s">
        <v>635</v>
      </c>
      <c r="F184" s="61" t="s">
        <v>86</v>
      </c>
      <c r="I184" s="53"/>
    </row>
    <row r="185" spans="1:26" ht="28.05" customHeight="1" x14ac:dyDescent="0.25">
      <c r="A185" s="63" t="s">
        <v>585</v>
      </c>
      <c r="B185" s="63"/>
      <c r="C185" s="53" t="s">
        <v>991</v>
      </c>
      <c r="D185" s="13" t="s">
        <v>758</v>
      </c>
      <c r="E185" s="53" t="s">
        <v>794</v>
      </c>
      <c r="F185" s="61" t="s">
        <v>86</v>
      </c>
      <c r="G185" s="53">
        <v>3</v>
      </c>
      <c r="H185">
        <v>417.48</v>
      </c>
      <c r="I185">
        <v>432.44</v>
      </c>
      <c r="J185">
        <v>50.82</v>
      </c>
      <c r="K185">
        <v>1.53</v>
      </c>
      <c r="L185">
        <v>8.0500000000000007</v>
      </c>
    </row>
    <row r="186" spans="1:26" s="53" customFormat="1" ht="28.05" customHeight="1" x14ac:dyDescent="0.25">
      <c r="A186" s="53" t="s">
        <v>994</v>
      </c>
      <c r="B186" s="264"/>
      <c r="C186" s="54" t="s">
        <v>995</v>
      </c>
      <c r="D186" s="13" t="s">
        <v>993</v>
      </c>
      <c r="F186" s="61"/>
      <c r="U186" s="212"/>
      <c r="V186" s="212"/>
      <c r="W186" s="212"/>
      <c r="X186" s="212"/>
      <c r="Y186" s="212"/>
      <c r="Z186" s="212"/>
    </row>
    <row r="187" spans="1:26" ht="25.05" customHeight="1" x14ac:dyDescent="0.25">
      <c r="A187" s="65" t="s">
        <v>1034</v>
      </c>
      <c r="B187" s="65"/>
      <c r="C187" s="53" t="s">
        <v>1039</v>
      </c>
      <c r="D187" s="13" t="s">
        <v>693</v>
      </c>
      <c r="E187" s="83" t="s">
        <v>722</v>
      </c>
      <c r="F187" s="61" t="s">
        <v>497</v>
      </c>
      <c r="G187" s="83"/>
      <c r="I187" s="53"/>
      <c r="J187" s="53"/>
      <c r="K187" s="53"/>
      <c r="L187" s="53"/>
    </row>
    <row r="188" spans="1:26" ht="25.05" customHeight="1" x14ac:dyDescent="0.25">
      <c r="A188" s="64" t="s">
        <v>291</v>
      </c>
      <c r="B188" s="64"/>
      <c r="C188" s="53" t="s">
        <v>1039</v>
      </c>
      <c r="D188" s="13" t="s">
        <v>790</v>
      </c>
      <c r="E188" s="83" t="s">
        <v>973</v>
      </c>
      <c r="F188" s="61" t="s">
        <v>86</v>
      </c>
      <c r="G188" s="83"/>
      <c r="I188" s="53"/>
      <c r="J188" s="53"/>
      <c r="K188" s="53"/>
      <c r="L188" s="53"/>
    </row>
    <row r="189" spans="1:26" ht="25.05" customHeight="1" x14ac:dyDescent="0.25">
      <c r="A189" s="63" t="s">
        <v>1032</v>
      </c>
      <c r="B189" s="63"/>
      <c r="C189" s="53" t="s">
        <v>1039</v>
      </c>
      <c r="D189" s="13" t="s">
        <v>701</v>
      </c>
      <c r="E189" s="83" t="s">
        <v>883</v>
      </c>
      <c r="F189" s="61" t="s">
        <v>86</v>
      </c>
      <c r="I189" s="53"/>
      <c r="J189" s="53"/>
      <c r="K189" s="53"/>
      <c r="L189" s="53"/>
    </row>
    <row r="190" spans="1:26" ht="28.05" customHeight="1" x14ac:dyDescent="0.25">
      <c r="A190" s="66" t="s">
        <v>550</v>
      </c>
      <c r="B190" s="66"/>
      <c r="C190" s="53" t="s">
        <v>1039</v>
      </c>
      <c r="D190" s="13" t="s">
        <v>734</v>
      </c>
      <c r="E190" s="61" t="s">
        <v>1211</v>
      </c>
      <c r="F190" s="61" t="s">
        <v>86</v>
      </c>
    </row>
    <row r="191" spans="1:26" ht="25.05" customHeight="1" x14ac:dyDescent="0.25">
      <c r="A191" s="65" t="s">
        <v>720</v>
      </c>
      <c r="B191" s="65"/>
      <c r="C191" s="53" t="s">
        <v>1039</v>
      </c>
      <c r="D191" s="13" t="s">
        <v>687</v>
      </c>
      <c r="E191" s="53" t="s">
        <v>792</v>
      </c>
      <c r="F191" s="61" t="s">
        <v>501</v>
      </c>
      <c r="G191" s="83"/>
      <c r="I191" s="53"/>
      <c r="J191" s="53"/>
      <c r="K191" s="53"/>
      <c r="L191" s="53"/>
    </row>
    <row r="192" spans="1:26" ht="24.6" customHeight="1" x14ac:dyDescent="0.25">
      <c r="A192" s="64" t="s">
        <v>378</v>
      </c>
      <c r="B192" s="64"/>
      <c r="C192" s="53" t="s">
        <v>1039</v>
      </c>
      <c r="D192" s="13" t="s">
        <v>651</v>
      </c>
      <c r="E192" t="s">
        <v>776</v>
      </c>
      <c r="F192" s="61" t="s">
        <v>86</v>
      </c>
      <c r="G192" s="83"/>
      <c r="I192" s="53"/>
      <c r="J192" s="53"/>
      <c r="K192" s="53"/>
      <c r="L192" s="53"/>
    </row>
    <row r="193" spans="1:26" s="53" customFormat="1" ht="28.05" customHeight="1" x14ac:dyDescent="0.25">
      <c r="A193" s="65" t="s">
        <v>1035</v>
      </c>
      <c r="B193" s="65"/>
      <c r="C193" s="53" t="s">
        <v>1039</v>
      </c>
      <c r="D193" s="13" t="s">
        <v>698</v>
      </c>
      <c r="E193" s="53" t="s">
        <v>762</v>
      </c>
      <c r="F193" s="61" t="s">
        <v>501</v>
      </c>
      <c r="U193" s="212"/>
      <c r="V193" s="212"/>
      <c r="W193" s="212"/>
      <c r="X193" s="212"/>
      <c r="Y193" s="212"/>
      <c r="Z193" s="212"/>
    </row>
    <row r="194" spans="1:26" ht="28.05" customHeight="1" x14ac:dyDescent="0.25">
      <c r="A194" s="65" t="s">
        <v>1036</v>
      </c>
      <c r="B194" s="65"/>
      <c r="C194" s="53" t="s">
        <v>1039</v>
      </c>
      <c r="D194" s="13" t="s">
        <v>723</v>
      </c>
      <c r="E194" s="53" t="s">
        <v>721</v>
      </c>
      <c r="F194" s="61" t="s">
        <v>86</v>
      </c>
    </row>
    <row r="195" spans="1:26" ht="28.05" customHeight="1" x14ac:dyDescent="0.25">
      <c r="A195" s="132" t="s">
        <v>1037</v>
      </c>
      <c r="B195" s="132"/>
      <c r="C195" s="53" t="s">
        <v>1039</v>
      </c>
      <c r="D195" s="13" t="s">
        <v>759</v>
      </c>
      <c r="E195" s="53" t="s">
        <v>803</v>
      </c>
      <c r="F195" s="61" t="s">
        <v>86</v>
      </c>
    </row>
    <row r="196" spans="1:26" ht="28.05" customHeight="1" x14ac:dyDescent="0.25">
      <c r="A196" s="65" t="s">
        <v>1038</v>
      </c>
      <c r="B196" s="65"/>
      <c r="C196" s="53" t="s">
        <v>1039</v>
      </c>
      <c r="D196" s="13" t="s">
        <v>684</v>
      </c>
      <c r="E196" s="53" t="s">
        <v>797</v>
      </c>
      <c r="F196" s="60" t="s">
        <v>86</v>
      </c>
    </row>
    <row r="197" spans="1:26" ht="25.05" customHeight="1" x14ac:dyDescent="0.25">
      <c r="A197" s="65" t="s">
        <v>1131</v>
      </c>
      <c r="B197" s="65"/>
      <c r="C197" s="144" t="s">
        <v>1130</v>
      </c>
      <c r="D197" s="13" t="s">
        <v>368</v>
      </c>
      <c r="E197" s="53" t="s">
        <v>981</v>
      </c>
      <c r="F197" s="60" t="s">
        <v>816</v>
      </c>
      <c r="G197" s="69"/>
      <c r="I197" s="53"/>
      <c r="J197" s="53"/>
      <c r="K197" s="53"/>
      <c r="L197" s="53"/>
    </row>
    <row r="198" spans="1:26" ht="25.05" customHeight="1" x14ac:dyDescent="0.25">
      <c r="A198" s="65" t="s">
        <v>1132</v>
      </c>
      <c r="B198" s="65"/>
      <c r="C198" s="144" t="s">
        <v>1130</v>
      </c>
      <c r="D198" s="13" t="s">
        <v>717</v>
      </c>
      <c r="E198" s="53" t="s">
        <v>822</v>
      </c>
      <c r="F198" s="60" t="s">
        <v>816</v>
      </c>
      <c r="G198" s="69"/>
      <c r="I198" s="53"/>
      <c r="J198" s="53"/>
      <c r="K198" s="53"/>
      <c r="L198" s="53"/>
    </row>
    <row r="199" spans="1:26" ht="25.05" customHeight="1" x14ac:dyDescent="0.25">
      <c r="A199" s="132" t="s">
        <v>1133</v>
      </c>
      <c r="B199" s="132"/>
      <c r="C199" s="144" t="s">
        <v>1130</v>
      </c>
      <c r="D199" s="13" t="s">
        <v>667</v>
      </c>
      <c r="E199" s="83" t="s">
        <v>1265</v>
      </c>
      <c r="F199" s="76" t="s">
        <v>816</v>
      </c>
      <c r="G199" s="69"/>
      <c r="I199" s="53"/>
      <c r="J199" s="53"/>
      <c r="K199" s="53"/>
      <c r="L199" s="53"/>
    </row>
    <row r="200" spans="1:26" ht="25.05" customHeight="1" x14ac:dyDescent="0.25">
      <c r="A200" s="132" t="s">
        <v>1134</v>
      </c>
      <c r="B200" s="132"/>
      <c r="C200" s="144" t="s">
        <v>1130</v>
      </c>
      <c r="D200" s="13" t="s">
        <v>692</v>
      </c>
      <c r="E200" t="s">
        <v>989</v>
      </c>
      <c r="F200" s="60" t="s">
        <v>816</v>
      </c>
      <c r="G200" s="69"/>
      <c r="I200" s="53"/>
      <c r="J200" s="53"/>
      <c r="K200" s="53"/>
      <c r="L200" s="53"/>
    </row>
    <row r="201" spans="1:26" ht="25.05" customHeight="1" x14ac:dyDescent="0.25">
      <c r="A201" s="65" t="s">
        <v>1136</v>
      </c>
      <c r="B201" s="65"/>
      <c r="C201" s="144" t="s">
        <v>1130</v>
      </c>
      <c r="D201" s="13" t="s">
        <v>735</v>
      </c>
      <c r="E201" s="53" t="s">
        <v>760</v>
      </c>
      <c r="F201" s="60" t="s">
        <v>816</v>
      </c>
      <c r="G201" s="69"/>
      <c r="I201" s="53"/>
      <c r="J201" s="53"/>
      <c r="K201" s="53"/>
      <c r="L201" s="53"/>
    </row>
    <row r="202" spans="1:26" s="53" customFormat="1" ht="25.05" customHeight="1" x14ac:dyDescent="0.25">
      <c r="A202" s="132" t="s">
        <v>1135</v>
      </c>
      <c r="B202" s="132"/>
      <c r="C202" s="144" t="s">
        <v>1130</v>
      </c>
      <c r="D202" s="13" t="s">
        <v>780</v>
      </c>
      <c r="E202" s="53" t="s">
        <v>954</v>
      </c>
      <c r="F202" s="60" t="s">
        <v>816</v>
      </c>
      <c r="G202" s="69"/>
      <c r="U202" s="212"/>
      <c r="V202" s="212"/>
      <c r="W202" s="212"/>
      <c r="X202" s="212"/>
      <c r="Y202" s="212"/>
      <c r="Z202" s="212"/>
    </row>
    <row r="203" spans="1:26" ht="25.05" customHeight="1" x14ac:dyDescent="0.25">
      <c r="A203" s="151" t="s">
        <v>441</v>
      </c>
      <c r="B203" s="151"/>
      <c r="C203" s="144" t="s">
        <v>1130</v>
      </c>
      <c r="D203" s="13" t="s">
        <v>671</v>
      </c>
      <c r="E203" s="83" t="s">
        <v>1137</v>
      </c>
      <c r="F203" s="60" t="s">
        <v>816</v>
      </c>
      <c r="G203" s="69"/>
      <c r="I203" s="53"/>
      <c r="J203" s="53"/>
      <c r="K203" s="53"/>
      <c r="L203" s="53"/>
    </row>
    <row r="204" spans="1:26" ht="25.05" customHeight="1" x14ac:dyDescent="0.25">
      <c r="A204" s="65" t="s">
        <v>1144</v>
      </c>
      <c r="B204" s="65"/>
      <c r="C204" s="159" t="s">
        <v>1155</v>
      </c>
      <c r="D204" s="13" t="s">
        <v>680</v>
      </c>
      <c r="E204" s="83" t="s">
        <v>986</v>
      </c>
      <c r="F204" s="61" t="s">
        <v>464</v>
      </c>
      <c r="G204" s="83"/>
      <c r="I204" s="53"/>
      <c r="J204" s="53"/>
      <c r="K204" s="53"/>
      <c r="L204" s="53"/>
    </row>
    <row r="205" spans="1:26" ht="25.05" customHeight="1" x14ac:dyDescent="0.25">
      <c r="A205" s="151" t="s">
        <v>303</v>
      </c>
      <c r="B205" s="151"/>
      <c r="C205" s="159" t="s">
        <v>1155</v>
      </c>
      <c r="D205" s="13" t="s">
        <v>830</v>
      </c>
      <c r="E205" s="83" t="s">
        <v>844</v>
      </c>
      <c r="F205" s="61" t="s">
        <v>86</v>
      </c>
      <c r="G205" s="83"/>
      <c r="I205" s="53"/>
      <c r="J205" s="53"/>
      <c r="K205" s="53"/>
      <c r="L205" s="53"/>
    </row>
    <row r="206" spans="1:26" ht="25.05" customHeight="1" x14ac:dyDescent="0.25">
      <c r="A206" s="65" t="s">
        <v>1145</v>
      </c>
      <c r="B206" s="65"/>
      <c r="C206" s="159" t="s">
        <v>1155</v>
      </c>
      <c r="D206" s="13" t="s">
        <v>718</v>
      </c>
      <c r="E206" s="83" t="s">
        <v>802</v>
      </c>
      <c r="F206" s="61" t="s">
        <v>464</v>
      </c>
      <c r="G206" s="83"/>
      <c r="I206" s="53"/>
      <c r="J206" s="53"/>
      <c r="K206" s="53"/>
      <c r="L206" s="53"/>
    </row>
    <row r="207" spans="1:26" ht="28.05" customHeight="1" x14ac:dyDescent="0.25">
      <c r="A207" s="65" t="s">
        <v>1147</v>
      </c>
      <c r="B207" s="65"/>
      <c r="C207" s="159" t="s">
        <v>1155</v>
      </c>
      <c r="D207" s="13" t="s">
        <v>988</v>
      </c>
      <c r="E207" s="83"/>
    </row>
    <row r="208" spans="1:26" ht="25.05" customHeight="1" x14ac:dyDescent="0.25">
      <c r="A208" s="65" t="s">
        <v>1148</v>
      </c>
      <c r="B208" s="65"/>
      <c r="C208" s="159" t="s">
        <v>1155</v>
      </c>
      <c r="D208" s="13" t="s">
        <v>736</v>
      </c>
      <c r="E208" s="83" t="s">
        <v>972</v>
      </c>
      <c r="F208" s="60" t="s">
        <v>816</v>
      </c>
      <c r="G208" s="69"/>
      <c r="I208" s="53"/>
      <c r="J208" s="53"/>
      <c r="K208" s="53"/>
      <c r="L208" s="53"/>
    </row>
    <row r="209" spans="1:26" s="53" customFormat="1" ht="25.05" customHeight="1" x14ac:dyDescent="0.25">
      <c r="A209" s="132" t="s">
        <v>1143</v>
      </c>
      <c r="B209" s="132"/>
      <c r="C209" s="159" t="s">
        <v>1179</v>
      </c>
      <c r="D209" s="13" t="s">
        <v>765</v>
      </c>
      <c r="E209" s="83" t="s">
        <v>958</v>
      </c>
      <c r="F209" s="69" t="s">
        <v>816</v>
      </c>
      <c r="G209" s="217">
        <v>3</v>
      </c>
      <c r="H209" s="53">
        <v>332</v>
      </c>
      <c r="I209" s="53">
        <v>331.3</v>
      </c>
      <c r="J209" s="53">
        <v>74.59</v>
      </c>
      <c r="K209" s="53">
        <v>6.99</v>
      </c>
      <c r="L209" s="53">
        <v>26.16</v>
      </c>
      <c r="U209" s="212"/>
      <c r="V209" s="212"/>
      <c r="W209" s="212"/>
      <c r="X209" s="212"/>
      <c r="Y209" s="212"/>
      <c r="Z209" s="212"/>
    </row>
    <row r="210" spans="1:26" ht="25.05" customHeight="1" x14ac:dyDescent="0.25">
      <c r="A210" s="65" t="s">
        <v>1149</v>
      </c>
      <c r="B210" s="65"/>
      <c r="C210" s="159" t="s">
        <v>1155</v>
      </c>
      <c r="D210" s="13" t="s">
        <v>681</v>
      </c>
      <c r="E210" s="83" t="s">
        <v>970</v>
      </c>
      <c r="F210" s="60" t="s">
        <v>816</v>
      </c>
      <c r="G210" s="69"/>
      <c r="I210" s="53"/>
      <c r="J210" s="53"/>
      <c r="K210" s="53"/>
      <c r="L210" s="53"/>
    </row>
    <row r="211" spans="1:26" ht="25.05" customHeight="1" x14ac:dyDescent="0.25">
      <c r="A211" s="132" t="s">
        <v>1150</v>
      </c>
      <c r="B211" s="132"/>
      <c r="C211" s="159" t="s">
        <v>1155</v>
      </c>
      <c r="D211" s="13" t="s">
        <v>727</v>
      </c>
      <c r="E211" s="83" t="s">
        <v>982</v>
      </c>
      <c r="F211" s="60" t="s">
        <v>816</v>
      </c>
      <c r="G211" s="69"/>
      <c r="I211" s="53"/>
      <c r="J211" s="53"/>
      <c r="K211" s="53"/>
      <c r="L211" s="53"/>
    </row>
    <row r="212" spans="1:26" ht="25.05" customHeight="1" x14ac:dyDescent="0.25">
      <c r="A212" s="65" t="s">
        <v>1146</v>
      </c>
      <c r="B212" s="65"/>
      <c r="C212" s="159" t="s">
        <v>1155</v>
      </c>
      <c r="D212" s="13" t="s">
        <v>686</v>
      </c>
      <c r="E212" t="s">
        <v>987</v>
      </c>
      <c r="F212" s="60" t="s">
        <v>816</v>
      </c>
      <c r="G212" s="69"/>
      <c r="I212" s="53"/>
      <c r="J212" s="53"/>
      <c r="K212" s="53"/>
      <c r="L212" s="53"/>
    </row>
    <row r="213" spans="1:26" ht="25.05" customHeight="1" x14ac:dyDescent="0.25">
      <c r="A213" s="65" t="s">
        <v>1151</v>
      </c>
      <c r="B213" s="65"/>
      <c r="C213" s="159" t="s">
        <v>1155</v>
      </c>
      <c r="D213" s="13" t="s">
        <v>742</v>
      </c>
      <c r="E213" s="83" t="s">
        <v>1199</v>
      </c>
      <c r="F213" s="60" t="s">
        <v>816</v>
      </c>
      <c r="G213" s="69"/>
      <c r="I213" s="53"/>
      <c r="J213" s="53"/>
      <c r="K213" s="53"/>
      <c r="L213" s="53"/>
    </row>
    <row r="214" spans="1:26" s="53" customFormat="1" ht="25.05" customHeight="1" x14ac:dyDescent="0.25">
      <c r="A214" s="160" t="s">
        <v>1152</v>
      </c>
      <c r="B214" s="160"/>
      <c r="C214" s="159" t="s">
        <v>1155</v>
      </c>
      <c r="D214" s="116" t="s">
        <v>752</v>
      </c>
      <c r="E214" s="83" t="s">
        <v>974</v>
      </c>
      <c r="F214" s="60" t="s">
        <v>816</v>
      </c>
      <c r="G214" s="69"/>
      <c r="U214" s="212"/>
      <c r="V214" s="212"/>
      <c r="W214" s="212"/>
      <c r="X214" s="212"/>
      <c r="Y214" s="212"/>
      <c r="Z214" s="212"/>
    </row>
    <row r="215" spans="1:26" ht="25.05" customHeight="1" x14ac:dyDescent="0.25">
      <c r="A215" s="65" t="s">
        <v>1153</v>
      </c>
      <c r="B215" s="65"/>
      <c r="C215" s="159" t="s">
        <v>1155</v>
      </c>
      <c r="D215" s="13" t="s">
        <v>614</v>
      </c>
      <c r="E215" s="83" t="s">
        <v>879</v>
      </c>
      <c r="F215" s="60" t="s">
        <v>816</v>
      </c>
      <c r="G215" s="69"/>
      <c r="I215" s="53"/>
      <c r="J215" s="53"/>
      <c r="K215" s="53"/>
      <c r="L215" s="53"/>
    </row>
    <row r="216" spans="1:26" ht="25.05" customHeight="1" x14ac:dyDescent="0.25">
      <c r="A216" s="65" t="s">
        <v>1154</v>
      </c>
      <c r="B216" s="65"/>
      <c r="C216" s="159" t="s">
        <v>1155</v>
      </c>
      <c r="D216" s="13" t="s">
        <v>690</v>
      </c>
      <c r="E216" s="83" t="s">
        <v>979</v>
      </c>
      <c r="F216" s="60" t="s">
        <v>816</v>
      </c>
      <c r="G216" s="69"/>
      <c r="I216" s="53"/>
      <c r="J216" s="53"/>
      <c r="K216" s="53"/>
      <c r="L216" s="53"/>
    </row>
    <row r="217" spans="1:26" s="53" customFormat="1" ht="25.05" customHeight="1" x14ac:dyDescent="0.25">
      <c r="A217" s="132" t="s">
        <v>1159</v>
      </c>
      <c r="B217" s="132"/>
      <c r="C217" s="159" t="s">
        <v>1164</v>
      </c>
      <c r="D217" s="13" t="s">
        <v>753</v>
      </c>
      <c r="E217" s="83" t="s">
        <v>985</v>
      </c>
      <c r="F217" s="60" t="s">
        <v>816</v>
      </c>
      <c r="G217" s="69"/>
      <c r="U217" s="212"/>
      <c r="V217" s="212"/>
      <c r="W217" s="212"/>
      <c r="X217" s="212"/>
      <c r="Y217" s="212"/>
      <c r="Z217" s="212"/>
    </row>
    <row r="218" spans="1:26" ht="25.05" customHeight="1" x14ac:dyDescent="0.25">
      <c r="A218" s="132" t="s">
        <v>1158</v>
      </c>
      <c r="B218" s="132"/>
      <c r="C218" s="159" t="s">
        <v>1164</v>
      </c>
      <c r="D218" s="13" t="s">
        <v>668</v>
      </c>
      <c r="E218" s="83" t="s">
        <v>969</v>
      </c>
      <c r="F218" s="60" t="s">
        <v>816</v>
      </c>
      <c r="G218" s="69"/>
      <c r="I218" s="53"/>
      <c r="J218" s="53"/>
      <c r="K218" s="53"/>
      <c r="L218" s="53"/>
    </row>
    <row r="219" spans="1:26" ht="25.05" customHeight="1" x14ac:dyDescent="0.25">
      <c r="A219" s="65" t="s">
        <v>1156</v>
      </c>
      <c r="B219" s="65"/>
      <c r="C219" s="159" t="s">
        <v>1164</v>
      </c>
      <c r="D219" s="13" t="s">
        <v>731</v>
      </c>
      <c r="E219" s="83" t="s">
        <v>773</v>
      </c>
      <c r="F219" s="60" t="s">
        <v>816</v>
      </c>
      <c r="G219" s="69"/>
      <c r="I219" s="53"/>
      <c r="J219" s="53"/>
      <c r="K219" s="53"/>
      <c r="L219" s="53"/>
    </row>
    <row r="220" spans="1:26" ht="25.05" customHeight="1" x14ac:dyDescent="0.25">
      <c r="A220" s="65" t="s">
        <v>1161</v>
      </c>
      <c r="B220" s="65"/>
      <c r="C220" s="159" t="s">
        <v>1164</v>
      </c>
      <c r="D220" s="13" t="s">
        <v>724</v>
      </c>
      <c r="E220" s="83" t="s">
        <v>761</v>
      </c>
      <c r="F220" s="61" t="s">
        <v>86</v>
      </c>
      <c r="G220" s="83"/>
      <c r="I220" s="53"/>
      <c r="J220" s="53"/>
      <c r="K220" s="53"/>
      <c r="L220" s="53"/>
    </row>
    <row r="221" spans="1:26" ht="25.05" customHeight="1" x14ac:dyDescent="0.25">
      <c r="A221" s="65" t="s">
        <v>1157</v>
      </c>
      <c r="B221" s="65"/>
      <c r="C221" s="159" t="s">
        <v>1164</v>
      </c>
      <c r="D221" s="13" t="s">
        <v>739</v>
      </c>
      <c r="E221" s="83" t="s">
        <v>1033</v>
      </c>
      <c r="F221" s="60" t="s">
        <v>816</v>
      </c>
      <c r="G221" s="69"/>
      <c r="I221" s="53"/>
      <c r="J221" s="53"/>
      <c r="K221" s="53"/>
      <c r="L221" s="53"/>
    </row>
    <row r="222" spans="1:26" ht="25.05" customHeight="1" x14ac:dyDescent="0.25">
      <c r="A222" s="151" t="s">
        <v>442</v>
      </c>
      <c r="B222" s="151"/>
      <c r="C222" s="159" t="s">
        <v>1164</v>
      </c>
      <c r="D222" s="13" t="s">
        <v>670</v>
      </c>
      <c r="E222" s="83" t="s">
        <v>961</v>
      </c>
      <c r="F222" s="60" t="s">
        <v>816</v>
      </c>
      <c r="G222" s="69"/>
      <c r="I222" s="53"/>
      <c r="J222" s="53"/>
      <c r="K222" s="53"/>
      <c r="L222" s="53"/>
    </row>
    <row r="223" spans="1:26" s="53" customFormat="1" ht="25.05" customHeight="1" x14ac:dyDescent="0.25">
      <c r="A223" s="161" t="s">
        <v>824</v>
      </c>
      <c r="B223" s="161"/>
      <c r="C223" s="159" t="s">
        <v>1164</v>
      </c>
      <c r="D223" s="13" t="s">
        <v>817</v>
      </c>
      <c r="E223" s="53" t="s">
        <v>827</v>
      </c>
      <c r="F223" s="60" t="s">
        <v>816</v>
      </c>
      <c r="G223" s="69"/>
      <c r="U223" s="212"/>
      <c r="V223" s="212"/>
      <c r="W223" s="212"/>
      <c r="X223" s="212"/>
      <c r="Y223" s="212"/>
      <c r="Z223" s="212"/>
    </row>
    <row r="224" spans="1:26" ht="25.05" customHeight="1" x14ac:dyDescent="0.25">
      <c r="A224" s="151" t="s">
        <v>1160</v>
      </c>
      <c r="B224" s="151"/>
      <c r="C224" s="159" t="s">
        <v>1164</v>
      </c>
      <c r="D224" s="13" t="s">
        <v>655</v>
      </c>
      <c r="E224" s="53" t="s">
        <v>763</v>
      </c>
      <c r="F224" s="60" t="s">
        <v>816</v>
      </c>
      <c r="G224" s="69"/>
      <c r="I224" s="53"/>
      <c r="J224" s="53"/>
      <c r="K224" s="53"/>
      <c r="L224" s="53"/>
    </row>
    <row r="225" spans="1:26" ht="24.6" customHeight="1" x14ac:dyDescent="0.25">
      <c r="A225" s="151" t="s">
        <v>410</v>
      </c>
      <c r="B225" s="151"/>
      <c r="C225" s="159" t="s">
        <v>1164</v>
      </c>
      <c r="D225" s="13" t="s">
        <v>654</v>
      </c>
      <c r="E225" s="83" t="s">
        <v>1215</v>
      </c>
      <c r="F225" s="60" t="s">
        <v>816</v>
      </c>
      <c r="G225" s="69"/>
      <c r="I225" s="53"/>
      <c r="J225" s="53"/>
      <c r="K225" s="53"/>
      <c r="L225" s="53"/>
    </row>
    <row r="226" spans="1:26" s="53" customFormat="1" ht="25.05" customHeight="1" x14ac:dyDescent="0.25">
      <c r="A226" s="161" t="s">
        <v>841</v>
      </c>
      <c r="B226" s="161"/>
      <c r="C226" s="159" t="s">
        <v>1164</v>
      </c>
      <c r="D226" s="116" t="s">
        <v>968</v>
      </c>
      <c r="E226" s="83" t="s">
        <v>862</v>
      </c>
      <c r="F226" s="60" t="s">
        <v>816</v>
      </c>
      <c r="G226" s="69"/>
      <c r="U226" s="212"/>
      <c r="V226" s="212"/>
      <c r="W226" s="212"/>
      <c r="X226" s="212"/>
      <c r="Y226" s="212"/>
      <c r="Z226" s="212"/>
    </row>
    <row r="227" spans="1:26" ht="25.05" customHeight="1" x14ac:dyDescent="0.25">
      <c r="A227" s="65" t="s">
        <v>1162</v>
      </c>
      <c r="B227" s="65"/>
      <c r="C227" s="159" t="s">
        <v>1164</v>
      </c>
      <c r="D227" s="13" t="s">
        <v>738</v>
      </c>
      <c r="E227" s="83" t="s">
        <v>980</v>
      </c>
      <c r="F227" s="60" t="s">
        <v>816</v>
      </c>
      <c r="G227" s="69"/>
      <c r="I227" s="53"/>
      <c r="J227" s="53"/>
      <c r="K227" s="53"/>
      <c r="L227" s="53"/>
    </row>
    <row r="228" spans="1:26" ht="28.05" customHeight="1" x14ac:dyDescent="0.25">
      <c r="A228" s="65" t="s">
        <v>1163</v>
      </c>
      <c r="B228" s="65"/>
      <c r="C228" s="159" t="s">
        <v>1164</v>
      </c>
      <c r="D228" s="13" t="s">
        <v>706</v>
      </c>
      <c r="E228" s="53" t="s">
        <v>791</v>
      </c>
      <c r="F228" s="61" t="s">
        <v>542</v>
      </c>
    </row>
    <row r="229" spans="1:26" s="131" customFormat="1" ht="25.05" customHeight="1" x14ac:dyDescent="0.25">
      <c r="A229" s="65" t="s">
        <v>1140</v>
      </c>
      <c r="B229" s="65"/>
      <c r="C229" s="159" t="s">
        <v>1164</v>
      </c>
      <c r="D229" s="133" t="s">
        <v>729</v>
      </c>
      <c r="E229" s="129" t="s">
        <v>1222</v>
      </c>
      <c r="F229" s="129" t="s">
        <v>546</v>
      </c>
      <c r="G229" s="130"/>
    </row>
    <row r="230" spans="1:26" ht="25.05" customHeight="1" x14ac:dyDescent="0.25">
      <c r="A230" s="65" t="s">
        <v>1200</v>
      </c>
      <c r="B230" s="65"/>
      <c r="C230" s="164" t="s">
        <v>1201</v>
      </c>
      <c r="D230" s="13" t="s">
        <v>748</v>
      </c>
      <c r="E230" s="83" t="s">
        <v>1015</v>
      </c>
      <c r="F230" s="61" t="s">
        <v>566</v>
      </c>
      <c r="G230" s="83"/>
      <c r="I230" s="53"/>
      <c r="J230" s="53"/>
      <c r="K230" s="53"/>
      <c r="L230" s="53"/>
    </row>
    <row r="231" spans="1:26" ht="28.05" customHeight="1" x14ac:dyDescent="0.25">
      <c r="A231" s="65" t="s">
        <v>1178</v>
      </c>
      <c r="B231" s="65"/>
      <c r="C231" s="164" t="s">
        <v>1201</v>
      </c>
      <c r="D231" s="13" t="s">
        <v>750</v>
      </c>
      <c r="E231" s="53" t="s">
        <v>721</v>
      </c>
      <c r="F231" s="61" t="s">
        <v>573</v>
      </c>
    </row>
    <row r="232" spans="1:26" ht="25.05" customHeight="1" x14ac:dyDescent="0.25">
      <c r="A232" s="65" t="s">
        <v>1042</v>
      </c>
      <c r="B232" s="65"/>
      <c r="C232" s="164" t="s">
        <v>1201</v>
      </c>
      <c r="D232" s="13" t="s">
        <v>371</v>
      </c>
      <c r="E232" t="s">
        <v>1184</v>
      </c>
      <c r="F232" s="69" t="s">
        <v>816</v>
      </c>
      <c r="G232" s="69"/>
      <c r="I232" s="53"/>
      <c r="J232" s="53"/>
      <c r="K232" s="53"/>
      <c r="L232" s="53"/>
    </row>
    <row r="233" spans="1:26" s="53" customFormat="1" ht="25.05" customHeight="1" x14ac:dyDescent="0.25">
      <c r="A233" s="67" t="s">
        <v>678</v>
      </c>
      <c r="B233" s="67"/>
      <c r="C233" s="164" t="s">
        <v>1201</v>
      </c>
      <c r="D233" s="13" t="s">
        <v>771</v>
      </c>
      <c r="E233" s="179" t="s">
        <v>1185</v>
      </c>
      <c r="F233" s="60" t="s">
        <v>816</v>
      </c>
      <c r="G233" s="69"/>
      <c r="U233" s="212"/>
      <c r="V233" s="212"/>
      <c r="W233" s="212"/>
      <c r="X233" s="212"/>
      <c r="Y233" s="212"/>
      <c r="Z233" s="212"/>
    </row>
    <row r="234" spans="1:26" s="53" customFormat="1" ht="25.05" customHeight="1" x14ac:dyDescent="0.25">
      <c r="A234" s="67" t="s">
        <v>848</v>
      </c>
      <c r="B234" s="67"/>
      <c r="C234" s="164" t="s">
        <v>1201</v>
      </c>
      <c r="D234" s="13" t="s">
        <v>847</v>
      </c>
      <c r="E234" s="83" t="s">
        <v>1019</v>
      </c>
      <c r="F234" s="60" t="s">
        <v>816</v>
      </c>
      <c r="G234" s="69"/>
      <c r="U234" s="212"/>
      <c r="V234" s="212"/>
      <c r="W234" s="212"/>
      <c r="X234" s="212"/>
      <c r="Y234" s="212"/>
      <c r="Z234" s="212"/>
    </row>
    <row r="235" spans="1:26" s="53" customFormat="1" ht="25.05" customHeight="1" x14ac:dyDescent="0.25">
      <c r="A235" s="67" t="s">
        <v>843</v>
      </c>
      <c r="B235" s="67"/>
      <c r="C235" s="164" t="s">
        <v>1201</v>
      </c>
      <c r="D235" s="13" t="s">
        <v>842</v>
      </c>
      <c r="E235" s="83" t="s">
        <v>1014</v>
      </c>
      <c r="F235" s="60" t="s">
        <v>816</v>
      </c>
      <c r="G235" s="69"/>
      <c r="U235" s="212"/>
      <c r="V235" s="212"/>
      <c r="W235" s="212"/>
      <c r="X235" s="212"/>
      <c r="Y235" s="212"/>
      <c r="Z235" s="212"/>
    </row>
    <row r="236" spans="1:26" ht="25.05" customHeight="1" x14ac:dyDescent="0.25">
      <c r="A236" s="128" t="s">
        <v>1031</v>
      </c>
      <c r="B236" s="128"/>
      <c r="C236" s="164" t="s">
        <v>1201</v>
      </c>
      <c r="D236" s="13" t="s">
        <v>683</v>
      </c>
      <c r="E236" t="s">
        <v>1186</v>
      </c>
      <c r="F236" s="60" t="s">
        <v>816</v>
      </c>
      <c r="G236" s="69"/>
      <c r="I236" s="53"/>
      <c r="J236" s="53"/>
      <c r="K236" s="53"/>
      <c r="L236" s="53"/>
    </row>
    <row r="237" spans="1:26" ht="25.05" customHeight="1" x14ac:dyDescent="0.25">
      <c r="A237" s="128" t="s">
        <v>1029</v>
      </c>
      <c r="B237" s="128"/>
      <c r="C237" s="164" t="s">
        <v>1201</v>
      </c>
      <c r="D237" s="13" t="s">
        <v>751</v>
      </c>
      <c r="E237" s="83" t="s">
        <v>1018</v>
      </c>
      <c r="F237" s="60" t="s">
        <v>816</v>
      </c>
      <c r="G237" s="69"/>
      <c r="I237" s="53"/>
      <c r="J237" s="53"/>
      <c r="K237" s="53"/>
      <c r="L237" s="53"/>
    </row>
    <row r="238" spans="1:26" ht="24" customHeight="1" x14ac:dyDescent="0.25">
      <c r="A238" s="128" t="s">
        <v>1030</v>
      </c>
      <c r="B238" s="128"/>
      <c r="C238" s="164" t="s">
        <v>1201</v>
      </c>
      <c r="D238" s="13" t="s">
        <v>694</v>
      </c>
      <c r="E238" s="83" t="s">
        <v>975</v>
      </c>
      <c r="F238" s="60" t="s">
        <v>816</v>
      </c>
      <c r="G238" s="69"/>
      <c r="I238" s="53"/>
      <c r="J238" s="53"/>
      <c r="K238" s="53"/>
      <c r="L238" s="53"/>
    </row>
    <row r="239" spans="1:26" s="53" customFormat="1" ht="25.05" customHeight="1" x14ac:dyDescent="0.25">
      <c r="A239" s="127" t="s">
        <v>1028</v>
      </c>
      <c r="B239" s="127"/>
      <c r="C239" s="164" t="s">
        <v>1201</v>
      </c>
      <c r="D239" s="13" t="s">
        <v>826</v>
      </c>
      <c r="E239" s="61" t="s">
        <v>1212</v>
      </c>
      <c r="F239" s="60" t="s">
        <v>816</v>
      </c>
      <c r="G239" s="69"/>
      <c r="U239" s="212"/>
      <c r="V239" s="212"/>
      <c r="W239" s="212"/>
      <c r="X239" s="212"/>
      <c r="Y239" s="212"/>
      <c r="Z239" s="212"/>
    </row>
    <row r="240" spans="1:26" ht="25.05" customHeight="1" x14ac:dyDescent="0.25">
      <c r="A240" s="151" t="s">
        <v>1177</v>
      </c>
      <c r="B240" s="151"/>
      <c r="C240" s="165" t="s">
        <v>1221</v>
      </c>
      <c r="D240" s="13" t="s">
        <v>713</v>
      </c>
      <c r="E240" t="s">
        <v>1183</v>
      </c>
      <c r="F240" s="60" t="s">
        <v>816</v>
      </c>
      <c r="G240" s="69"/>
      <c r="I240" s="53"/>
      <c r="J240" s="53"/>
      <c r="K240" s="53"/>
      <c r="L240" s="53"/>
    </row>
    <row r="241" spans="1:26" ht="25.05" customHeight="1" x14ac:dyDescent="0.25">
      <c r="A241" s="67" t="s">
        <v>638</v>
      </c>
      <c r="B241" s="67"/>
      <c r="C241" s="165" t="s">
        <v>1221</v>
      </c>
      <c r="D241" s="13" t="s">
        <v>784</v>
      </c>
      <c r="E241" s="53" t="s">
        <v>984</v>
      </c>
      <c r="F241" s="60" t="s">
        <v>816</v>
      </c>
      <c r="G241" s="69"/>
      <c r="I241" s="53"/>
      <c r="J241" s="53"/>
      <c r="K241" s="53"/>
      <c r="L241" s="53"/>
    </row>
    <row r="242" spans="1:26" ht="25.05" customHeight="1" x14ac:dyDescent="0.25">
      <c r="A242" s="65" t="s">
        <v>1218</v>
      </c>
      <c r="B242" s="65"/>
      <c r="C242" s="165" t="s">
        <v>1221</v>
      </c>
      <c r="D242" s="13" t="s">
        <v>682</v>
      </c>
      <c r="E242" s="83" t="s">
        <v>850</v>
      </c>
      <c r="F242" s="61" t="s">
        <v>469</v>
      </c>
      <c r="G242" s="83"/>
      <c r="I242" s="53"/>
      <c r="J242" s="53"/>
      <c r="K242" s="53"/>
      <c r="L242" s="53"/>
    </row>
    <row r="243" spans="1:26" ht="25.05" customHeight="1" x14ac:dyDescent="0.25">
      <c r="A243" s="151" t="s">
        <v>374</v>
      </c>
      <c r="B243" s="151"/>
      <c r="C243" s="165" t="s">
        <v>1221</v>
      </c>
      <c r="D243" s="13" t="s">
        <v>649</v>
      </c>
      <c r="E243" s="83" t="s">
        <v>1142</v>
      </c>
      <c r="F243" s="61" t="s">
        <v>86</v>
      </c>
      <c r="G243" s="83">
        <v>2</v>
      </c>
      <c r="H243">
        <v>304.16000000000003</v>
      </c>
      <c r="I243" s="53">
        <v>308.58999999999997</v>
      </c>
      <c r="J243" s="53">
        <v>27</v>
      </c>
      <c r="K243" s="53">
        <v>0.9</v>
      </c>
      <c r="L243" s="53">
        <v>10.06</v>
      </c>
    </row>
    <row r="244" spans="1:26" ht="25.05" customHeight="1" x14ac:dyDescent="0.25">
      <c r="A244" s="132" t="s">
        <v>1138</v>
      </c>
      <c r="B244" s="132"/>
      <c r="C244" s="165" t="s">
        <v>1221</v>
      </c>
      <c r="D244" s="13" t="s">
        <v>297</v>
      </c>
      <c r="E244" s="83" t="s">
        <v>1173</v>
      </c>
      <c r="F244" s="60" t="s">
        <v>816</v>
      </c>
      <c r="G244" s="69"/>
      <c r="I244" s="53"/>
      <c r="J244" s="53"/>
      <c r="K244" s="53"/>
      <c r="L244" s="53"/>
    </row>
    <row r="245" spans="1:26" ht="25.05" customHeight="1" x14ac:dyDescent="0.25">
      <c r="A245" s="65" t="s">
        <v>1219</v>
      </c>
      <c r="B245" s="65"/>
      <c r="C245" s="165" t="s">
        <v>1221</v>
      </c>
      <c r="D245" s="13" t="s">
        <v>747</v>
      </c>
      <c r="E245" s="83" t="s">
        <v>839</v>
      </c>
      <c r="F245" s="61" t="s">
        <v>573</v>
      </c>
      <c r="G245" s="83"/>
      <c r="I245" s="53"/>
      <c r="J245" s="53"/>
      <c r="K245" s="53"/>
      <c r="L245" s="53"/>
    </row>
    <row r="246" spans="1:26" s="53" customFormat="1" ht="25.05" customHeight="1" x14ac:dyDescent="0.25">
      <c r="A246" s="161" t="s">
        <v>799</v>
      </c>
      <c r="B246" s="161"/>
      <c r="C246" s="165" t="s">
        <v>1221</v>
      </c>
      <c r="D246" s="13" t="s">
        <v>798</v>
      </c>
      <c r="E246" s="83" t="s">
        <v>1165</v>
      </c>
      <c r="F246" s="60" t="s">
        <v>816</v>
      </c>
      <c r="G246" s="69"/>
      <c r="U246" s="212"/>
      <c r="V246" s="212"/>
      <c r="W246" s="212"/>
      <c r="X246" s="212"/>
      <c r="Y246" s="212"/>
      <c r="Z246" s="212"/>
    </row>
    <row r="247" spans="1:26" ht="25.05" customHeight="1" x14ac:dyDescent="0.25">
      <c r="A247" s="65" t="s">
        <v>1220</v>
      </c>
      <c r="B247" s="65"/>
      <c r="C247" s="165" t="s">
        <v>1221</v>
      </c>
      <c r="D247" s="13" t="s">
        <v>703</v>
      </c>
      <c r="E247" s="83" t="s">
        <v>1129</v>
      </c>
      <c r="F247" s="60" t="s">
        <v>816</v>
      </c>
      <c r="G247" s="69"/>
      <c r="I247" s="53"/>
      <c r="J247" s="53"/>
      <c r="K247" s="53"/>
      <c r="L247" s="53"/>
    </row>
    <row r="248" spans="1:26" ht="25.05" customHeight="1" x14ac:dyDescent="0.25">
      <c r="A248" s="65" t="s">
        <v>1377</v>
      </c>
      <c r="B248" s="65"/>
      <c r="C248" s="165" t="s">
        <v>1221</v>
      </c>
      <c r="D248" s="13" t="s">
        <v>699</v>
      </c>
      <c r="E248" s="83" t="s">
        <v>1378</v>
      </c>
      <c r="F248" s="60" t="s">
        <v>816</v>
      </c>
      <c r="G248" s="69"/>
      <c r="I248" s="53"/>
      <c r="J248" s="53"/>
      <c r="K248" s="53"/>
      <c r="L248" s="53"/>
    </row>
    <row r="249" spans="1:26" s="159" customFormat="1" ht="25.05" customHeight="1" x14ac:dyDescent="0.25">
      <c r="A249" s="132" t="s">
        <v>1175</v>
      </c>
      <c r="B249" s="132"/>
      <c r="C249" s="165" t="s">
        <v>1221</v>
      </c>
      <c r="D249" s="13" t="s">
        <v>755</v>
      </c>
      <c r="E249" s="162" t="s">
        <v>1016</v>
      </c>
      <c r="F249" s="60" t="s">
        <v>816</v>
      </c>
      <c r="G249" s="69"/>
      <c r="U249" s="212"/>
      <c r="V249" s="212"/>
      <c r="W249" s="212"/>
      <c r="X249" s="212"/>
      <c r="Y249" s="212"/>
      <c r="Z249" s="212"/>
    </row>
    <row r="250" spans="1:26" ht="25.05" customHeight="1" x14ac:dyDescent="0.25">
      <c r="A250" s="151" t="s">
        <v>1176</v>
      </c>
      <c r="B250" s="151"/>
      <c r="C250" s="165" t="s">
        <v>1221</v>
      </c>
      <c r="D250" s="13" t="s">
        <v>714</v>
      </c>
      <c r="E250" s="83" t="s">
        <v>1224</v>
      </c>
      <c r="F250" s="122" t="s">
        <v>816</v>
      </c>
      <c r="G250" s="69"/>
      <c r="I250" s="53"/>
      <c r="J250" s="53"/>
      <c r="K250" s="53"/>
      <c r="L250" s="53"/>
    </row>
    <row r="251" spans="1:26" s="53" customFormat="1" ht="25.05" customHeight="1" x14ac:dyDescent="0.25">
      <c r="A251" s="67" t="s">
        <v>770</v>
      </c>
      <c r="B251" s="67"/>
      <c r="C251" s="166" t="s">
        <v>1230</v>
      </c>
      <c r="D251" s="13" t="s">
        <v>786</v>
      </c>
      <c r="E251" s="83" t="s">
        <v>1141</v>
      </c>
      <c r="F251" s="60" t="s">
        <v>816</v>
      </c>
      <c r="G251" s="69"/>
      <c r="U251" s="212"/>
      <c r="V251" s="212"/>
      <c r="W251" s="212"/>
      <c r="X251" s="212"/>
      <c r="Y251" s="212"/>
      <c r="Z251" s="212"/>
    </row>
    <row r="252" spans="1:26" ht="25.05" customHeight="1" x14ac:dyDescent="0.25">
      <c r="A252" s="136" t="s">
        <v>1041</v>
      </c>
      <c r="B252" s="136"/>
      <c r="C252" s="166" t="s">
        <v>1230</v>
      </c>
      <c r="D252" s="13" t="s">
        <v>691</v>
      </c>
      <c r="E252" s="83" t="s">
        <v>1040</v>
      </c>
      <c r="F252" s="60" t="s">
        <v>816</v>
      </c>
      <c r="G252" s="69"/>
      <c r="I252" s="53"/>
      <c r="J252" s="53"/>
      <c r="K252" s="53"/>
      <c r="L252" s="53"/>
    </row>
    <row r="253" spans="1:26" ht="25.05" customHeight="1" x14ac:dyDescent="0.25">
      <c r="A253" s="137" t="s">
        <v>1229</v>
      </c>
      <c r="B253" s="137"/>
      <c r="C253" s="166" t="s">
        <v>1230</v>
      </c>
      <c r="D253" s="13" t="s">
        <v>691</v>
      </c>
      <c r="E253" s="83" t="s">
        <v>1040</v>
      </c>
      <c r="F253" s="60" t="s">
        <v>816</v>
      </c>
      <c r="G253" s="69"/>
      <c r="I253" s="53"/>
      <c r="J253" s="53"/>
      <c r="K253" s="53"/>
      <c r="L253" s="53"/>
    </row>
    <row r="254" spans="1:26" ht="25.05" customHeight="1" x14ac:dyDescent="0.25">
      <c r="A254" s="65" t="s">
        <v>1182</v>
      </c>
      <c r="B254" s="65"/>
      <c r="C254" s="166" t="s">
        <v>1230</v>
      </c>
      <c r="D254" s="13" t="s">
        <v>743</v>
      </c>
      <c r="E254" s="83" t="s">
        <v>1127</v>
      </c>
      <c r="F254" s="60" t="s">
        <v>816</v>
      </c>
      <c r="G254" s="69"/>
      <c r="I254" s="53"/>
      <c r="J254" s="53"/>
      <c r="K254" s="53"/>
      <c r="L254" s="53"/>
    </row>
    <row r="255" spans="1:26" ht="25.05" customHeight="1" x14ac:dyDescent="0.25">
      <c r="A255" s="65" t="s">
        <v>1181</v>
      </c>
      <c r="B255" s="65"/>
      <c r="C255" s="166" t="s">
        <v>1230</v>
      </c>
      <c r="D255" s="13" t="s">
        <v>705</v>
      </c>
      <c r="E255" s="61" t="s">
        <v>1214</v>
      </c>
      <c r="F255" s="60" t="s">
        <v>816</v>
      </c>
      <c r="G255" s="69"/>
      <c r="I255" s="53"/>
      <c r="J255" s="53"/>
      <c r="K255" s="53"/>
      <c r="L255" s="53"/>
    </row>
    <row r="256" spans="1:26" ht="25.05" customHeight="1" x14ac:dyDescent="0.25">
      <c r="A256" s="132" t="s">
        <v>1228</v>
      </c>
      <c r="B256" s="132"/>
      <c r="C256" s="166" t="s">
        <v>1230</v>
      </c>
      <c r="D256" s="13" t="s">
        <v>653</v>
      </c>
      <c r="E256" s="83" t="s">
        <v>1198</v>
      </c>
      <c r="F256" s="60" t="s">
        <v>816</v>
      </c>
      <c r="G256" s="69"/>
      <c r="H256" s="53"/>
      <c r="I256" s="53"/>
      <c r="J256" s="53"/>
      <c r="K256" s="53"/>
      <c r="L256" s="53"/>
    </row>
    <row r="257" spans="1:26" s="131" customFormat="1" ht="25.05" customHeight="1" x14ac:dyDescent="0.25">
      <c r="A257" s="132" t="s">
        <v>1207</v>
      </c>
      <c r="B257" s="132"/>
      <c r="C257" s="166" t="s">
        <v>1235</v>
      </c>
      <c r="D257" s="133" t="s">
        <v>728</v>
      </c>
      <c r="E257" s="130" t="s">
        <v>1206</v>
      </c>
      <c r="F257" s="129" t="s">
        <v>816</v>
      </c>
      <c r="G257" s="130"/>
    </row>
    <row r="258" spans="1:26" ht="25.05" customHeight="1" x14ac:dyDescent="0.25">
      <c r="A258" s="65" t="s">
        <v>1209</v>
      </c>
      <c r="B258" s="65"/>
      <c r="C258" s="166" t="s">
        <v>1235</v>
      </c>
      <c r="D258" s="13" t="s">
        <v>709</v>
      </c>
      <c r="E258" t="s">
        <v>1208</v>
      </c>
      <c r="F258" s="60" t="s">
        <v>816</v>
      </c>
      <c r="G258" s="69"/>
      <c r="I258" s="53"/>
      <c r="J258" s="53"/>
      <c r="K258" s="53"/>
      <c r="L258" s="53"/>
    </row>
    <row r="259" spans="1:26" ht="25.05" customHeight="1" x14ac:dyDescent="0.25">
      <c r="A259" s="151" t="s">
        <v>1203</v>
      </c>
      <c r="B259" s="151"/>
      <c r="C259" s="166" t="s">
        <v>1235</v>
      </c>
      <c r="D259" s="13" t="s">
        <v>662</v>
      </c>
      <c r="E259" s="83" t="s">
        <v>1166</v>
      </c>
      <c r="F259" s="60" t="s">
        <v>816</v>
      </c>
      <c r="G259" s="69"/>
      <c r="I259" s="53"/>
      <c r="J259" s="53"/>
      <c r="K259" s="53"/>
      <c r="L259" s="53"/>
    </row>
    <row r="260" spans="1:26" ht="25.05" customHeight="1" x14ac:dyDescent="0.25">
      <c r="A260" s="65" t="s">
        <v>1204</v>
      </c>
      <c r="B260" s="65"/>
      <c r="C260" s="166" t="s">
        <v>1235</v>
      </c>
      <c r="D260" s="13" t="s">
        <v>712</v>
      </c>
      <c r="E260" s="83" t="s">
        <v>1205</v>
      </c>
      <c r="F260" s="60" t="s">
        <v>816</v>
      </c>
      <c r="G260" s="69"/>
      <c r="I260" s="53"/>
      <c r="J260" s="53"/>
      <c r="K260" s="53"/>
      <c r="L260" s="53"/>
    </row>
    <row r="261" spans="1:26" s="53" customFormat="1" ht="25.05" customHeight="1" x14ac:dyDescent="0.25">
      <c r="A261" s="67" t="s">
        <v>829</v>
      </c>
      <c r="B261" s="67"/>
      <c r="C261" s="166" t="s">
        <v>1235</v>
      </c>
      <c r="D261" s="13" t="s">
        <v>828</v>
      </c>
      <c r="E261" s="83" t="s">
        <v>1217</v>
      </c>
      <c r="F261" s="60" t="s">
        <v>816</v>
      </c>
      <c r="G261" s="69"/>
      <c r="U261" s="212"/>
      <c r="V261" s="212"/>
      <c r="W261" s="212"/>
      <c r="X261" s="212"/>
      <c r="Y261" s="212"/>
      <c r="Z261" s="212"/>
    </row>
    <row r="262" spans="1:26" ht="25.05" customHeight="1" x14ac:dyDescent="0.25">
      <c r="A262" s="65" t="s">
        <v>1202</v>
      </c>
      <c r="B262" s="65"/>
      <c r="C262" s="166" t="s">
        <v>1235</v>
      </c>
      <c r="D262" s="13" t="s">
        <v>746</v>
      </c>
      <c r="E262" s="83" t="s">
        <v>1180</v>
      </c>
      <c r="F262" s="121" t="s">
        <v>816</v>
      </c>
      <c r="G262" s="69"/>
      <c r="I262" s="53"/>
      <c r="J262" s="53"/>
      <c r="K262" s="53"/>
      <c r="L262" s="53"/>
    </row>
    <row r="263" spans="1:26" ht="28.05" customHeight="1" x14ac:dyDescent="0.25">
      <c r="A263" s="10" t="s">
        <v>1120</v>
      </c>
      <c r="B263" s="10"/>
      <c r="C263" s="166" t="s">
        <v>1235</v>
      </c>
      <c r="D263" s="13" t="s">
        <v>1236</v>
      </c>
      <c r="E263" s="164" t="s">
        <v>1253</v>
      </c>
    </row>
    <row r="264" spans="1:26" s="53" customFormat="1" ht="25.05" customHeight="1" x14ac:dyDescent="0.25">
      <c r="A264" s="63" t="s">
        <v>584</v>
      </c>
      <c r="B264" s="63"/>
      <c r="C264" s="54" t="s">
        <v>995</v>
      </c>
      <c r="D264" s="13" t="s">
        <v>754</v>
      </c>
      <c r="E264" s="83" t="s">
        <v>1234</v>
      </c>
      <c r="F264" s="61" t="s">
        <v>86</v>
      </c>
      <c r="G264" s="83">
        <v>2</v>
      </c>
      <c r="H264" s="53">
        <v>274.33999999999997</v>
      </c>
      <c r="I264" s="53">
        <v>313.82</v>
      </c>
      <c r="J264" s="53">
        <v>60</v>
      </c>
      <c r="K264" s="53">
        <v>2.72</v>
      </c>
      <c r="L264" s="53">
        <v>18.11</v>
      </c>
      <c r="U264" s="212"/>
      <c r="V264" s="212"/>
      <c r="W264" s="212"/>
      <c r="X264" s="212"/>
      <c r="Y264" s="212"/>
      <c r="Z264" s="212"/>
    </row>
    <row r="265" spans="1:26" s="185" customFormat="1" ht="25.05" customHeight="1" x14ac:dyDescent="0.25">
      <c r="A265" s="187" t="s">
        <v>1280</v>
      </c>
      <c r="B265" s="187"/>
      <c r="C265" s="54"/>
      <c r="G265" s="185">
        <v>34</v>
      </c>
      <c r="H265" s="185">
        <v>3905.06</v>
      </c>
      <c r="I265" s="185">
        <v>3579.22</v>
      </c>
      <c r="J265" s="185">
        <v>882.3</v>
      </c>
      <c r="L265" s="188"/>
      <c r="M265" s="113">
        <f>H265+J265-I265</f>
        <v>1208.1399999999999</v>
      </c>
      <c r="N265" s="188"/>
      <c r="O265" s="192"/>
      <c r="P265" s="155">
        <f>M265-O265</f>
        <v>1208.1399999999999</v>
      </c>
      <c r="Q265" s="193"/>
      <c r="R265" s="103"/>
      <c r="S265" s="189"/>
      <c r="U265" s="212"/>
      <c r="V265" s="212"/>
      <c r="W265" s="212"/>
      <c r="X265" s="212"/>
      <c r="Y265" s="212"/>
      <c r="Z265" s="212"/>
    </row>
    <row r="266" spans="1:26" s="209" customFormat="1" ht="25.05" customHeight="1" x14ac:dyDescent="0.25">
      <c r="A266" s="187"/>
      <c r="B266" s="187"/>
      <c r="C266" s="54"/>
      <c r="L266" s="186"/>
      <c r="M266" s="213"/>
      <c r="N266" s="186"/>
      <c r="O266" s="186"/>
      <c r="P266" s="214"/>
      <c r="Q266" s="213"/>
      <c r="R266" s="214"/>
      <c r="S266" s="186"/>
      <c r="U266" s="212"/>
      <c r="V266" s="212"/>
      <c r="W266" s="212"/>
      <c r="X266" s="212"/>
      <c r="Y266" s="212"/>
      <c r="Z266" s="212"/>
    </row>
    <row r="267" spans="1:26" s="165" customFormat="1" ht="25.05" customHeight="1" x14ac:dyDescent="0.25">
      <c r="A267" s="319" t="s">
        <v>1531</v>
      </c>
      <c r="B267" s="319"/>
      <c r="C267" s="319"/>
      <c r="D267" s="13"/>
      <c r="F267" s="69"/>
      <c r="G267" s="69"/>
      <c r="U267" s="212"/>
      <c r="V267" s="212"/>
      <c r="W267" s="212"/>
      <c r="X267" s="212"/>
      <c r="Y267" s="212"/>
      <c r="Z267" s="212"/>
    </row>
    <row r="268" spans="1:26" ht="28.05" customHeight="1" x14ac:dyDescent="0.25">
      <c r="A268" s="67" t="s">
        <v>1470</v>
      </c>
      <c r="B268" s="67" t="s">
        <v>1532</v>
      </c>
      <c r="C268" s="251" t="s">
        <v>1471</v>
      </c>
      <c r="D268" s="13" t="s">
        <v>785</v>
      </c>
      <c r="E268" s="278" t="s">
        <v>1684</v>
      </c>
      <c r="F268" s="121" t="s">
        <v>816</v>
      </c>
    </row>
    <row r="269" spans="1:26" s="131" customFormat="1" ht="25.05" customHeight="1" x14ac:dyDescent="0.25">
      <c r="A269" s="177" t="s">
        <v>1472</v>
      </c>
      <c r="B269" s="177" t="s">
        <v>1533</v>
      </c>
      <c r="C269" s="251" t="s">
        <v>1471</v>
      </c>
      <c r="D269" s="133" t="s">
        <v>521</v>
      </c>
      <c r="E269" s="130" t="s">
        <v>1393</v>
      </c>
      <c r="F269" s="129" t="s">
        <v>816</v>
      </c>
      <c r="J269" s="130"/>
    </row>
    <row r="270" spans="1:26" ht="28.05" customHeight="1" x14ac:dyDescent="0.25">
      <c r="A270" s="253" t="s">
        <v>1473</v>
      </c>
      <c r="B270" s="253" t="s">
        <v>1534</v>
      </c>
      <c r="C270" s="251" t="s">
        <v>1471</v>
      </c>
      <c r="D270" s="13" t="s">
        <v>707</v>
      </c>
      <c r="E270" s="251" t="s">
        <v>1483</v>
      </c>
    </row>
    <row r="271" spans="1:26" ht="28.05" customHeight="1" x14ac:dyDescent="0.25">
      <c r="A271" s="254" t="s">
        <v>1474</v>
      </c>
      <c r="B271" s="254" t="s">
        <v>1535</v>
      </c>
      <c r="C271" s="251" t="s">
        <v>1471</v>
      </c>
      <c r="D271" s="13" t="s">
        <v>666</v>
      </c>
      <c r="E271" s="218" t="s">
        <v>1284</v>
      </c>
    </row>
    <row r="272" spans="1:26" ht="28.05" customHeight="1" x14ac:dyDescent="0.25">
      <c r="A272" s="253" t="s">
        <v>1475</v>
      </c>
      <c r="B272" s="253" t="s">
        <v>1536</v>
      </c>
      <c r="C272" s="251" t="s">
        <v>1471</v>
      </c>
      <c r="D272" s="13" t="s">
        <v>658</v>
      </c>
      <c r="E272" s="83" t="s">
        <v>1268</v>
      </c>
      <c r="F272" s="83"/>
    </row>
    <row r="273" spans="1:26" ht="28.05" customHeight="1" x14ac:dyDescent="0.25">
      <c r="A273" s="254" t="s">
        <v>1476</v>
      </c>
      <c r="B273" s="254" t="s">
        <v>1537</v>
      </c>
      <c r="C273" s="251" t="s">
        <v>1471</v>
      </c>
      <c r="D273" s="13" t="s">
        <v>725</v>
      </c>
      <c r="E273" s="83" t="s">
        <v>1258</v>
      </c>
      <c r="F273" s="83"/>
    </row>
    <row r="274" spans="1:26" s="166" customFormat="1" ht="25.05" customHeight="1" x14ac:dyDescent="0.25">
      <c r="A274" s="253" t="s">
        <v>1479</v>
      </c>
      <c r="B274" s="253" t="s">
        <v>1538</v>
      </c>
      <c r="C274" s="251" t="s">
        <v>1471</v>
      </c>
      <c r="D274" s="13" t="s">
        <v>688</v>
      </c>
      <c r="E274" s="225" t="s">
        <v>1482</v>
      </c>
      <c r="G274" s="83"/>
      <c r="U274" s="212"/>
      <c r="V274" s="212"/>
      <c r="W274" s="212"/>
      <c r="X274" s="212"/>
      <c r="Y274" s="212"/>
      <c r="Z274" s="212"/>
    </row>
    <row r="275" spans="1:26" s="166" customFormat="1" ht="25.05" customHeight="1" x14ac:dyDescent="0.25">
      <c r="A275" s="253" t="s">
        <v>1480</v>
      </c>
      <c r="B275" s="253" t="s">
        <v>1539</v>
      </c>
      <c r="C275" s="251" t="s">
        <v>1471</v>
      </c>
      <c r="D275" s="13" t="s">
        <v>711</v>
      </c>
      <c r="E275" s="83" t="s">
        <v>1373</v>
      </c>
      <c r="F275" s="83"/>
      <c r="G275" s="83"/>
      <c r="U275" s="212"/>
      <c r="V275" s="212"/>
      <c r="W275" s="212"/>
      <c r="X275" s="212"/>
      <c r="Y275" s="212"/>
      <c r="Z275" s="212"/>
    </row>
    <row r="276" spans="1:26" ht="28.05" customHeight="1" x14ac:dyDescent="0.25">
      <c r="A276" s="251" t="s">
        <v>1478</v>
      </c>
      <c r="B276" s="264" t="s">
        <v>1540</v>
      </c>
      <c r="C276" s="251" t="s">
        <v>1471</v>
      </c>
      <c r="D276" s="13" t="s">
        <v>846</v>
      </c>
      <c r="E276" s="251" t="s">
        <v>1394</v>
      </c>
    </row>
    <row r="277" spans="1:26" ht="28.05" customHeight="1" x14ac:dyDescent="0.25">
      <c r="A277" s="65" t="s">
        <v>1477</v>
      </c>
      <c r="B277" s="65" t="s">
        <v>1541</v>
      </c>
      <c r="C277" s="251" t="s">
        <v>1471</v>
      </c>
      <c r="D277" s="13" t="s">
        <v>700</v>
      </c>
      <c r="E277" s="130" t="s">
        <v>1390</v>
      </c>
    </row>
    <row r="278" spans="1:26" ht="28.05" customHeight="1" x14ac:dyDescent="0.25">
      <c r="A278" s="67" t="s">
        <v>1481</v>
      </c>
      <c r="B278" s="67" t="s">
        <v>1542</v>
      </c>
      <c r="C278" s="252" t="s">
        <v>1471</v>
      </c>
      <c r="D278" s="13" t="s">
        <v>851</v>
      </c>
      <c r="E278" s="95" t="s">
        <v>1380</v>
      </c>
    </row>
    <row r="279" spans="1:26" s="225" customFormat="1" ht="28.05" customHeight="1" x14ac:dyDescent="0.25">
      <c r="A279" s="259" t="s">
        <v>1510</v>
      </c>
      <c r="B279" s="259" t="s">
        <v>1543</v>
      </c>
      <c r="C279" s="256" t="s">
        <v>1509</v>
      </c>
      <c r="D279" s="13" t="s">
        <v>793</v>
      </c>
      <c r="E279" s="83" t="s">
        <v>1391</v>
      </c>
      <c r="H279" s="83"/>
    </row>
    <row r="280" spans="1:26" s="225" customFormat="1" ht="28.05" customHeight="1" x14ac:dyDescent="0.25">
      <c r="A280" s="260" t="s">
        <v>1511</v>
      </c>
      <c r="B280" s="260" t="s">
        <v>1544</v>
      </c>
      <c r="C280" s="256" t="s">
        <v>1509</v>
      </c>
      <c r="D280" s="13" t="s">
        <v>640</v>
      </c>
      <c r="E280" s="256" t="s">
        <v>1407</v>
      </c>
    </row>
    <row r="281" spans="1:26" s="225" customFormat="1" ht="28.05" customHeight="1" x14ac:dyDescent="0.25">
      <c r="A281" s="261" t="s">
        <v>1512</v>
      </c>
      <c r="B281" s="261" t="s">
        <v>1545</v>
      </c>
      <c r="C281" s="256" t="s">
        <v>1509</v>
      </c>
      <c r="D281" s="13" t="s">
        <v>640</v>
      </c>
      <c r="E281" s="256" t="s">
        <v>1407</v>
      </c>
    </row>
    <row r="282" spans="1:26" ht="28.05" customHeight="1" x14ac:dyDescent="0.25">
      <c r="A282" s="262" t="s">
        <v>1526</v>
      </c>
      <c r="B282" s="262" t="s">
        <v>1526</v>
      </c>
      <c r="C282" s="58">
        <v>12.9</v>
      </c>
      <c r="D282" s="13" t="s">
        <v>737</v>
      </c>
      <c r="E282" s="83" t="s">
        <v>1376</v>
      </c>
      <c r="F282" s="83"/>
      <c r="G282"/>
    </row>
    <row r="283" spans="1:26" s="53" customFormat="1" ht="25.05" customHeight="1" x14ac:dyDescent="0.25">
      <c r="A283" s="67" t="s">
        <v>1515</v>
      </c>
      <c r="B283" s="67" t="s">
        <v>1546</v>
      </c>
      <c r="C283" s="257" t="s">
        <v>1527</v>
      </c>
      <c r="D283" s="13" t="s">
        <v>1261</v>
      </c>
      <c r="E283" s="130" t="s">
        <v>1444</v>
      </c>
      <c r="F283" s="69" t="s">
        <v>976</v>
      </c>
      <c r="G283" s="83" t="s">
        <v>86</v>
      </c>
    </row>
    <row r="284" spans="1:26" ht="28.05" customHeight="1" x14ac:dyDescent="0.25">
      <c r="A284" s="65" t="s">
        <v>1516</v>
      </c>
      <c r="B284" s="65" t="s">
        <v>1547</v>
      </c>
      <c r="C284" s="257" t="s">
        <v>1527</v>
      </c>
      <c r="D284" s="13" t="s">
        <v>730</v>
      </c>
      <c r="E284" s="83" t="s">
        <v>1197</v>
      </c>
      <c r="F284" s="60" t="s">
        <v>816</v>
      </c>
    </row>
    <row r="285" spans="1:26" s="225" customFormat="1" ht="25.05" customHeight="1" x14ac:dyDescent="0.25">
      <c r="A285" s="63" t="s">
        <v>1517</v>
      </c>
      <c r="B285" s="63" t="s">
        <v>1548</v>
      </c>
      <c r="C285" s="257" t="s">
        <v>1527</v>
      </c>
      <c r="D285" s="13" t="s">
        <v>616</v>
      </c>
      <c r="E285" s="83" t="s">
        <v>1232</v>
      </c>
      <c r="F285" s="60" t="s">
        <v>816</v>
      </c>
    </row>
    <row r="286" spans="1:26" s="225" customFormat="1" ht="25.05" customHeight="1" x14ac:dyDescent="0.25">
      <c r="A286" s="67" t="s">
        <v>1518</v>
      </c>
      <c r="B286" s="67" t="s">
        <v>1549</v>
      </c>
      <c r="C286" s="257" t="s">
        <v>1527</v>
      </c>
      <c r="D286" s="13" t="s">
        <v>787</v>
      </c>
      <c r="E286" s="83" t="s">
        <v>1223</v>
      </c>
      <c r="F286" s="60" t="s">
        <v>816</v>
      </c>
    </row>
    <row r="287" spans="1:26" ht="28.05" customHeight="1" x14ac:dyDescent="0.25">
      <c r="A287" s="67" t="s">
        <v>1519</v>
      </c>
      <c r="B287" s="67" t="s">
        <v>1550</v>
      </c>
      <c r="C287" s="257" t="s">
        <v>1527</v>
      </c>
      <c r="D287" s="13" t="s">
        <v>983</v>
      </c>
      <c r="E287" s="53" t="s">
        <v>1238</v>
      </c>
      <c r="F287" s="121" t="s">
        <v>816</v>
      </c>
    </row>
    <row r="288" spans="1:26" ht="28.05" customHeight="1" x14ac:dyDescent="0.25">
      <c r="A288" s="178" t="s">
        <v>1520</v>
      </c>
      <c r="B288" s="178" t="s">
        <v>1551</v>
      </c>
      <c r="C288" s="257" t="s">
        <v>1527</v>
      </c>
      <c r="D288" s="13" t="s">
        <v>744</v>
      </c>
      <c r="E288" s="83" t="s">
        <v>1259</v>
      </c>
      <c r="F288" s="60" t="s">
        <v>816</v>
      </c>
    </row>
    <row r="289" spans="1:8" ht="28.05" customHeight="1" x14ac:dyDescent="0.25">
      <c r="A289" s="132" t="s">
        <v>1521</v>
      </c>
      <c r="B289" s="132" t="s">
        <v>1552</v>
      </c>
      <c r="C289" s="257" t="s">
        <v>1527</v>
      </c>
      <c r="D289" s="13" t="s">
        <v>676</v>
      </c>
      <c r="E289" s="83" t="s">
        <v>1239</v>
      </c>
      <c r="F289" s="60" t="s">
        <v>816</v>
      </c>
    </row>
    <row r="290" spans="1:8" ht="28.05" customHeight="1" x14ac:dyDescent="0.25">
      <c r="A290" s="67" t="s">
        <v>1522</v>
      </c>
      <c r="B290" s="67" t="s">
        <v>1553</v>
      </c>
      <c r="C290" s="257" t="s">
        <v>1527</v>
      </c>
      <c r="D290" s="13" t="s">
        <v>845</v>
      </c>
      <c r="E290" s="83" t="s">
        <v>1225</v>
      </c>
      <c r="F290" s="121" t="s">
        <v>816</v>
      </c>
    </row>
    <row r="291" spans="1:8" ht="28.05" customHeight="1" x14ac:dyDescent="0.25">
      <c r="A291" s="65" t="s">
        <v>1523</v>
      </c>
      <c r="B291" s="65" t="s">
        <v>1554</v>
      </c>
      <c r="C291" s="257" t="s">
        <v>1527</v>
      </c>
      <c r="D291" s="13" t="s">
        <v>702</v>
      </c>
      <c r="E291" t="s">
        <v>1262</v>
      </c>
      <c r="F291" s="121" t="s">
        <v>816</v>
      </c>
    </row>
    <row r="292" spans="1:8" ht="28.05" customHeight="1" x14ac:dyDescent="0.25">
      <c r="A292" s="67" t="s">
        <v>1556</v>
      </c>
      <c r="B292" s="67" t="s">
        <v>1555</v>
      </c>
      <c r="C292" s="264" t="s">
        <v>1527</v>
      </c>
      <c r="D292" s="13" t="s">
        <v>971</v>
      </c>
      <c r="E292" s="83" t="s">
        <v>1227</v>
      </c>
      <c r="F292" s="121" t="s">
        <v>816</v>
      </c>
    </row>
    <row r="293" spans="1:8" ht="28.05" customHeight="1" x14ac:dyDescent="0.25">
      <c r="A293" s="177" t="s">
        <v>1558</v>
      </c>
      <c r="B293" s="177" t="s">
        <v>1557</v>
      </c>
      <c r="C293" s="264" t="s">
        <v>1527</v>
      </c>
      <c r="D293" s="13" t="s">
        <v>756</v>
      </c>
      <c r="E293" s="83" t="s">
        <v>1260</v>
      </c>
      <c r="F293" s="121" t="s">
        <v>816</v>
      </c>
      <c r="H293" s="69"/>
    </row>
    <row r="294" spans="1:8" s="264" customFormat="1" ht="28.05" customHeight="1" x14ac:dyDescent="0.25">
      <c r="A294" s="65" t="s">
        <v>1560</v>
      </c>
      <c r="B294" s="65" t="s">
        <v>1559</v>
      </c>
      <c r="C294" s="264" t="s">
        <v>1527</v>
      </c>
      <c r="D294" s="13" t="s">
        <v>657</v>
      </c>
      <c r="E294" s="83" t="s">
        <v>1174</v>
      </c>
      <c r="F294" s="60" t="s">
        <v>816</v>
      </c>
      <c r="H294" s="69"/>
    </row>
    <row r="295" spans="1:8" ht="28.05" customHeight="1" x14ac:dyDescent="0.25">
      <c r="A295" s="180" t="s">
        <v>1582</v>
      </c>
      <c r="B295" s="180"/>
      <c r="D295" s="182" t="s">
        <v>1358</v>
      </c>
      <c r="E295" s="271" t="s">
        <v>1359</v>
      </c>
      <c r="F295" s="53"/>
    </row>
    <row r="296" spans="1:8" ht="28.05" customHeight="1" x14ac:dyDescent="0.25">
      <c r="A296" s="180" t="s">
        <v>1244</v>
      </c>
      <c r="B296" s="180"/>
      <c r="C296" s="257"/>
      <c r="D296" s="182" t="s">
        <v>1524</v>
      </c>
      <c r="E296" s="83" t="s">
        <v>1586</v>
      </c>
      <c r="F296" s="53"/>
    </row>
    <row r="297" spans="1:8" ht="28.05" customHeight="1" x14ac:dyDescent="0.25">
      <c r="A297" s="180" t="s">
        <v>1467</v>
      </c>
      <c r="B297" s="180"/>
      <c r="C297" s="257"/>
      <c r="D297" s="182" t="s">
        <v>1267</v>
      </c>
      <c r="E297" s="271" t="s">
        <v>1585</v>
      </c>
      <c r="F297" s="166" t="s">
        <v>86</v>
      </c>
    </row>
    <row r="298" spans="1:8" ht="28.05" customHeight="1" x14ac:dyDescent="0.25">
      <c r="A298" s="169" t="s">
        <v>1566</v>
      </c>
      <c r="B298" s="169"/>
      <c r="C298" s="166">
        <v>11.14</v>
      </c>
      <c r="D298" s="13" t="s">
        <v>840</v>
      </c>
      <c r="E298" s="270" t="s">
        <v>1583</v>
      </c>
      <c r="F298" s="60" t="s">
        <v>816</v>
      </c>
    </row>
    <row r="299" spans="1:8" ht="28.05" customHeight="1" x14ac:dyDescent="0.25">
      <c r="A299" s="181" t="s">
        <v>1455</v>
      </c>
      <c r="B299" s="181"/>
      <c r="C299" s="166" t="s">
        <v>1164</v>
      </c>
      <c r="D299" s="13" t="s">
        <v>654</v>
      </c>
      <c r="E299" s="271" t="s">
        <v>1584</v>
      </c>
      <c r="F299" s="76" t="s">
        <v>816</v>
      </c>
    </row>
    <row r="300" spans="1:8" ht="28.05" customHeight="1" x14ac:dyDescent="0.25">
      <c r="A300" s="180" t="s">
        <v>1468</v>
      </c>
      <c r="B300" s="180"/>
      <c r="C300" s="176" t="s">
        <v>1130</v>
      </c>
      <c r="D300" s="13" t="s">
        <v>667</v>
      </c>
      <c r="E300" s="130" t="s">
        <v>1525</v>
      </c>
    </row>
    <row r="303" spans="1:8" s="275" customFormat="1" ht="28.05" customHeight="1" x14ac:dyDescent="0.25">
      <c r="A303" s="44" t="s">
        <v>1602</v>
      </c>
      <c r="B303" s="276" t="s">
        <v>1593</v>
      </c>
      <c r="C303" s="277" t="s">
        <v>1622</v>
      </c>
      <c r="D303" s="13" t="s">
        <v>672</v>
      </c>
      <c r="F303" s="275" t="s">
        <v>86</v>
      </c>
    </row>
    <row r="304" spans="1:8" ht="28.05" customHeight="1" x14ac:dyDescent="0.25">
      <c r="A304" s="178" t="s">
        <v>1618</v>
      </c>
      <c r="B304" s="279" t="s">
        <v>1629</v>
      </c>
      <c r="C304" s="277" t="s">
        <v>1622</v>
      </c>
      <c r="D304" s="13" t="s">
        <v>715</v>
      </c>
      <c r="E304" t="s">
        <v>1403</v>
      </c>
      <c r="F304" s="121" t="s">
        <v>816</v>
      </c>
      <c r="G304" s="130" t="s">
        <v>86</v>
      </c>
    </row>
    <row r="305" spans="1:7" ht="28.05" customHeight="1" x14ac:dyDescent="0.25">
      <c r="A305" s="132" t="s">
        <v>1591</v>
      </c>
      <c r="B305" s="283" t="s">
        <v>1625</v>
      </c>
      <c r="C305" s="277" t="s">
        <v>1622</v>
      </c>
      <c r="D305" s="13" t="s">
        <v>530</v>
      </c>
      <c r="E305" s="278" t="s">
        <v>1590</v>
      </c>
      <c r="F305" s="121" t="s">
        <v>816</v>
      </c>
      <c r="G305" s="130" t="s">
        <v>86</v>
      </c>
    </row>
    <row r="306" spans="1:7" ht="28.05" customHeight="1" x14ac:dyDescent="0.25">
      <c r="A306" s="234" t="s">
        <v>1592</v>
      </c>
      <c r="B306" s="282" t="s">
        <v>1594</v>
      </c>
      <c r="C306" s="277" t="s">
        <v>1622</v>
      </c>
      <c r="D306" s="13" t="s">
        <v>962</v>
      </c>
      <c r="E306" s="83" t="s">
        <v>1400</v>
      </c>
      <c r="F306" s="121" t="s">
        <v>816</v>
      </c>
      <c r="G306" s="83" t="s">
        <v>86</v>
      </c>
    </row>
    <row r="307" spans="1:7" ht="28.05" customHeight="1" x14ac:dyDescent="0.25">
      <c r="A307" s="234" t="s">
        <v>1613</v>
      </c>
      <c r="B307" s="283" t="s">
        <v>1623</v>
      </c>
      <c r="C307" s="277" t="s">
        <v>1622</v>
      </c>
      <c r="D307" s="13" t="s">
        <v>1396</v>
      </c>
      <c r="E307" s="83" t="s">
        <v>1399</v>
      </c>
      <c r="F307" s="121" t="s">
        <v>816</v>
      </c>
      <c r="G307" s="130" t="s">
        <v>86</v>
      </c>
    </row>
    <row r="308" spans="1:7" ht="28.05" customHeight="1" x14ac:dyDescent="0.25">
      <c r="A308" s="234" t="s">
        <v>1614</v>
      </c>
      <c r="B308" s="283" t="s">
        <v>1596</v>
      </c>
      <c r="C308" s="277" t="s">
        <v>1622</v>
      </c>
      <c r="D308" s="13" t="s">
        <v>781</v>
      </c>
      <c r="E308" s="219" t="s">
        <v>1595</v>
      </c>
      <c r="F308" s="121" t="s">
        <v>816</v>
      </c>
      <c r="G308" s="89" t="s">
        <v>86</v>
      </c>
    </row>
    <row r="309" spans="1:7" ht="28.05" customHeight="1" x14ac:dyDescent="0.25">
      <c r="A309" s="234" t="s">
        <v>1615</v>
      </c>
      <c r="B309" s="283" t="s">
        <v>1636</v>
      </c>
      <c r="C309" s="277" t="s">
        <v>1622</v>
      </c>
      <c r="D309" s="13" t="s">
        <v>767</v>
      </c>
      <c r="E309" s="53" t="s">
        <v>1401</v>
      </c>
      <c r="F309" s="121" t="s">
        <v>816</v>
      </c>
      <c r="G309" s="89" t="s">
        <v>1372</v>
      </c>
    </row>
    <row r="310" spans="1:7" ht="28.05" customHeight="1" x14ac:dyDescent="0.25">
      <c r="A310" s="137" t="s">
        <v>1616</v>
      </c>
      <c r="B310" s="279" t="s">
        <v>1630</v>
      </c>
      <c r="C310" s="277" t="s">
        <v>1622</v>
      </c>
      <c r="D310" s="13" t="s">
        <v>1599</v>
      </c>
      <c r="E310" s="278" t="s">
        <v>1600</v>
      </c>
    </row>
    <row r="311" spans="1:7" ht="28.05" customHeight="1" x14ac:dyDescent="0.25">
      <c r="A311" s="65" t="s">
        <v>1619</v>
      </c>
      <c r="B311" s="284" t="s">
        <v>1637</v>
      </c>
      <c r="C311" s="277" t="s">
        <v>1622</v>
      </c>
      <c r="D311" s="13" t="s">
        <v>745</v>
      </c>
      <c r="E311" s="130" t="s">
        <v>1589</v>
      </c>
      <c r="F311" s="121" t="s">
        <v>816</v>
      </c>
      <c r="G311" s="130" t="s">
        <v>1398</v>
      </c>
    </row>
    <row r="312" spans="1:7" ht="28.05" customHeight="1" x14ac:dyDescent="0.25">
      <c r="A312" s="178" t="s">
        <v>1620</v>
      </c>
      <c r="B312" s="279" t="s">
        <v>1628</v>
      </c>
      <c r="C312" s="277" t="s">
        <v>1622</v>
      </c>
      <c r="D312" s="133" t="s">
        <v>695</v>
      </c>
      <c r="E312" s="130" t="s">
        <v>1274</v>
      </c>
      <c r="F312" s="130"/>
      <c r="G312" s="225"/>
    </row>
    <row r="313" spans="1:7" ht="28.05" customHeight="1" x14ac:dyDescent="0.25">
      <c r="A313" s="65" t="s">
        <v>1617</v>
      </c>
      <c r="B313" s="284" t="s">
        <v>1634</v>
      </c>
      <c r="C313" s="277" t="s">
        <v>1622</v>
      </c>
      <c r="D313" s="13" t="s">
        <v>696</v>
      </c>
      <c r="E313" s="271" t="s">
        <v>1603</v>
      </c>
      <c r="F313" s="121" t="s">
        <v>816</v>
      </c>
      <c r="G313" s="130" t="s">
        <v>1398</v>
      </c>
    </row>
    <row r="314" spans="1:7" ht="28.05" customHeight="1" x14ac:dyDescent="0.25">
      <c r="A314" s="139" t="s">
        <v>1604</v>
      </c>
      <c r="B314" s="280" t="s">
        <v>1605</v>
      </c>
      <c r="C314" s="277" t="s">
        <v>1622</v>
      </c>
      <c r="D314" s="13" t="s">
        <v>642</v>
      </c>
      <c r="E314" s="83" t="s">
        <v>1402</v>
      </c>
      <c r="F314" s="121" t="s">
        <v>816</v>
      </c>
      <c r="G314" s="130" t="s">
        <v>86</v>
      </c>
    </row>
    <row r="315" spans="1:7" ht="28.05" customHeight="1" x14ac:dyDescent="0.25">
      <c r="A315" s="177" t="s">
        <v>1621</v>
      </c>
      <c r="B315" s="281" t="s">
        <v>1606</v>
      </c>
      <c r="C315" s="277" t="s">
        <v>1622</v>
      </c>
      <c r="D315" s="13" t="s">
        <v>665</v>
      </c>
      <c r="E315" s="53" t="s">
        <v>1264</v>
      </c>
      <c r="F315" s="60" t="s">
        <v>816</v>
      </c>
    </row>
    <row r="316" spans="1:7" ht="28.05" customHeight="1" x14ac:dyDescent="0.25">
      <c r="A316" s="234" t="s">
        <v>1607</v>
      </c>
      <c r="B316" s="282" t="s">
        <v>1607</v>
      </c>
      <c r="C316" s="277" t="s">
        <v>1622</v>
      </c>
      <c r="D316" s="13" t="s">
        <v>435</v>
      </c>
      <c r="E316" s="61" t="s">
        <v>1705</v>
      </c>
      <c r="F316" s="121" t="s">
        <v>816</v>
      </c>
      <c r="G316" s="271" t="s">
        <v>86</v>
      </c>
    </row>
    <row r="317" spans="1:7" ht="28.05" customHeight="1" x14ac:dyDescent="0.25">
      <c r="A317" s="65" t="s">
        <v>1608</v>
      </c>
      <c r="B317" s="284" t="s">
        <v>1632</v>
      </c>
      <c r="C317" s="277" t="s">
        <v>1622</v>
      </c>
      <c r="D317" s="13" t="s">
        <v>641</v>
      </c>
      <c r="E317" s="130" t="s">
        <v>1395</v>
      </c>
      <c r="F317" s="121" t="s">
        <v>86</v>
      </c>
      <c r="G317" s="83" t="s">
        <v>86</v>
      </c>
    </row>
    <row r="318" spans="1:7" ht="28.05" customHeight="1" x14ac:dyDescent="0.25">
      <c r="A318" s="132" t="s">
        <v>1609</v>
      </c>
      <c r="B318" s="283" t="s">
        <v>1633</v>
      </c>
      <c r="C318" s="277" t="s">
        <v>1622</v>
      </c>
      <c r="D318" s="13" t="s">
        <v>641</v>
      </c>
      <c r="E318" s="130" t="s">
        <v>1598</v>
      </c>
      <c r="F318" s="121" t="s">
        <v>86</v>
      </c>
      <c r="G318" s="130" t="s">
        <v>86</v>
      </c>
    </row>
    <row r="319" spans="1:7" ht="28.05" customHeight="1" x14ac:dyDescent="0.25">
      <c r="A319" s="132" t="s">
        <v>1611</v>
      </c>
      <c r="B319" s="283" t="s">
        <v>1635</v>
      </c>
      <c r="C319" s="277" t="s">
        <v>1622</v>
      </c>
      <c r="D319" s="13" t="s">
        <v>527</v>
      </c>
      <c r="E319" s="83" t="s">
        <v>1375</v>
      </c>
      <c r="G319" s="264"/>
    </row>
    <row r="320" spans="1:7" ht="28.05" customHeight="1" x14ac:dyDescent="0.25">
      <c r="A320" s="177" t="s">
        <v>1612</v>
      </c>
      <c r="B320" s="281" t="s">
        <v>1624</v>
      </c>
      <c r="C320" s="277" t="s">
        <v>1622</v>
      </c>
      <c r="D320" s="13" t="s">
        <v>661</v>
      </c>
      <c r="E320" s="83" t="s">
        <v>1374</v>
      </c>
      <c r="G320" s="264"/>
    </row>
    <row r="321" spans="1:8" ht="28.05" customHeight="1" x14ac:dyDescent="0.25">
      <c r="A321" s="65" t="s">
        <v>1610</v>
      </c>
      <c r="B321" s="284" t="s">
        <v>1631</v>
      </c>
      <c r="C321" s="277" t="s">
        <v>1622</v>
      </c>
      <c r="D321" s="13" t="s">
        <v>708</v>
      </c>
      <c r="E321" s="83" t="s">
        <v>1597</v>
      </c>
      <c r="F321" s="121" t="s">
        <v>816</v>
      </c>
      <c r="G321" s="130" t="s">
        <v>1398</v>
      </c>
    </row>
    <row r="322" spans="1:8" ht="28.05" customHeight="1" x14ac:dyDescent="0.25">
      <c r="A322" s="132" t="s">
        <v>1626</v>
      </c>
      <c r="B322" s="283" t="s">
        <v>1627</v>
      </c>
      <c r="C322" s="286" t="s">
        <v>1622</v>
      </c>
      <c r="D322" s="241" t="s">
        <v>757</v>
      </c>
      <c r="E322" s="271" t="s">
        <v>1687</v>
      </c>
      <c r="F322" s="121" t="s">
        <v>816</v>
      </c>
      <c r="G322" s="130" t="s">
        <v>1398</v>
      </c>
    </row>
    <row r="323" spans="1:8" ht="28.05" customHeight="1" x14ac:dyDescent="0.25">
      <c r="A323" s="63" t="s">
        <v>1639</v>
      </c>
      <c r="B323" s="63" t="s">
        <v>1642</v>
      </c>
      <c r="C323" s="286" t="s">
        <v>1644</v>
      </c>
      <c r="D323" s="13" t="s">
        <v>779</v>
      </c>
      <c r="E323" s="130" t="s">
        <v>1408</v>
      </c>
      <c r="F323" s="130"/>
    </row>
    <row r="324" spans="1:8" ht="28.05" customHeight="1" x14ac:dyDescent="0.25">
      <c r="A324" s="177" t="s">
        <v>1640</v>
      </c>
      <c r="B324" s="177" t="s">
        <v>1411</v>
      </c>
      <c r="C324" s="286" t="s">
        <v>1644</v>
      </c>
      <c r="D324" s="13" t="s">
        <v>659</v>
      </c>
      <c r="E324" s="225" t="s">
        <v>1409</v>
      </c>
      <c r="F324" s="225"/>
    </row>
    <row r="325" spans="1:8" ht="28.05" customHeight="1" x14ac:dyDescent="0.25">
      <c r="A325" s="178" t="s">
        <v>1641</v>
      </c>
      <c r="B325" s="178" t="s">
        <v>1643</v>
      </c>
      <c r="C325" s="286" t="s">
        <v>1644</v>
      </c>
      <c r="D325" s="13" t="s">
        <v>659</v>
      </c>
      <c r="E325" s="225" t="s">
        <v>1381</v>
      </c>
      <c r="F325" s="225"/>
    </row>
    <row r="326" spans="1:8" ht="28.05" customHeight="1" x14ac:dyDescent="0.25">
      <c r="A326" s="175" t="s">
        <v>1651</v>
      </c>
      <c r="B326" s="175" t="s">
        <v>1652</v>
      </c>
      <c r="C326" s="287" t="s">
        <v>1653</v>
      </c>
      <c r="D326" s="241" t="s">
        <v>676</v>
      </c>
      <c r="E326" s="271" t="s">
        <v>1581</v>
      </c>
      <c r="F326" s="121" t="s">
        <v>816</v>
      </c>
      <c r="G326" s="89" t="s">
        <v>86</v>
      </c>
    </row>
    <row r="327" spans="1:8" ht="28.05" customHeight="1" x14ac:dyDescent="0.25">
      <c r="A327" s="239" t="s">
        <v>1654</v>
      </c>
      <c r="B327" s="239" t="s">
        <v>1490</v>
      </c>
      <c r="C327" s="287" t="s">
        <v>1653</v>
      </c>
      <c r="D327" s="241" t="s">
        <v>615</v>
      </c>
      <c r="E327" s="271" t="s">
        <v>1638</v>
      </c>
      <c r="F327" s="121" t="s">
        <v>816</v>
      </c>
      <c r="G327" s="89" t="s">
        <v>86</v>
      </c>
      <c r="H327" s="89"/>
    </row>
    <row r="328" spans="1:8" ht="28.05" customHeight="1" x14ac:dyDescent="0.25">
      <c r="A328" s="67" t="s">
        <v>1655</v>
      </c>
      <c r="B328" s="67" t="s">
        <v>1656</v>
      </c>
      <c r="C328" s="287" t="s">
        <v>1653</v>
      </c>
      <c r="D328" s="13" t="s">
        <v>823</v>
      </c>
      <c r="E328" s="271" t="s">
        <v>1451</v>
      </c>
      <c r="F328" s="60" t="s">
        <v>816</v>
      </c>
      <c r="G328" s="83" t="s">
        <v>86</v>
      </c>
    </row>
    <row r="329" spans="1:8" ht="28.05" customHeight="1" x14ac:dyDescent="0.25">
      <c r="A329" s="151" t="s">
        <v>1657</v>
      </c>
      <c r="B329" s="151" t="s">
        <v>1496</v>
      </c>
      <c r="C329" s="287" t="s">
        <v>1653</v>
      </c>
      <c r="D329" s="13" t="s">
        <v>664</v>
      </c>
      <c r="E329" s="271" t="s">
        <v>1577</v>
      </c>
      <c r="F329" s="121" t="s">
        <v>816</v>
      </c>
      <c r="G329" s="130" t="s">
        <v>86</v>
      </c>
    </row>
    <row r="330" spans="1:8" ht="28.05" customHeight="1" x14ac:dyDescent="0.25">
      <c r="A330" s="65" t="s">
        <v>1658</v>
      </c>
      <c r="B330" s="65" t="s">
        <v>1492</v>
      </c>
      <c r="C330" s="288" t="s">
        <v>1653</v>
      </c>
      <c r="D330" s="13" t="s">
        <v>741</v>
      </c>
      <c r="E330" s="271" t="s">
        <v>1450</v>
      </c>
      <c r="F330" s="121" t="s">
        <v>816</v>
      </c>
      <c r="G330" s="130" t="s">
        <v>86</v>
      </c>
    </row>
    <row r="332" spans="1:8" ht="28.05" customHeight="1" x14ac:dyDescent="0.25">
      <c r="A332" s="234" t="s">
        <v>1663</v>
      </c>
      <c r="B332" s="234" t="s">
        <v>1504</v>
      </c>
      <c r="C332" s="291" t="s">
        <v>1678</v>
      </c>
      <c r="D332" s="13" t="s">
        <v>992</v>
      </c>
      <c r="E332" s="320" t="s">
        <v>1646</v>
      </c>
      <c r="F332" s="121" t="s">
        <v>816</v>
      </c>
      <c r="G332" s="130" t="s">
        <v>86</v>
      </c>
    </row>
    <row r="333" spans="1:8" ht="28.05" customHeight="1" x14ac:dyDescent="0.25">
      <c r="A333" s="151" t="s">
        <v>1664</v>
      </c>
      <c r="B333" s="151" t="s">
        <v>1667</v>
      </c>
      <c r="C333" s="291" t="s">
        <v>1678</v>
      </c>
      <c r="D333" s="241" t="s">
        <v>1575</v>
      </c>
      <c r="E333" s="320"/>
      <c r="F333" s="121" t="s">
        <v>816</v>
      </c>
      <c r="G333" s="130" t="s">
        <v>86</v>
      </c>
    </row>
    <row r="334" spans="1:8" ht="28.05" customHeight="1" x14ac:dyDescent="0.25">
      <c r="A334" s="132" t="s">
        <v>1665</v>
      </c>
      <c r="B334" s="132" t="s">
        <v>1668</v>
      </c>
      <c r="C334" s="291" t="s">
        <v>1678</v>
      </c>
      <c r="D334" s="13" t="s">
        <v>1404</v>
      </c>
      <c r="E334" s="320"/>
      <c r="F334" s="121" t="s">
        <v>816</v>
      </c>
      <c r="G334" s="130" t="s">
        <v>86</v>
      </c>
    </row>
    <row r="335" spans="1:8" ht="28.05" customHeight="1" x14ac:dyDescent="0.25">
      <c r="A335" s="233" t="s">
        <v>1671</v>
      </c>
      <c r="B335" s="233" t="s">
        <v>1669</v>
      </c>
      <c r="C335" s="291" t="s">
        <v>1678</v>
      </c>
      <c r="D335" s="13" t="s">
        <v>701</v>
      </c>
      <c r="E335" s="278" t="s">
        <v>1672</v>
      </c>
      <c r="F335" s="61" t="s">
        <v>86</v>
      </c>
      <c r="G335" s="240"/>
    </row>
    <row r="336" spans="1:8" ht="28.05" customHeight="1" x14ac:dyDescent="0.25">
      <c r="A336" s="132" t="s">
        <v>1666</v>
      </c>
      <c r="B336" s="132" t="s">
        <v>1498</v>
      </c>
      <c r="C336" s="291" t="s">
        <v>1678</v>
      </c>
      <c r="D336" s="13" t="s">
        <v>789</v>
      </c>
      <c r="E336" s="271" t="s">
        <v>1650</v>
      </c>
      <c r="F336" s="61" t="s">
        <v>86</v>
      </c>
      <c r="G336" s="130" t="s">
        <v>86</v>
      </c>
    </row>
    <row r="337" spans="1:26" ht="28.05" customHeight="1" x14ac:dyDescent="0.25">
      <c r="A337" s="177" t="s">
        <v>1679</v>
      </c>
      <c r="B337" s="132" t="s">
        <v>1670</v>
      </c>
      <c r="C337" s="291" t="s">
        <v>1678</v>
      </c>
      <c r="D337" s="13" t="s">
        <v>878</v>
      </c>
      <c r="E337" s="83" t="s">
        <v>1680</v>
      </c>
      <c r="F337" s="121" t="s">
        <v>816</v>
      </c>
    </row>
    <row r="338" spans="1:26" ht="28.05" customHeight="1" x14ac:dyDescent="0.25">
      <c r="A338" s="67" t="s">
        <v>1673</v>
      </c>
      <c r="B338" s="67" t="s">
        <v>1674</v>
      </c>
      <c r="C338" s="291" t="s">
        <v>1678</v>
      </c>
      <c r="D338" s="241" t="s">
        <v>800</v>
      </c>
      <c r="E338" s="61" t="s">
        <v>1702</v>
      </c>
      <c r="F338" s="170" t="s">
        <v>1245</v>
      </c>
      <c r="G338" s="83" t="s">
        <v>1372</v>
      </c>
    </row>
    <row r="339" spans="1:26" ht="28.05" customHeight="1" x14ac:dyDescent="0.25">
      <c r="A339" s="65" t="s">
        <v>1675</v>
      </c>
      <c r="B339" s="65" t="s">
        <v>1494</v>
      </c>
      <c r="C339" s="291" t="s">
        <v>1678</v>
      </c>
      <c r="D339" s="13" t="s">
        <v>716</v>
      </c>
      <c r="E339" s="271" t="s">
        <v>1691</v>
      </c>
      <c r="F339" s="121" t="s">
        <v>816</v>
      </c>
      <c r="G339" s="130" t="s">
        <v>86</v>
      </c>
    </row>
    <row r="340" spans="1:26" ht="28.05" customHeight="1" x14ac:dyDescent="0.25">
      <c r="A340" s="137" t="s">
        <v>1676</v>
      </c>
      <c r="B340" s="137" t="s">
        <v>1677</v>
      </c>
      <c r="C340" s="291" t="s">
        <v>1678</v>
      </c>
      <c r="D340" s="238" t="s">
        <v>1580</v>
      </c>
      <c r="E340" s="61" t="s">
        <v>1662</v>
      </c>
      <c r="F340" s="121" t="s">
        <v>816</v>
      </c>
      <c r="G340" s="130" t="s">
        <v>86</v>
      </c>
    </row>
    <row r="341" spans="1:26" ht="28.05" customHeight="1" x14ac:dyDescent="0.25">
      <c r="A341" s="132" t="s">
        <v>1681</v>
      </c>
      <c r="B341" s="132" t="s">
        <v>1501</v>
      </c>
      <c r="C341" s="298" t="s">
        <v>1696</v>
      </c>
      <c r="D341" s="241" t="s">
        <v>296</v>
      </c>
      <c r="E341" s="271" t="s">
        <v>1683</v>
      </c>
      <c r="F341" s="121" t="s">
        <v>816</v>
      </c>
      <c r="G341" s="130" t="s">
        <v>86</v>
      </c>
    </row>
    <row r="342" spans="1:26" ht="28.05" customHeight="1" x14ac:dyDescent="0.25">
      <c r="A342" s="234" t="s">
        <v>1686</v>
      </c>
      <c r="B342" s="234" t="s">
        <v>1497</v>
      </c>
      <c r="C342" s="298" t="s">
        <v>1696</v>
      </c>
      <c r="D342" s="13" t="s">
        <v>660</v>
      </c>
      <c r="E342" s="271" t="s">
        <v>1405</v>
      </c>
      <c r="F342" s="121" t="s">
        <v>816</v>
      </c>
      <c r="G342" s="130" t="s">
        <v>86</v>
      </c>
    </row>
    <row r="343" spans="1:26" ht="25.05" customHeight="1" x14ac:dyDescent="0.25">
      <c r="A343" s="132" t="s">
        <v>1500</v>
      </c>
      <c r="B343" s="132" t="s">
        <v>1694</v>
      </c>
      <c r="C343" s="300" t="s">
        <v>1706</v>
      </c>
      <c r="D343" s="241" t="s">
        <v>644</v>
      </c>
      <c r="E343" s="271" t="s">
        <v>1690</v>
      </c>
      <c r="F343" s="121" t="s">
        <v>816</v>
      </c>
      <c r="G343" s="271"/>
      <c r="H343" s="83"/>
      <c r="U343"/>
      <c r="V343"/>
      <c r="W343"/>
      <c r="X343"/>
      <c r="Y343"/>
      <c r="Z343"/>
    </row>
    <row r="344" spans="1:26" ht="28.05" customHeight="1" x14ac:dyDescent="0.25">
      <c r="A344" s="67" t="s">
        <v>1486</v>
      </c>
      <c r="B344" s="67" t="s">
        <v>1695</v>
      </c>
      <c r="C344" s="300" t="s">
        <v>1706</v>
      </c>
      <c r="D344" s="241" t="s">
        <v>644</v>
      </c>
      <c r="E344" s="271" t="s">
        <v>1690</v>
      </c>
      <c r="F344" s="121" t="s">
        <v>816</v>
      </c>
      <c r="G344" s="271" t="s">
        <v>86</v>
      </c>
      <c r="H344" s="83"/>
    </row>
    <row r="345" spans="1:26" ht="25.05" customHeight="1" x14ac:dyDescent="0.25">
      <c r="A345" s="178" t="s">
        <v>1709</v>
      </c>
      <c r="B345" s="178" t="s">
        <v>1710</v>
      </c>
      <c r="C345" s="300" t="s">
        <v>1707</v>
      </c>
      <c r="D345" s="241" t="s">
        <v>679</v>
      </c>
      <c r="E345" s="226" t="s">
        <v>1700</v>
      </c>
      <c r="F345" s="61" t="s">
        <v>86</v>
      </c>
      <c r="G345" s="83" t="s">
        <v>86</v>
      </c>
      <c r="U345"/>
      <c r="V345"/>
      <c r="W345"/>
      <c r="X345"/>
      <c r="Y345"/>
      <c r="Z345"/>
    </row>
    <row r="347" spans="1:26" ht="25.05" customHeight="1" x14ac:dyDescent="0.25">
      <c r="A347" s="44" t="s">
        <v>855</v>
      </c>
      <c r="B347" s="44" t="s">
        <v>1717</v>
      </c>
      <c r="C347" s="309" t="s">
        <v>1735</v>
      </c>
      <c r="D347" s="311" t="s">
        <v>1382</v>
      </c>
      <c r="E347" s="61" t="s">
        <v>1736</v>
      </c>
      <c r="F347" s="60" t="s">
        <v>816</v>
      </c>
      <c r="G347" s="298" t="s">
        <v>86</v>
      </c>
      <c r="U347"/>
      <c r="V347"/>
      <c r="W347"/>
      <c r="X347"/>
      <c r="Y347"/>
      <c r="Z347"/>
    </row>
    <row r="348" spans="1:26" ht="28.05" customHeight="1" x14ac:dyDescent="0.25">
      <c r="A348" s="261" t="s">
        <v>1601</v>
      </c>
      <c r="B348" s="261" t="s">
        <v>1733</v>
      </c>
      <c r="C348" s="309" t="s">
        <v>1735</v>
      </c>
      <c r="D348" s="238" t="s">
        <v>733</v>
      </c>
      <c r="E348" s="61" t="s">
        <v>1649</v>
      </c>
      <c r="F348" s="121" t="s">
        <v>816</v>
      </c>
      <c r="G348" s="130" t="s">
        <v>1398</v>
      </c>
    </row>
    <row r="349" spans="1:26" ht="28.05" customHeight="1" x14ac:dyDescent="0.25">
      <c r="A349" s="175" t="s">
        <v>1561</v>
      </c>
      <c r="B349" s="175" t="s">
        <v>1734</v>
      </c>
      <c r="C349" s="309" t="s">
        <v>1735</v>
      </c>
      <c r="D349" s="238" t="s">
        <v>782</v>
      </c>
      <c r="E349" s="61" t="s">
        <v>1740</v>
      </c>
      <c r="F349" s="121" t="s">
        <v>816</v>
      </c>
      <c r="G349" s="89" t="s">
        <v>86</v>
      </c>
    </row>
  </sheetData>
  <mergeCells count="3">
    <mergeCell ref="E174:E175"/>
    <mergeCell ref="A267:C267"/>
    <mergeCell ref="E332:E334"/>
  </mergeCells>
  <phoneticPr fontId="2" type="noConversion"/>
  <hyperlinks>
    <hyperlink ref="D206" r:id="rId1" display="https://twitter.com/_fairyboy_DH" xr:uid="{8E3A4DA7-E9C4-4980-A941-59324EB3C84C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18E5-39C2-45B4-BB76-6C3FAB6F7533}">
  <dimension ref="A1:AB55"/>
  <sheetViews>
    <sheetView topLeftCell="A25" zoomScale="68" zoomScaleNormal="80" workbookViewId="0">
      <selection activeCell="E37" sqref="E37"/>
    </sheetView>
  </sheetViews>
  <sheetFormatPr defaultRowHeight="28.05" customHeight="1" x14ac:dyDescent="0.25"/>
  <cols>
    <col min="1" max="1" width="23.33203125" style="225" bestFit="1" customWidth="1"/>
    <col min="2" max="2" width="57.6640625" bestFit="1" customWidth="1"/>
    <col min="3" max="3" width="18.33203125" style="225" customWidth="1"/>
    <col min="4" max="4" width="15" customWidth="1"/>
    <col min="5" max="5" width="17.44140625" customWidth="1"/>
    <col min="6" max="6" width="44.44140625" customWidth="1"/>
    <col min="7" max="7" width="51.33203125" style="225" customWidth="1"/>
    <col min="12" max="12" width="8.88671875" customWidth="1"/>
  </cols>
  <sheetData>
    <row r="1" spans="1:9" s="225" customFormat="1" ht="28.05" customHeight="1" x14ac:dyDescent="0.25">
      <c r="B1" s="230" t="s">
        <v>1427</v>
      </c>
    </row>
    <row r="2" spans="1:9" s="225" customFormat="1" ht="28.05" customHeight="1" x14ac:dyDescent="0.25">
      <c r="A2" s="322" t="s">
        <v>1406</v>
      </c>
      <c r="B2" s="64" t="s">
        <v>359</v>
      </c>
      <c r="C2" s="228">
        <v>27</v>
      </c>
      <c r="D2" s="54">
        <v>10.16</v>
      </c>
      <c r="E2" s="13" t="s">
        <v>788</v>
      </c>
      <c r="F2" s="13"/>
      <c r="G2" s="13"/>
      <c r="I2" s="225">
        <v>18</v>
      </c>
    </row>
    <row r="3" spans="1:9" s="225" customFormat="1" ht="28.05" customHeight="1" x14ac:dyDescent="0.25">
      <c r="A3" s="322"/>
      <c r="B3" s="65" t="s">
        <v>1741</v>
      </c>
      <c r="C3" s="132">
        <v>3</v>
      </c>
      <c r="D3" s="54">
        <v>11.17</v>
      </c>
      <c r="E3" s="13" t="s">
        <v>726</v>
      </c>
      <c r="F3" s="83" t="s">
        <v>1128</v>
      </c>
      <c r="G3" s="83"/>
      <c r="I3" s="225">
        <v>3</v>
      </c>
    </row>
    <row r="4" spans="1:9" s="225" customFormat="1" ht="28.05" customHeight="1" x14ac:dyDescent="0.25">
      <c r="A4" s="322"/>
      <c r="B4" s="67" t="s">
        <v>1742</v>
      </c>
      <c r="C4" s="127">
        <v>28</v>
      </c>
      <c r="D4" s="58">
        <v>12.7</v>
      </c>
      <c r="E4" s="13" t="s">
        <v>719</v>
      </c>
      <c r="F4" s="225" t="s">
        <v>1017</v>
      </c>
      <c r="I4" s="225">
        <v>25</v>
      </c>
    </row>
    <row r="5" spans="1:9" s="225" customFormat="1" ht="28.05" customHeight="1" x14ac:dyDescent="0.25">
      <c r="A5" s="322"/>
      <c r="B5" s="139" t="s">
        <v>1743</v>
      </c>
      <c r="C5" s="139">
        <v>4</v>
      </c>
      <c r="D5" s="224" t="s">
        <v>531</v>
      </c>
      <c r="E5" s="13" t="s">
        <v>647</v>
      </c>
      <c r="F5" s="83" t="s">
        <v>1020</v>
      </c>
      <c r="G5" s="83"/>
      <c r="I5" s="225">
        <v>4</v>
      </c>
    </row>
    <row r="6" spans="1:9" s="242" customFormat="1" ht="28.05" customHeight="1" x14ac:dyDescent="0.25">
      <c r="D6" s="54"/>
      <c r="E6" s="13"/>
      <c r="F6" s="83"/>
      <c r="G6" s="83"/>
    </row>
    <row r="7" spans="1:9" s="225" customFormat="1" ht="28.05" customHeight="1" x14ac:dyDescent="0.25">
      <c r="B7" s="229" t="s">
        <v>1425</v>
      </c>
      <c r="D7" s="54"/>
      <c r="E7" s="13"/>
      <c r="F7" s="83"/>
      <c r="G7" s="83"/>
    </row>
    <row r="8" spans="1:9" s="225" customFormat="1" ht="28.05" customHeight="1" x14ac:dyDescent="0.25">
      <c r="A8" s="323" t="s">
        <v>1410</v>
      </c>
      <c r="B8" s="66" t="s">
        <v>1412</v>
      </c>
      <c r="C8" s="228">
        <v>40</v>
      </c>
      <c r="D8" s="54">
        <v>11.22</v>
      </c>
      <c r="I8" s="225">
        <v>15</v>
      </c>
    </row>
    <row r="9" spans="1:9" s="225" customFormat="1" ht="28.05" customHeight="1" x14ac:dyDescent="0.25">
      <c r="A9" s="324"/>
      <c r="B9" s="66" t="s">
        <v>1413</v>
      </c>
      <c r="C9" s="228">
        <v>56</v>
      </c>
      <c r="D9" s="54">
        <v>11.22</v>
      </c>
      <c r="I9" s="225">
        <v>29</v>
      </c>
    </row>
    <row r="10" spans="1:9" s="225" customFormat="1" ht="28.05" customHeight="1" x14ac:dyDescent="0.25">
      <c r="A10" s="324"/>
      <c r="B10" s="66" t="s">
        <v>1414</v>
      </c>
      <c r="C10" s="228">
        <v>6</v>
      </c>
      <c r="D10" s="54">
        <v>11.26</v>
      </c>
      <c r="I10" s="225">
        <v>5</v>
      </c>
    </row>
    <row r="11" spans="1:9" s="225" customFormat="1" ht="28.05" customHeight="1" x14ac:dyDescent="0.25">
      <c r="A11" s="324"/>
      <c r="B11" s="66" t="s">
        <v>1415</v>
      </c>
      <c r="C11" s="228">
        <v>42</v>
      </c>
      <c r="D11" s="54">
        <v>11.26</v>
      </c>
      <c r="I11" s="225">
        <v>17</v>
      </c>
    </row>
    <row r="12" spans="1:9" s="225" customFormat="1" ht="28.05" customHeight="1" x14ac:dyDescent="0.25">
      <c r="A12" s="324"/>
      <c r="B12" s="66" t="s">
        <v>1416</v>
      </c>
      <c r="C12" s="228">
        <v>3</v>
      </c>
      <c r="D12" s="54">
        <v>11.26</v>
      </c>
      <c r="I12" s="225">
        <v>3</v>
      </c>
    </row>
    <row r="13" spans="1:9" s="225" customFormat="1" ht="28.05" customHeight="1" x14ac:dyDescent="0.25">
      <c r="A13" s="324"/>
      <c r="B13" s="68" t="s">
        <v>1417</v>
      </c>
      <c r="C13" s="228">
        <v>5</v>
      </c>
      <c r="D13" s="54">
        <v>11.26</v>
      </c>
      <c r="I13" s="225">
        <v>3</v>
      </c>
    </row>
    <row r="14" spans="1:9" s="225" customFormat="1" ht="28.05" customHeight="1" x14ac:dyDescent="0.25">
      <c r="A14" s="324"/>
      <c r="B14" s="68" t="s">
        <v>1418</v>
      </c>
      <c r="C14" s="228">
        <v>30</v>
      </c>
      <c r="D14" s="54">
        <v>11.26</v>
      </c>
      <c r="I14" s="225">
        <v>12</v>
      </c>
    </row>
    <row r="15" spans="1:9" s="225" customFormat="1" ht="28.05" customHeight="1" x14ac:dyDescent="0.25">
      <c r="A15" s="324"/>
      <c r="B15" s="66" t="s">
        <v>1419</v>
      </c>
      <c r="C15" s="228">
        <v>49</v>
      </c>
      <c r="D15" s="54">
        <v>11.26</v>
      </c>
      <c r="I15" s="225">
        <v>34</v>
      </c>
    </row>
    <row r="16" spans="1:9" s="225" customFormat="1" ht="28.05" customHeight="1" x14ac:dyDescent="0.25">
      <c r="A16" s="325"/>
      <c r="B16" s="66" t="s">
        <v>1420</v>
      </c>
      <c r="C16" s="228">
        <v>44</v>
      </c>
      <c r="D16" s="54">
        <v>11.26</v>
      </c>
      <c r="I16" s="225">
        <v>23</v>
      </c>
    </row>
    <row r="17" spans="1:28" s="225" customFormat="1" ht="28.05" customHeight="1" x14ac:dyDescent="0.25">
      <c r="B17" s="66"/>
      <c r="C17" s="66"/>
      <c r="D17" s="54"/>
    </row>
    <row r="18" spans="1:28" s="225" customFormat="1" ht="28.05" customHeight="1" x14ac:dyDescent="0.25">
      <c r="B18" s="227" t="s">
        <v>1563</v>
      </c>
      <c r="C18" s="66"/>
      <c r="D18" s="54"/>
    </row>
    <row r="19" spans="1:28" ht="25.05" customHeight="1" x14ac:dyDescent="0.25">
      <c r="B19" s="11" t="s">
        <v>639</v>
      </c>
      <c r="C19" s="11"/>
      <c r="D19" s="54">
        <v>9.19</v>
      </c>
      <c r="E19" s="13" t="s">
        <v>748</v>
      </c>
      <c r="F19" s="61" t="s">
        <v>1210</v>
      </c>
      <c r="G19" s="83" t="s">
        <v>1430</v>
      </c>
      <c r="H19" t="s">
        <v>86</v>
      </c>
      <c r="I19" s="53"/>
      <c r="W19" s="212"/>
      <c r="X19" s="212"/>
      <c r="Y19" s="212"/>
      <c r="Z19" s="212"/>
      <c r="AA19" s="212"/>
      <c r="AB19" s="212"/>
    </row>
    <row r="20" spans="1:28" ht="28.05" customHeight="1" x14ac:dyDescent="0.25">
      <c r="B20" s="32" t="s">
        <v>1698</v>
      </c>
      <c r="C20" s="32">
        <v>31</v>
      </c>
      <c r="D20" s="54">
        <v>11.18</v>
      </c>
      <c r="E20" s="13" t="s">
        <v>657</v>
      </c>
      <c r="F20" s="83" t="s">
        <v>1432</v>
      </c>
      <c r="G20" s="83" t="s">
        <v>1431</v>
      </c>
      <c r="H20" s="53" t="s">
        <v>816</v>
      </c>
      <c r="I20" s="53">
        <v>27</v>
      </c>
      <c r="W20" s="212"/>
      <c r="X20" s="212"/>
      <c r="Y20" s="212"/>
      <c r="Z20" s="212"/>
      <c r="AA20" s="212"/>
      <c r="AB20" s="212"/>
    </row>
    <row r="21" spans="1:28" ht="25.05" customHeight="1" x14ac:dyDescent="0.25">
      <c r="B21" s="65" t="s">
        <v>1421</v>
      </c>
      <c r="C21" s="32">
        <v>44</v>
      </c>
      <c r="D21" s="58">
        <v>11.9</v>
      </c>
      <c r="E21" s="238" t="s">
        <v>697</v>
      </c>
      <c r="F21" s="61" t="s">
        <v>1701</v>
      </c>
      <c r="G21" s="321" t="s">
        <v>1433</v>
      </c>
      <c r="H21" s="61" t="s">
        <v>501</v>
      </c>
      <c r="I21" s="83">
        <v>31</v>
      </c>
      <c r="K21" s="53"/>
      <c r="L21" s="53"/>
      <c r="M21" s="53"/>
      <c r="N21" s="53"/>
      <c r="W21" s="212"/>
      <c r="X21" s="212"/>
      <c r="Y21" s="212"/>
      <c r="Z21" s="212"/>
      <c r="AA21" s="212"/>
      <c r="AB21" s="212"/>
    </row>
    <row r="22" spans="1:28" ht="25.05" customHeight="1" x14ac:dyDescent="0.25">
      <c r="B22" s="132" t="s">
        <v>1422</v>
      </c>
      <c r="C22" s="32">
        <v>25</v>
      </c>
      <c r="D22" s="58">
        <v>11.9</v>
      </c>
      <c r="E22" s="238" t="s">
        <v>697</v>
      </c>
      <c r="F22" s="61" t="s">
        <v>1703</v>
      </c>
      <c r="G22" s="321"/>
      <c r="H22" s="61" t="s">
        <v>501</v>
      </c>
      <c r="I22" s="83">
        <v>20</v>
      </c>
      <c r="K22" s="53"/>
      <c r="L22" s="53"/>
      <c r="M22" s="53"/>
      <c r="N22" s="53"/>
      <c r="W22" s="212"/>
      <c r="X22" s="212"/>
      <c r="Y22" s="212"/>
      <c r="Z22" s="212"/>
      <c r="AA22" s="212"/>
      <c r="AB22" s="212"/>
    </row>
    <row r="23" spans="1:28" s="225" customFormat="1" ht="25.05" customHeight="1" x14ac:dyDescent="0.25">
      <c r="B23" s="67" t="s">
        <v>1453</v>
      </c>
      <c r="C23" s="67">
        <v>30</v>
      </c>
      <c r="D23" s="58">
        <v>12.9</v>
      </c>
      <c r="E23" s="13" t="s">
        <v>737</v>
      </c>
      <c r="F23" s="83" t="s">
        <v>1454</v>
      </c>
      <c r="G23" s="231" t="s">
        <v>1564</v>
      </c>
      <c r="H23" s="61"/>
      <c r="I23" s="271">
        <v>30</v>
      </c>
    </row>
    <row r="24" spans="1:28" s="242" customFormat="1" ht="25.05" customHeight="1" x14ac:dyDescent="0.25">
      <c r="B24" s="16" t="s">
        <v>1428</v>
      </c>
      <c r="C24" s="32">
        <v>5</v>
      </c>
      <c r="D24" s="54">
        <v>9.11</v>
      </c>
      <c r="E24" s="13" t="s">
        <v>524</v>
      </c>
      <c r="F24" s="61" t="s">
        <v>1233</v>
      </c>
      <c r="G24" s="83" t="s">
        <v>1429</v>
      </c>
      <c r="H24" s="226" t="s">
        <v>86</v>
      </c>
      <c r="I24" s="271">
        <v>4</v>
      </c>
    </row>
    <row r="25" spans="1:28" s="264" customFormat="1" ht="25.05" customHeight="1" x14ac:dyDescent="0.25">
      <c r="B25" s="16" t="s">
        <v>1567</v>
      </c>
      <c r="C25" s="32">
        <v>5</v>
      </c>
      <c r="D25" s="54">
        <v>11.14</v>
      </c>
      <c r="E25" s="13" t="s">
        <v>840</v>
      </c>
      <c r="F25" s="83" t="s">
        <v>1569</v>
      </c>
      <c r="G25" s="83" t="s">
        <v>1568</v>
      </c>
      <c r="I25" s="271">
        <v>3</v>
      </c>
    </row>
    <row r="26" spans="1:28" s="312" customFormat="1" ht="25.05" customHeight="1" x14ac:dyDescent="0.25">
      <c r="B26" s="16"/>
      <c r="C26" s="17">
        <f>SUM(C2:C25)</f>
        <v>477</v>
      </c>
      <c r="D26" s="54"/>
      <c r="E26" s="13"/>
      <c r="F26" s="271"/>
      <c r="G26" s="271"/>
      <c r="I26" s="17">
        <f>SUM(I2:I25)</f>
        <v>306</v>
      </c>
    </row>
    <row r="27" spans="1:28" s="225" customFormat="1" ht="28.05" customHeight="1" x14ac:dyDescent="0.25">
      <c r="B27" s="66"/>
      <c r="C27" s="66"/>
      <c r="D27" s="54"/>
    </row>
    <row r="28" spans="1:28" s="312" customFormat="1" ht="28.05" customHeight="1" x14ac:dyDescent="0.25">
      <c r="B28" s="66"/>
      <c r="C28" s="66"/>
      <c r="D28" s="54"/>
    </row>
    <row r="29" spans="1:28" s="166" customFormat="1" ht="28.05" customHeight="1" x14ac:dyDescent="0.25">
      <c r="A29" s="225"/>
      <c r="B29" s="230" t="s">
        <v>1426</v>
      </c>
      <c r="C29" s="225"/>
      <c r="D29" s="230" t="s">
        <v>1445</v>
      </c>
      <c r="G29" s="225"/>
      <c r="W29" s="212"/>
      <c r="X29" s="212"/>
      <c r="Y29" s="212"/>
      <c r="Z29" s="212"/>
      <c r="AA29" s="212"/>
      <c r="AB29" s="212"/>
    </row>
    <row r="30" spans="1:28" s="166" customFormat="1" ht="25.05" customHeight="1" x14ac:dyDescent="0.25">
      <c r="A30" s="263" t="s">
        <v>1423</v>
      </c>
      <c r="B30" s="295" t="s">
        <v>1469</v>
      </c>
      <c r="C30" s="67"/>
      <c r="D30" s="166" t="s">
        <v>1201</v>
      </c>
      <c r="E30" s="13" t="s">
        <v>826</v>
      </c>
      <c r="F30" s="61" t="s">
        <v>1237</v>
      </c>
      <c r="G30" s="121"/>
      <c r="H30" s="60" t="s">
        <v>816</v>
      </c>
      <c r="I30" s="69"/>
      <c r="W30" s="212"/>
      <c r="X30" s="212"/>
      <c r="Y30" s="212"/>
      <c r="Z30" s="212"/>
      <c r="AA30" s="212"/>
      <c r="AB30" s="212"/>
    </row>
    <row r="31" spans="1:28" s="225" customFormat="1" ht="28.05" customHeight="1" x14ac:dyDescent="0.25">
      <c r="A31" s="292" t="s">
        <v>1424</v>
      </c>
      <c r="B31" s="294" t="s">
        <v>1682</v>
      </c>
      <c r="D31" s="225" t="s">
        <v>1221</v>
      </c>
      <c r="E31" s="13" t="s">
        <v>699</v>
      </c>
      <c r="F31" s="83" t="s">
        <v>1379</v>
      </c>
    </row>
    <row r="32" spans="1:28" s="293" customFormat="1" ht="25.05" customHeight="1" x14ac:dyDescent="0.25">
      <c r="F32" s="271"/>
    </row>
    <row r="33" spans="1:9" ht="28.05" customHeight="1" x14ac:dyDescent="0.25">
      <c r="A33" s="264"/>
      <c r="B33" s="132"/>
      <c r="C33" s="264"/>
      <c r="D33" s="13"/>
      <c r="E33" s="130"/>
      <c r="F33" s="130"/>
      <c r="G33" s="130"/>
    </row>
    <row r="34" spans="1:9" ht="28.05" customHeight="1" x14ac:dyDescent="0.25">
      <c r="B34" s="307" t="s">
        <v>1721</v>
      </c>
      <c r="C34" s="266"/>
      <c r="D34" s="267" t="s">
        <v>1445</v>
      </c>
    </row>
    <row r="35" spans="1:9" s="306" customFormat="1" ht="28.05" customHeight="1" x14ac:dyDescent="0.25">
      <c r="B35" s="65" t="s">
        <v>1493</v>
      </c>
      <c r="C35" s="65">
        <v>6</v>
      </c>
      <c r="D35" s="54">
        <v>11.19</v>
      </c>
      <c r="E35" s="13" t="s">
        <v>732</v>
      </c>
      <c r="F35" s="306" t="s">
        <v>1747</v>
      </c>
      <c r="G35" s="306" t="s">
        <v>1719</v>
      </c>
      <c r="H35" s="61" t="s">
        <v>86</v>
      </c>
      <c r="I35" s="271"/>
    </row>
    <row r="36" spans="1:9" s="306" customFormat="1" ht="28.05" customHeight="1" x14ac:dyDescent="0.25">
      <c r="B36" s="65" t="s">
        <v>1562</v>
      </c>
      <c r="C36" s="65">
        <v>5</v>
      </c>
      <c r="D36" s="54">
        <v>11.13</v>
      </c>
      <c r="E36" s="13" t="s">
        <v>705</v>
      </c>
      <c r="F36" s="83" t="s">
        <v>1748</v>
      </c>
      <c r="G36" s="83" t="s">
        <v>1722</v>
      </c>
      <c r="H36" s="60" t="s">
        <v>816</v>
      </c>
      <c r="I36" s="237"/>
    </row>
    <row r="37" spans="1:9" s="306" customFormat="1" ht="28.05" customHeight="1" x14ac:dyDescent="0.25">
      <c r="B37" s="137" t="s">
        <v>1732</v>
      </c>
      <c r="C37" s="137">
        <v>11</v>
      </c>
      <c r="D37" s="306" t="s">
        <v>1678</v>
      </c>
      <c r="E37" s="13" t="s">
        <v>1580</v>
      </c>
      <c r="F37" s="61" t="s">
        <v>1746</v>
      </c>
      <c r="G37" s="271" t="s">
        <v>1720</v>
      </c>
      <c r="H37" s="121" t="s">
        <v>816</v>
      </c>
      <c r="I37" s="130" t="s">
        <v>86</v>
      </c>
    </row>
    <row r="38" spans="1:9" s="287" customFormat="1" ht="28.05" customHeight="1" x14ac:dyDescent="0.25">
      <c r="B38" s="137"/>
      <c r="C38" s="137"/>
      <c r="D38" s="54"/>
      <c r="E38" s="13"/>
      <c r="I38" s="130"/>
    </row>
    <row r="39" spans="1:9" s="256" customFormat="1" ht="28.05" customHeight="1" x14ac:dyDescent="0.25">
      <c r="A39" s="225"/>
      <c r="B39" s="308" t="s">
        <v>1435</v>
      </c>
      <c r="C39" s="225"/>
      <c r="D39"/>
      <c r="E39"/>
      <c r="F39"/>
      <c r="G39" s="225"/>
    </row>
    <row r="40" spans="1:9" ht="28.05" customHeight="1" x14ac:dyDescent="0.25">
      <c r="B40" s="232" t="s">
        <v>1434</v>
      </c>
      <c r="D40" s="55" t="s">
        <v>532</v>
      </c>
      <c r="E40" s="13" t="s">
        <v>656</v>
      </c>
      <c r="F40" s="90" t="s">
        <v>959</v>
      </c>
    </row>
    <row r="41" spans="1:9" ht="28.05" customHeight="1" x14ac:dyDescent="0.25">
      <c r="B41" s="32" t="s">
        <v>1570</v>
      </c>
    </row>
    <row r="42" spans="1:9" ht="25.05" customHeight="1" x14ac:dyDescent="0.25">
      <c r="A42" s="256"/>
      <c r="B42" s="265" t="s">
        <v>1484</v>
      </c>
      <c r="C42" s="256"/>
      <c r="D42" s="58">
        <v>11.8</v>
      </c>
      <c r="E42" s="256"/>
      <c r="F42" s="256"/>
      <c r="G42" s="256"/>
      <c r="H42" s="60" t="s">
        <v>816</v>
      </c>
    </row>
    <row r="43" spans="1:9" ht="25.05" customHeight="1" x14ac:dyDescent="0.25">
      <c r="B43" s="65" t="s">
        <v>1436</v>
      </c>
      <c r="C43" s="225">
        <v>9</v>
      </c>
      <c r="D43" s="58">
        <v>11.9</v>
      </c>
      <c r="E43" s="13" t="s">
        <v>1449</v>
      </c>
      <c r="F43" s="168" t="s">
        <v>1392</v>
      </c>
      <c r="G43" s="289"/>
      <c r="H43" s="60" t="s">
        <v>816</v>
      </c>
    </row>
    <row r="44" spans="1:9" s="269" customFormat="1" ht="25.05" customHeight="1" x14ac:dyDescent="0.25">
      <c r="A44" s="289"/>
      <c r="B44" s="63" t="s">
        <v>1491</v>
      </c>
      <c r="C44" s="63">
        <v>5</v>
      </c>
      <c r="D44" s="54">
        <v>11.3</v>
      </c>
      <c r="E44" s="13" t="s">
        <v>777</v>
      </c>
      <c r="F44" s="306" t="s">
        <v>1744</v>
      </c>
      <c r="G44" s="306" t="s">
        <v>1718</v>
      </c>
      <c r="H44" s="121" t="s">
        <v>86</v>
      </c>
    </row>
    <row r="45" spans="1:9" s="313" customFormat="1" ht="25.05" customHeight="1" x14ac:dyDescent="0.25">
      <c r="B45" s="63"/>
      <c r="C45" s="63"/>
      <c r="D45" s="54"/>
      <c r="E45" s="13"/>
    </row>
    <row r="46" spans="1:9" ht="25.05" customHeight="1" x14ac:dyDescent="0.25">
      <c r="H46" s="271"/>
      <c r="I46" s="83"/>
    </row>
    <row r="47" spans="1:9" ht="25.05" customHeight="1" x14ac:dyDescent="0.25">
      <c r="B47" s="308" t="s">
        <v>1443</v>
      </c>
      <c r="D47" s="267" t="s">
        <v>1445</v>
      </c>
      <c r="E47" s="267" t="s">
        <v>1572</v>
      </c>
      <c r="F47" s="267" t="s">
        <v>1573</v>
      </c>
      <c r="H47" s="61" t="s">
        <v>514</v>
      </c>
      <c r="I47" s="130" t="s">
        <v>1398</v>
      </c>
    </row>
    <row r="48" spans="1:9" ht="25.05" customHeight="1" x14ac:dyDescent="0.25">
      <c r="B48" s="233" t="s">
        <v>1439</v>
      </c>
      <c r="C48" s="225">
        <v>2</v>
      </c>
      <c r="D48" s="54">
        <v>10.3</v>
      </c>
      <c r="E48" s="13" t="s">
        <v>663</v>
      </c>
      <c r="F48" s="306"/>
      <c r="G48" s="168" t="s">
        <v>1565</v>
      </c>
      <c r="H48" s="121" t="s">
        <v>816</v>
      </c>
      <c r="I48" s="130" t="s">
        <v>1398</v>
      </c>
    </row>
    <row r="49" spans="1:9" s="53" customFormat="1" ht="25.05" customHeight="1" x14ac:dyDescent="0.25">
      <c r="A49" s="225"/>
      <c r="B49" s="233" t="s">
        <v>1440</v>
      </c>
      <c r="C49" s="225">
        <v>5</v>
      </c>
      <c r="D49" s="58">
        <v>11.7</v>
      </c>
      <c r="E49" s="13" t="s">
        <v>685</v>
      </c>
      <c r="F49" s="306"/>
      <c r="G49" s="168" t="s">
        <v>1442</v>
      </c>
      <c r="H49" s="60" t="s">
        <v>816</v>
      </c>
      <c r="I49" s="130" t="s">
        <v>1398</v>
      </c>
    </row>
    <row r="50" spans="1:9" ht="25.05" customHeight="1" x14ac:dyDescent="0.25">
      <c r="B50" s="233" t="s">
        <v>1437</v>
      </c>
      <c r="C50" s="225">
        <v>5</v>
      </c>
      <c r="D50" s="54">
        <v>11.12</v>
      </c>
      <c r="E50" s="13" t="s">
        <v>704</v>
      </c>
      <c r="F50" s="306"/>
      <c r="G50" s="168" t="s">
        <v>1571</v>
      </c>
      <c r="H50" t="s">
        <v>86</v>
      </c>
    </row>
    <row r="51" spans="1:9" ht="25.05" customHeight="1" x14ac:dyDescent="0.25">
      <c r="B51" s="233" t="s">
        <v>1441</v>
      </c>
      <c r="C51" s="225">
        <v>1</v>
      </c>
      <c r="D51" s="54">
        <v>11.21</v>
      </c>
      <c r="E51" s="13" t="s">
        <v>740</v>
      </c>
      <c r="F51" s="306"/>
      <c r="G51" s="168" t="s">
        <v>1729</v>
      </c>
      <c r="H51" t="s">
        <v>86</v>
      </c>
    </row>
    <row r="52" spans="1:9" ht="28.05" customHeight="1" x14ac:dyDescent="0.25">
      <c r="A52" s="53"/>
      <c r="B52" s="233" t="s">
        <v>1438</v>
      </c>
      <c r="C52" s="53">
        <v>4</v>
      </c>
      <c r="D52" s="58">
        <v>12.8</v>
      </c>
      <c r="E52" s="13" t="s">
        <v>772</v>
      </c>
      <c r="F52" s="306"/>
      <c r="G52" s="168" t="s">
        <v>1730</v>
      </c>
    </row>
    <row r="53" spans="1:9" ht="28.05" customHeight="1" x14ac:dyDescent="0.25">
      <c r="A53"/>
      <c r="B53" s="234" t="s">
        <v>116</v>
      </c>
      <c r="C53" s="7">
        <v>2</v>
      </c>
      <c r="D53" s="255" t="s">
        <v>135</v>
      </c>
      <c r="E53" s="235" t="s">
        <v>518</v>
      </c>
      <c r="F53" s="306"/>
      <c r="G53" s="168" t="s">
        <v>1731</v>
      </c>
    </row>
    <row r="54" spans="1:9" ht="28.05" customHeight="1" x14ac:dyDescent="0.25">
      <c r="A54"/>
      <c r="B54" s="151" t="s">
        <v>147</v>
      </c>
      <c r="C54" s="255">
        <v>3</v>
      </c>
      <c r="D54" s="54">
        <v>8.24</v>
      </c>
      <c r="E54" s="258" t="s">
        <v>1505</v>
      </c>
      <c r="F54" s="306"/>
      <c r="G54" s="168" t="s">
        <v>522</v>
      </c>
    </row>
    <row r="55" spans="1:9" ht="28.05" customHeight="1" x14ac:dyDescent="0.25">
      <c r="B55" s="132" t="s">
        <v>1503</v>
      </c>
      <c r="C55" s="132">
        <v>9</v>
      </c>
      <c r="D55" s="4">
        <v>9.1999999999999993</v>
      </c>
      <c r="E55" s="13" t="s">
        <v>528</v>
      </c>
      <c r="F55" s="306"/>
      <c r="G55" s="168" t="s">
        <v>1723</v>
      </c>
      <c r="H55" s="61" t="s">
        <v>816</v>
      </c>
      <c r="I55" s="130" t="s">
        <v>1360</v>
      </c>
    </row>
  </sheetData>
  <mergeCells count="3">
    <mergeCell ref="G21:G22"/>
    <mergeCell ref="A2:A5"/>
    <mergeCell ref="A8:A1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H8"/>
  <sheetViews>
    <sheetView tabSelected="1" zoomScale="81" zoomScaleNormal="85" workbookViewId="0">
      <selection activeCell="H5" sqref="H5"/>
    </sheetView>
  </sheetViews>
  <sheetFormatPr defaultRowHeight="25.05" customHeight="1" x14ac:dyDescent="0.25"/>
  <cols>
    <col min="1" max="1" width="42.77734375" style="67" bestFit="1" customWidth="1"/>
    <col min="2" max="2" width="7.5546875" style="67" customWidth="1"/>
    <col min="3" max="3" width="9.88671875" bestFit="1" customWidth="1"/>
    <col min="4" max="4" width="19.21875" customWidth="1"/>
    <col min="5" max="5" width="58.44140625" style="226" customWidth="1"/>
    <col min="6" max="6" width="58.44140625" customWidth="1"/>
    <col min="8" max="8" width="8.88671875" style="83"/>
  </cols>
  <sheetData>
    <row r="1" spans="1:8" ht="25.05" customHeight="1" x14ac:dyDescent="0.25">
      <c r="A1" s="62" t="s">
        <v>0</v>
      </c>
      <c r="B1" s="62"/>
      <c r="C1" s="1" t="s">
        <v>1445</v>
      </c>
      <c r="D1" s="1" t="s">
        <v>2</v>
      </c>
      <c r="E1" s="1" t="s">
        <v>5</v>
      </c>
      <c r="F1" s="1" t="s">
        <v>1573</v>
      </c>
    </row>
    <row r="2" spans="1:8" ht="25.05" customHeight="1" x14ac:dyDescent="0.25">
      <c r="A2" s="132" t="s">
        <v>1502</v>
      </c>
      <c r="B2" s="132">
        <v>10</v>
      </c>
      <c r="C2" s="54">
        <v>9.24</v>
      </c>
      <c r="D2" s="241" t="s">
        <v>1397</v>
      </c>
      <c r="E2" s="256" t="s">
        <v>1750</v>
      </c>
      <c r="F2" s="301" t="s">
        <v>1724</v>
      </c>
      <c r="G2" s="60" t="s">
        <v>816</v>
      </c>
      <c r="H2" s="130" t="s">
        <v>86</v>
      </c>
    </row>
    <row r="3" spans="1:8" ht="25.05" customHeight="1" x14ac:dyDescent="0.25">
      <c r="A3" s="151" t="s">
        <v>1499</v>
      </c>
      <c r="B3" s="151">
        <v>20</v>
      </c>
      <c r="C3" s="58">
        <v>10.9</v>
      </c>
      <c r="D3" s="13" t="s">
        <v>645</v>
      </c>
      <c r="E3" s="226" t="s">
        <v>1749</v>
      </c>
      <c r="F3" s="285" t="s">
        <v>1725</v>
      </c>
      <c r="G3" s="121" t="s">
        <v>86</v>
      </c>
      <c r="H3" s="130" t="s">
        <v>86</v>
      </c>
    </row>
    <row r="4" spans="1:8" s="53" customFormat="1" ht="25.05" hidden="1" customHeight="1" x14ac:dyDescent="0.25">
      <c r="A4" s="132" t="s">
        <v>1495</v>
      </c>
      <c r="B4" s="132">
        <v>1</v>
      </c>
      <c r="C4" s="54">
        <v>11.14</v>
      </c>
      <c r="D4" s="13" t="s">
        <v>710</v>
      </c>
      <c r="E4" s="226" t="s">
        <v>1446</v>
      </c>
      <c r="F4" s="53" t="s">
        <v>1447</v>
      </c>
      <c r="G4" s="61" t="s">
        <v>86</v>
      </c>
      <c r="H4" s="83"/>
    </row>
    <row r="5" spans="1:8" ht="25.05" customHeight="1" x14ac:dyDescent="0.25">
      <c r="A5" s="67" t="s">
        <v>1489</v>
      </c>
      <c r="B5" s="67">
        <v>12</v>
      </c>
      <c r="C5" s="58">
        <v>12.7</v>
      </c>
      <c r="D5" s="13" t="s">
        <v>783</v>
      </c>
      <c r="E5" s="226" t="s">
        <v>1708</v>
      </c>
      <c r="F5" s="306" t="s">
        <v>1726</v>
      </c>
      <c r="G5" s="60" t="s">
        <v>816</v>
      </c>
      <c r="H5" s="130" t="s">
        <v>1398</v>
      </c>
    </row>
    <row r="6" spans="1:8" s="53" customFormat="1" ht="25.05" customHeight="1" x14ac:dyDescent="0.25">
      <c r="A6" s="67" t="s">
        <v>1488</v>
      </c>
      <c r="B6" s="67">
        <v>9</v>
      </c>
      <c r="C6" s="54">
        <v>12.14</v>
      </c>
      <c r="D6" s="241" t="s">
        <v>849</v>
      </c>
      <c r="E6" s="226" t="s">
        <v>1693</v>
      </c>
      <c r="F6" s="297" t="s">
        <v>1727</v>
      </c>
      <c r="G6" s="88" t="s">
        <v>86</v>
      </c>
      <c r="H6" s="83"/>
    </row>
    <row r="7" spans="1:8" s="53" customFormat="1" ht="25.05" customHeight="1" x14ac:dyDescent="0.25">
      <c r="A7" s="67" t="s">
        <v>1487</v>
      </c>
      <c r="B7" s="67">
        <v>4</v>
      </c>
      <c r="C7" s="54">
        <v>12.21</v>
      </c>
      <c r="D7" s="13" t="s">
        <v>992</v>
      </c>
      <c r="E7" s="226" t="s">
        <v>1697</v>
      </c>
      <c r="F7" s="306" t="s">
        <v>1725</v>
      </c>
      <c r="G7" s="121" t="s">
        <v>816</v>
      </c>
      <c r="H7" s="83" t="s">
        <v>86</v>
      </c>
    </row>
    <row r="8" spans="1:8" s="236" customFormat="1" ht="25.05" customHeight="1" x14ac:dyDescent="0.25">
      <c r="A8" s="67" t="s">
        <v>1485</v>
      </c>
      <c r="B8" s="67">
        <v>3</v>
      </c>
      <c r="C8" s="54">
        <v>1.2</v>
      </c>
      <c r="D8" s="13" t="s">
        <v>1448</v>
      </c>
      <c r="E8" s="236" t="s">
        <v>1704</v>
      </c>
      <c r="F8" s="256" t="s">
        <v>1728</v>
      </c>
      <c r="G8" s="83"/>
      <c r="H8" s="8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K58"/>
  <sheetViews>
    <sheetView topLeftCell="A21" zoomScale="85" zoomScaleNormal="85" workbookViewId="0">
      <selection activeCell="C26" sqref="C26"/>
    </sheetView>
  </sheetViews>
  <sheetFormatPr defaultRowHeight="25.05" customHeight="1" x14ac:dyDescent="0.25"/>
  <cols>
    <col min="1" max="1" width="43.33203125" customWidth="1"/>
    <col min="2" max="2" width="11.5546875" customWidth="1"/>
    <col min="3" max="3" width="13.44140625" customWidth="1"/>
    <col min="4" max="4" width="56.21875" customWidth="1"/>
    <col min="5" max="5" width="56.21875" style="53" customWidth="1"/>
    <col min="7" max="7" width="8.88671875" style="220"/>
    <col min="9" max="9" width="8.88671875" customWidth="1"/>
  </cols>
  <sheetData>
    <row r="1" spans="1:10" ht="25.05" customHeight="1" x14ac:dyDescent="0.25">
      <c r="A1" s="1" t="s">
        <v>0</v>
      </c>
      <c r="B1" s="1" t="s">
        <v>394</v>
      </c>
      <c r="C1" s="1" t="s">
        <v>2</v>
      </c>
      <c r="D1" s="1" t="s">
        <v>5</v>
      </c>
      <c r="E1" s="1" t="s">
        <v>5</v>
      </c>
      <c r="F1" s="47" t="s">
        <v>395</v>
      </c>
      <c r="G1" s="23"/>
    </row>
    <row r="2" spans="1:10" s="53" customFormat="1" ht="25.05" customHeight="1" x14ac:dyDescent="0.25">
      <c r="A2" s="87" t="s">
        <v>852</v>
      </c>
      <c r="C2" s="6"/>
      <c r="G2" s="220"/>
    </row>
    <row r="3" spans="1:10" ht="25.05" customHeight="1" x14ac:dyDescent="0.25">
      <c r="A3" s="83" t="s">
        <v>31</v>
      </c>
      <c r="C3" s="6" t="s">
        <v>233</v>
      </c>
      <c r="D3" t="s">
        <v>389</v>
      </c>
      <c r="E3" s="53" t="s">
        <v>867</v>
      </c>
      <c r="F3" s="61" t="s">
        <v>86</v>
      </c>
      <c r="H3">
        <v>149.1</v>
      </c>
      <c r="I3">
        <v>147.59</v>
      </c>
      <c r="J3">
        <f>H3-I3</f>
        <v>1.5099999999999909</v>
      </c>
    </row>
    <row r="4" spans="1:10" s="84" customFormat="1" ht="25.05" customHeight="1" x14ac:dyDescent="0.25">
      <c r="A4" s="48" t="s">
        <v>44</v>
      </c>
      <c r="C4" s="6" t="s">
        <v>234</v>
      </c>
      <c r="D4" s="84" t="s">
        <v>1384</v>
      </c>
      <c r="E4" s="84" t="s">
        <v>1384</v>
      </c>
      <c r="F4" s="183" t="s">
        <v>86</v>
      </c>
      <c r="G4" s="220"/>
      <c r="H4" s="84">
        <v>793.21</v>
      </c>
      <c r="J4" s="199"/>
    </row>
    <row r="5" spans="1:10" ht="25.05" customHeight="1" x14ac:dyDescent="0.25">
      <c r="A5" s="48" t="s">
        <v>48</v>
      </c>
      <c r="C5" s="6" t="s">
        <v>348</v>
      </c>
      <c r="D5" t="s">
        <v>853</v>
      </c>
      <c r="E5" s="53" t="s">
        <v>853</v>
      </c>
      <c r="F5" s="61" t="s">
        <v>86</v>
      </c>
      <c r="H5">
        <v>5367.6</v>
      </c>
      <c r="I5">
        <v>5079.6499999999996</v>
      </c>
      <c r="J5" s="199">
        <f>H5-I5</f>
        <v>287.95000000000073</v>
      </c>
    </row>
    <row r="6" spans="1:10" ht="25.05" customHeight="1" x14ac:dyDescent="0.25">
      <c r="A6" s="48" t="s">
        <v>49</v>
      </c>
      <c r="C6" s="6" t="s">
        <v>383</v>
      </c>
      <c r="D6" t="s">
        <v>854</v>
      </c>
      <c r="E6" s="53" t="s">
        <v>854</v>
      </c>
      <c r="F6" s="61" t="s">
        <v>86</v>
      </c>
      <c r="H6">
        <v>220.67</v>
      </c>
      <c r="I6">
        <v>210.68</v>
      </c>
      <c r="J6" s="199">
        <f>H6-I6</f>
        <v>9.9899999999999807</v>
      </c>
    </row>
    <row r="7" spans="1:10" ht="25.05" customHeight="1" x14ac:dyDescent="0.25">
      <c r="A7" s="86" t="s">
        <v>1285</v>
      </c>
      <c r="C7" s="6" t="s">
        <v>109</v>
      </c>
      <c r="D7" t="s">
        <v>1168</v>
      </c>
      <c r="E7" s="53" t="s">
        <v>1169</v>
      </c>
      <c r="F7" s="183" t="s">
        <v>86</v>
      </c>
      <c r="H7">
        <v>858.82</v>
      </c>
      <c r="J7" s="199"/>
    </row>
    <row r="8" spans="1:10" ht="25.05" customHeight="1" x14ac:dyDescent="0.25">
      <c r="A8" s="48" t="s">
        <v>29</v>
      </c>
      <c r="C8" s="6" t="s">
        <v>111</v>
      </c>
      <c r="D8" t="s">
        <v>1386</v>
      </c>
      <c r="E8" s="53" t="s">
        <v>1387</v>
      </c>
      <c r="F8" s="183" t="s">
        <v>86</v>
      </c>
      <c r="H8">
        <v>422.45</v>
      </c>
      <c r="J8" s="199"/>
    </row>
    <row r="9" spans="1:10" ht="25.05" customHeight="1" x14ac:dyDescent="0.25">
      <c r="A9" s="48" t="s">
        <v>1276</v>
      </c>
      <c r="C9" s="6" t="s">
        <v>384</v>
      </c>
      <c r="D9" t="s">
        <v>1388</v>
      </c>
      <c r="E9" s="53" t="s">
        <v>1388</v>
      </c>
      <c r="F9" s="183" t="s">
        <v>86</v>
      </c>
      <c r="H9">
        <v>238.56</v>
      </c>
      <c r="J9" s="199"/>
    </row>
    <row r="10" spans="1:10" ht="25.05" customHeight="1" x14ac:dyDescent="0.25">
      <c r="A10" s="48" t="s">
        <v>33</v>
      </c>
      <c r="C10" s="6" t="s">
        <v>107</v>
      </c>
      <c r="D10" t="s">
        <v>857</v>
      </c>
      <c r="E10" s="53" t="s">
        <v>877</v>
      </c>
      <c r="F10" s="183" t="s">
        <v>86</v>
      </c>
      <c r="H10">
        <v>1280.27</v>
      </c>
      <c r="J10" s="199"/>
    </row>
    <row r="11" spans="1:10" ht="25.05" customHeight="1" x14ac:dyDescent="0.25">
      <c r="A11" s="44" t="s">
        <v>63</v>
      </c>
      <c r="B11">
        <v>8.6999999999999993</v>
      </c>
      <c r="C11" s="6" t="s">
        <v>356</v>
      </c>
      <c r="D11" t="s">
        <v>1170</v>
      </c>
      <c r="E11" s="53" t="s">
        <v>1170</v>
      </c>
      <c r="F11" t="s">
        <v>86</v>
      </c>
      <c r="H11">
        <v>107.35</v>
      </c>
      <c r="J11" s="199"/>
    </row>
    <row r="12" spans="1:10" ht="25.05" customHeight="1" x14ac:dyDescent="0.25">
      <c r="A12" s="44" t="s">
        <v>98</v>
      </c>
      <c r="B12">
        <v>8.15</v>
      </c>
      <c r="C12" s="6" t="s">
        <v>351</v>
      </c>
      <c r="D12" t="s">
        <v>860</v>
      </c>
      <c r="E12" s="53" t="s">
        <v>1171</v>
      </c>
      <c r="F12" t="s">
        <v>86</v>
      </c>
      <c r="H12">
        <v>387.66</v>
      </c>
      <c r="J12" s="199"/>
    </row>
    <row r="13" spans="1:10" s="53" customFormat="1" ht="24.6" hidden="1" customHeight="1" x14ac:dyDescent="0.25">
      <c r="C13" s="45"/>
      <c r="D13" s="85"/>
      <c r="E13" s="85"/>
      <c r="G13" s="220"/>
      <c r="J13" s="199"/>
    </row>
    <row r="14" spans="1:10" s="53" customFormat="1" ht="24.6" hidden="1" customHeight="1" x14ac:dyDescent="0.25">
      <c r="A14" s="87" t="s">
        <v>859</v>
      </c>
      <c r="C14" s="6"/>
      <c r="G14" s="220"/>
      <c r="J14" s="199"/>
    </row>
    <row r="15" spans="1:10" ht="25.05" customHeight="1" x14ac:dyDescent="0.25">
      <c r="A15" s="44" t="s">
        <v>52</v>
      </c>
      <c r="C15" s="6" t="s">
        <v>385</v>
      </c>
      <c r="D15" t="s">
        <v>856</v>
      </c>
      <c r="E15" s="85" t="s">
        <v>868</v>
      </c>
      <c r="F15" s="183" t="s">
        <v>86</v>
      </c>
      <c r="H15">
        <v>250.49</v>
      </c>
      <c r="J15" s="199"/>
    </row>
    <row r="16" spans="1:10" ht="25.05" customHeight="1" x14ac:dyDescent="0.25">
      <c r="A16" s="44" t="s">
        <v>81</v>
      </c>
      <c r="B16">
        <v>8.1300000000000008</v>
      </c>
      <c r="D16" t="s">
        <v>393</v>
      </c>
      <c r="E16" s="85" t="s">
        <v>868</v>
      </c>
      <c r="F16" s="53" t="s">
        <v>86</v>
      </c>
      <c r="H16">
        <v>202.78</v>
      </c>
      <c r="J16" s="199"/>
    </row>
    <row r="17" spans="1:11" ht="25.05" customHeight="1" x14ac:dyDescent="0.25">
      <c r="A17" s="88" t="s">
        <v>391</v>
      </c>
      <c r="D17" t="s">
        <v>392</v>
      </c>
      <c r="E17" s="85" t="s">
        <v>868</v>
      </c>
      <c r="F17" s="61" t="s">
        <v>86</v>
      </c>
      <c r="H17">
        <v>262.42</v>
      </c>
      <c r="J17" s="199"/>
    </row>
    <row r="18" spans="1:11" ht="25.05" customHeight="1" x14ac:dyDescent="0.25">
      <c r="J18" s="199"/>
    </row>
    <row r="19" spans="1:11" s="53" customFormat="1" ht="25.05" customHeight="1" x14ac:dyDescent="0.25">
      <c r="A19" s="87" t="s">
        <v>858</v>
      </c>
      <c r="C19" s="45"/>
      <c r="D19" s="85"/>
      <c r="E19" s="85"/>
      <c r="G19" s="220"/>
      <c r="J19" s="199"/>
    </row>
    <row r="20" spans="1:11" ht="25.05" customHeight="1" x14ac:dyDescent="0.25">
      <c r="A20" s="48" t="s">
        <v>32</v>
      </c>
      <c r="C20" s="243" t="s">
        <v>473</v>
      </c>
      <c r="D20" t="s">
        <v>1739</v>
      </c>
      <c r="E20" s="53" t="s">
        <v>869</v>
      </c>
      <c r="F20" s="183" t="s">
        <v>86</v>
      </c>
      <c r="H20">
        <v>304.16000000000003</v>
      </c>
      <c r="J20" s="199"/>
    </row>
    <row r="21" spans="1:11" ht="25.05" customHeight="1" x14ac:dyDescent="0.25">
      <c r="A21" s="44" t="s">
        <v>69</v>
      </c>
      <c r="B21">
        <v>8.8000000000000007</v>
      </c>
      <c r="C21" s="243" t="s">
        <v>473</v>
      </c>
      <c r="D21" t="s">
        <v>1579</v>
      </c>
      <c r="E21" s="53" t="s">
        <v>870</v>
      </c>
      <c r="F21" t="s">
        <v>86</v>
      </c>
      <c r="H21">
        <v>226.63</v>
      </c>
      <c r="J21" s="199"/>
    </row>
    <row r="22" spans="1:11" ht="25.05" customHeight="1" x14ac:dyDescent="0.25">
      <c r="A22" s="48" t="s">
        <v>82</v>
      </c>
      <c r="C22" s="46" t="s">
        <v>1389</v>
      </c>
      <c r="D22" t="s">
        <v>881</v>
      </c>
      <c r="E22" s="53" t="s">
        <v>1578</v>
      </c>
      <c r="F22" t="s">
        <v>86</v>
      </c>
      <c r="G22" s="84"/>
      <c r="H22">
        <v>1224.6099999999999</v>
      </c>
      <c r="J22" s="199"/>
      <c r="K22" t="s">
        <v>1286</v>
      </c>
    </row>
    <row r="23" spans="1:11" s="199" customFormat="1" ht="25.05" customHeight="1" x14ac:dyDescent="0.25">
      <c r="A23" s="48"/>
      <c r="C23" s="46"/>
      <c r="H23" s="199">
        <v>429.41</v>
      </c>
      <c r="K23" s="199" t="s">
        <v>1287</v>
      </c>
    </row>
    <row r="24" spans="1:11" s="84" customFormat="1" ht="25.05" customHeight="1" x14ac:dyDescent="0.25">
      <c r="A24" s="48"/>
      <c r="C24" s="6"/>
      <c r="J24" s="199"/>
    </row>
    <row r="25" spans="1:11" s="84" customFormat="1" ht="25.05" customHeight="1" x14ac:dyDescent="0.25">
      <c r="A25" s="87" t="s">
        <v>866</v>
      </c>
      <c r="C25" s="6"/>
      <c r="J25" s="199"/>
    </row>
    <row r="26" spans="1:11" ht="25.05" customHeight="1" x14ac:dyDescent="0.25">
      <c r="A26" t="s">
        <v>46</v>
      </c>
      <c r="C26" s="299" t="s">
        <v>1383</v>
      </c>
      <c r="D26" t="s">
        <v>1737</v>
      </c>
      <c r="E26" s="310" t="s">
        <v>1737</v>
      </c>
      <c r="F26" s="60" t="s">
        <v>1275</v>
      </c>
      <c r="G26" s="220" t="s">
        <v>86</v>
      </c>
      <c r="H26">
        <v>5412.33</v>
      </c>
      <c r="J26" s="199"/>
    </row>
    <row r="27" spans="1:11" ht="25.05" customHeight="1" x14ac:dyDescent="0.25">
      <c r="A27" s="44" t="s">
        <v>65</v>
      </c>
      <c r="B27">
        <v>8.5</v>
      </c>
      <c r="C27" s="6" t="s">
        <v>350</v>
      </c>
      <c r="D27" t="s">
        <v>1689</v>
      </c>
      <c r="E27" s="296" t="s">
        <v>1689</v>
      </c>
      <c r="F27" s="69" t="s">
        <v>86</v>
      </c>
      <c r="G27" s="220" t="s">
        <v>86</v>
      </c>
      <c r="H27">
        <v>512.9</v>
      </c>
      <c r="I27">
        <v>483.78</v>
      </c>
      <c r="J27" s="199">
        <f>H27-I27</f>
        <v>29.120000000000005</v>
      </c>
    </row>
    <row r="28" spans="1:11" ht="25.05" customHeight="1" x14ac:dyDescent="0.25">
      <c r="A28" s="44" t="s">
        <v>118</v>
      </c>
      <c r="B28" s="4">
        <v>8.1</v>
      </c>
      <c r="C28" s="243" t="s">
        <v>381</v>
      </c>
      <c r="D28" t="s">
        <v>1514</v>
      </c>
      <c r="E28" s="221" t="s">
        <v>1513</v>
      </c>
      <c r="F28" s="60" t="s">
        <v>816</v>
      </c>
      <c r="G28" s="220" t="s">
        <v>86</v>
      </c>
      <c r="H28">
        <v>876.71</v>
      </c>
      <c r="I28">
        <v>847.18</v>
      </c>
      <c r="J28" s="199">
        <f>H28-I28</f>
        <v>29.530000000000086</v>
      </c>
    </row>
    <row r="29" spans="1:11" ht="25.05" customHeight="1" x14ac:dyDescent="0.25">
      <c r="A29" s="44" t="s">
        <v>77</v>
      </c>
      <c r="B29">
        <v>8.1300000000000008</v>
      </c>
      <c r="C29" s="6" t="s">
        <v>382</v>
      </c>
      <c r="D29" t="s">
        <v>1576</v>
      </c>
      <c r="E29" s="268" t="s">
        <v>1576</v>
      </c>
      <c r="F29" s="61" t="s">
        <v>86</v>
      </c>
      <c r="G29" s="220" t="s">
        <v>86</v>
      </c>
      <c r="H29">
        <v>310.13</v>
      </c>
      <c r="J29" s="199"/>
    </row>
    <row r="30" spans="1:11" ht="25.05" customHeight="1" x14ac:dyDescent="0.25">
      <c r="A30" s="44" t="s">
        <v>114</v>
      </c>
      <c r="B30">
        <v>8.19</v>
      </c>
      <c r="C30" s="243" t="s">
        <v>380</v>
      </c>
      <c r="D30" t="s">
        <v>1745</v>
      </c>
      <c r="E30" s="223" t="s">
        <v>1716</v>
      </c>
      <c r="F30" t="s">
        <v>86</v>
      </c>
      <c r="G30" s="220" t="s">
        <v>86</v>
      </c>
      <c r="H30">
        <v>984.06</v>
      </c>
      <c r="I30">
        <v>935</v>
      </c>
      <c r="J30" s="199">
        <f>H30-I30</f>
        <v>49.059999999999945</v>
      </c>
    </row>
    <row r="31" spans="1:11" s="53" customFormat="1" ht="25.05" customHeight="1" x14ac:dyDescent="0.25">
      <c r="A31" s="88" t="s">
        <v>977</v>
      </c>
      <c r="C31" s="6" t="s">
        <v>978</v>
      </c>
      <c r="D31" s="53" t="s">
        <v>1738</v>
      </c>
      <c r="E31" s="310" t="s">
        <v>1738</v>
      </c>
      <c r="F31" s="60" t="s">
        <v>816</v>
      </c>
      <c r="G31" s="220" t="s">
        <v>86</v>
      </c>
      <c r="H31" s="53">
        <v>3447.19</v>
      </c>
      <c r="J31" s="199"/>
    </row>
    <row r="32" spans="1:11" ht="25.05" customHeight="1" x14ac:dyDescent="0.25">
      <c r="A32" t="s">
        <v>1277</v>
      </c>
      <c r="C32" s="46" t="s">
        <v>1385</v>
      </c>
      <c r="D32" t="s">
        <v>1712</v>
      </c>
      <c r="E32" s="222" t="s">
        <v>1713</v>
      </c>
      <c r="F32" s="60" t="s">
        <v>816</v>
      </c>
      <c r="H32">
        <v>6186.66</v>
      </c>
      <c r="J32" s="199"/>
    </row>
    <row r="33" spans="1:10" ht="25.05" customHeight="1" x14ac:dyDescent="0.25">
      <c r="J33" s="199"/>
    </row>
    <row r="34" spans="1:10" s="293" customFormat="1" ht="25.05" customHeight="1" x14ac:dyDescent="0.25">
      <c r="A34" s="44"/>
      <c r="C34" s="6"/>
      <c r="F34" s="298"/>
    </row>
    <row r="35" spans="1:10" s="293" customFormat="1" ht="25.05" customHeight="1" x14ac:dyDescent="0.25">
      <c r="A35" s="44"/>
      <c r="C35" s="6"/>
      <c r="F35" s="298"/>
    </row>
    <row r="36" spans="1:10" ht="25.05" customHeight="1" x14ac:dyDescent="0.25">
      <c r="A36" s="87" t="s">
        <v>861</v>
      </c>
      <c r="J36" s="199"/>
    </row>
    <row r="37" spans="1:10" ht="25.05" customHeight="1" x14ac:dyDescent="0.25">
      <c r="A37" s="79" t="s">
        <v>113</v>
      </c>
      <c r="B37" s="80"/>
      <c r="C37" s="81" t="s">
        <v>474</v>
      </c>
      <c r="D37" s="82" t="s">
        <v>570</v>
      </c>
      <c r="E37" s="82" t="s">
        <v>871</v>
      </c>
      <c r="F37" s="82" t="s">
        <v>86</v>
      </c>
      <c r="G37" s="82"/>
    </row>
    <row r="38" spans="1:10" ht="25.05" customHeight="1" x14ac:dyDescent="0.25">
      <c r="A38" s="79" t="s">
        <v>45</v>
      </c>
      <c r="B38" s="80"/>
      <c r="C38" s="81" t="s">
        <v>475</v>
      </c>
      <c r="D38" s="82" t="s">
        <v>821</v>
      </c>
      <c r="E38" s="82" t="s">
        <v>871</v>
      </c>
      <c r="F38" s="82" t="s">
        <v>86</v>
      </c>
      <c r="G38" s="82"/>
    </row>
    <row r="39" spans="1:10" ht="25.05" customHeight="1" x14ac:dyDescent="0.25">
      <c r="A39" t="s">
        <v>1309</v>
      </c>
      <c r="C39" s="46" t="s">
        <v>422</v>
      </c>
      <c r="D39" s="91" t="s">
        <v>882</v>
      </c>
      <c r="E39" s="125" t="s">
        <v>872</v>
      </c>
      <c r="F39" t="s">
        <v>86</v>
      </c>
    </row>
    <row r="41" spans="1:10" ht="25.05" customHeight="1" x14ac:dyDescent="0.25">
      <c r="A41" s="87" t="s">
        <v>873</v>
      </c>
    </row>
    <row r="42" spans="1:10" ht="25.05" customHeight="1" x14ac:dyDescent="0.25">
      <c r="A42" t="s">
        <v>252</v>
      </c>
      <c r="B42" t="s">
        <v>4</v>
      </c>
      <c r="D42" t="s">
        <v>84</v>
      </c>
      <c r="E42"/>
      <c r="F42" t="s">
        <v>1289</v>
      </c>
      <c r="H42">
        <v>453.26</v>
      </c>
      <c r="J42" s="199"/>
    </row>
    <row r="43" spans="1:10" ht="25.05" customHeight="1" x14ac:dyDescent="0.25">
      <c r="A43" t="s">
        <v>24</v>
      </c>
      <c r="B43" t="s">
        <v>4</v>
      </c>
      <c r="C43" s="6" t="s">
        <v>154</v>
      </c>
      <c r="D43" t="s">
        <v>84</v>
      </c>
      <c r="E43"/>
      <c r="F43" s="199" t="s">
        <v>1289</v>
      </c>
      <c r="H43">
        <v>262.42</v>
      </c>
      <c r="J43" s="199"/>
    </row>
    <row r="44" spans="1:10" ht="25.05" customHeight="1" x14ac:dyDescent="0.25">
      <c r="A44" t="s">
        <v>27</v>
      </c>
      <c r="B44" t="s">
        <v>4</v>
      </c>
      <c r="D44" t="s">
        <v>84</v>
      </c>
      <c r="E44"/>
      <c r="F44" t="s">
        <v>1289</v>
      </c>
      <c r="H44">
        <v>226.63</v>
      </c>
      <c r="J44" s="199"/>
    </row>
    <row r="45" spans="1:10" s="53" customFormat="1" ht="25.05" customHeight="1" x14ac:dyDescent="0.25">
      <c r="G45" s="220"/>
    </row>
    <row r="46" spans="1:10" ht="25.05" customHeight="1" x14ac:dyDescent="0.25">
      <c r="A46" s="48" t="s">
        <v>28</v>
      </c>
      <c r="B46" t="s">
        <v>4</v>
      </c>
      <c r="C46" s="6" t="s">
        <v>110</v>
      </c>
      <c r="D46" t="s">
        <v>515</v>
      </c>
      <c r="E46" t="s">
        <v>1021</v>
      </c>
      <c r="F46" t="s">
        <v>1289</v>
      </c>
      <c r="H46">
        <v>411.52</v>
      </c>
      <c r="J46" s="199"/>
    </row>
    <row r="47" spans="1:10" s="53" customFormat="1" ht="25.05" customHeight="1" x14ac:dyDescent="0.25">
      <c r="A47" s="48"/>
      <c r="C47" s="6"/>
      <c r="G47" s="220"/>
    </row>
    <row r="48" spans="1:10" s="53" customFormat="1" ht="25.05" customHeight="1" x14ac:dyDescent="0.25">
      <c r="A48" s="87" t="s">
        <v>876</v>
      </c>
      <c r="G48" s="220"/>
    </row>
    <row r="49" spans="1:10" ht="25.05" customHeight="1" x14ac:dyDescent="0.25">
      <c r="A49" s="83" t="s">
        <v>624</v>
      </c>
      <c r="B49" t="s">
        <v>4</v>
      </c>
      <c r="E49"/>
      <c r="H49">
        <v>1986.01</v>
      </c>
      <c r="I49">
        <v>2222.2199999999998</v>
      </c>
      <c r="J49" s="199">
        <f>H49-I49</f>
        <v>-236.20999999999981</v>
      </c>
    </row>
    <row r="50" spans="1:10" ht="25.05" customHeight="1" x14ac:dyDescent="0.25">
      <c r="A50" s="83" t="s">
        <v>1310</v>
      </c>
      <c r="B50" t="s">
        <v>4</v>
      </c>
      <c r="E50" t="s">
        <v>86</v>
      </c>
      <c r="H50">
        <v>995.99</v>
      </c>
      <c r="J50" s="199"/>
    </row>
    <row r="51" spans="1:10" ht="25.05" customHeight="1" x14ac:dyDescent="0.25">
      <c r="A51" s="83" t="s">
        <v>625</v>
      </c>
      <c r="B51" t="s">
        <v>4</v>
      </c>
      <c r="E51"/>
      <c r="H51">
        <v>284.27999999999997</v>
      </c>
      <c r="I51">
        <v>294.24</v>
      </c>
      <c r="J51" s="199">
        <f>H51-I51</f>
        <v>-9.9600000000000364</v>
      </c>
    </row>
    <row r="52" spans="1:10" ht="25.05" customHeight="1" x14ac:dyDescent="0.25">
      <c r="A52" s="83" t="s">
        <v>626</v>
      </c>
      <c r="B52" t="s">
        <v>4</v>
      </c>
      <c r="E52"/>
      <c r="H52">
        <v>166.99</v>
      </c>
      <c r="I52">
        <v>176.59</v>
      </c>
      <c r="J52" s="199">
        <f>H52-I52</f>
        <v>-9.5999999999999943</v>
      </c>
    </row>
    <row r="53" spans="1:10" ht="25.05" customHeight="1" x14ac:dyDescent="0.25">
      <c r="A53" s="83" t="s">
        <v>627</v>
      </c>
      <c r="B53" t="s">
        <v>4</v>
      </c>
      <c r="E53"/>
      <c r="H53">
        <v>709.72</v>
      </c>
      <c r="I53">
        <v>696.48</v>
      </c>
      <c r="J53" s="199">
        <f>H53-I53</f>
        <v>13.240000000000009</v>
      </c>
    </row>
    <row r="54" spans="1:10" ht="25.2" customHeight="1" x14ac:dyDescent="0.25">
      <c r="A54" s="89" t="s">
        <v>628</v>
      </c>
      <c r="B54" t="s">
        <v>161</v>
      </c>
      <c r="C54" s="6" t="s">
        <v>167</v>
      </c>
      <c r="E54" t="s">
        <v>86</v>
      </c>
      <c r="H54">
        <v>656.04</v>
      </c>
      <c r="J54" s="199"/>
    </row>
    <row r="55" spans="1:10" ht="24.6" customHeight="1" x14ac:dyDescent="0.25">
      <c r="A55" s="83" t="s">
        <v>629</v>
      </c>
      <c r="B55" s="18" t="s">
        <v>4</v>
      </c>
      <c r="E55" t="s">
        <v>86</v>
      </c>
      <c r="H55">
        <v>566.58000000000004</v>
      </c>
      <c r="I55">
        <v>554.66999999999996</v>
      </c>
      <c r="J55" s="199">
        <f>H55-I55</f>
        <v>11.910000000000082</v>
      </c>
    </row>
    <row r="56" spans="1:10" s="53" customFormat="1" ht="24.6" customHeight="1" x14ac:dyDescent="0.25">
      <c r="A56" s="83" t="s">
        <v>1288</v>
      </c>
      <c r="B56" s="74"/>
      <c r="G56" s="220"/>
      <c r="H56" s="53">
        <v>278.32</v>
      </c>
      <c r="J56" s="199"/>
    </row>
    <row r="58" spans="1:10" ht="25.05" customHeight="1" x14ac:dyDescent="0.25">
      <c r="H58">
        <f>SUM(H3:H57)</f>
        <v>37453.93</v>
      </c>
      <c r="I58" s="199">
        <f>SUM(I3:I57)</f>
        <v>11648.08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XFD70"/>
  <sheetViews>
    <sheetView topLeftCell="A47" workbookViewId="0">
      <selection activeCell="M70" sqref="M70"/>
    </sheetView>
  </sheetViews>
  <sheetFormatPr defaultRowHeight="13.8" x14ac:dyDescent="0.25"/>
  <cols>
    <col min="2" max="2" width="14.44140625" style="78" customWidth="1"/>
    <col min="3" max="3" width="8" customWidth="1"/>
    <col min="5" max="5" width="14.88671875" customWidth="1"/>
    <col min="6" max="6" width="14" customWidth="1"/>
    <col min="7" max="7" width="19.88671875" style="53" customWidth="1"/>
    <col min="8" max="8" width="9.109375" bestFit="1" customWidth="1"/>
    <col min="9" max="9" width="11.6640625" bestFit="1" customWidth="1"/>
    <col min="10" max="10" width="14.88671875" customWidth="1"/>
    <col min="11" max="11" width="14.6640625" customWidth="1"/>
    <col min="12" max="12" width="8" customWidth="1"/>
    <col min="13" max="13" width="13.88671875" customWidth="1"/>
    <col min="14" max="14" width="17.109375" customWidth="1"/>
    <col min="15" max="15" width="9.5546875" bestFit="1" customWidth="1"/>
  </cols>
  <sheetData>
    <row r="1" spans="1:16384" x14ac:dyDescent="0.25">
      <c r="A1" s="93" t="s">
        <v>888</v>
      </c>
      <c r="B1" s="94" t="s">
        <v>886</v>
      </c>
      <c r="C1" s="1" t="s">
        <v>887</v>
      </c>
      <c r="D1" s="1"/>
      <c r="E1" s="93" t="s">
        <v>904</v>
      </c>
      <c r="F1" s="1" t="s">
        <v>886</v>
      </c>
      <c r="G1" s="1" t="s">
        <v>889</v>
      </c>
      <c r="H1" s="1" t="s">
        <v>887</v>
      </c>
      <c r="I1" s="1"/>
      <c r="J1" s="93" t="s">
        <v>903</v>
      </c>
      <c r="K1" s="94" t="s">
        <v>886</v>
      </c>
      <c r="L1" s="1" t="s">
        <v>887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B2" s="117">
        <v>43733</v>
      </c>
      <c r="C2" s="119">
        <v>411.4</v>
      </c>
      <c r="F2" s="117">
        <v>43629</v>
      </c>
      <c r="G2" s="53" t="s">
        <v>997</v>
      </c>
      <c r="H2" s="118">
        <v>338</v>
      </c>
      <c r="K2" s="117">
        <v>43666</v>
      </c>
      <c r="L2">
        <v>5</v>
      </c>
    </row>
    <row r="3" spans="1:16384" x14ac:dyDescent="0.25">
      <c r="B3" s="117">
        <v>43741</v>
      </c>
      <c r="C3" s="119">
        <v>295.7</v>
      </c>
      <c r="F3" s="117">
        <v>43635</v>
      </c>
      <c r="G3" s="53" t="s">
        <v>997</v>
      </c>
      <c r="H3" s="118">
        <v>294</v>
      </c>
      <c r="I3" s="53"/>
      <c r="K3" s="117">
        <v>43670</v>
      </c>
      <c r="L3">
        <v>61</v>
      </c>
      <c r="N3" t="s">
        <v>999</v>
      </c>
      <c r="O3" s="54">
        <f>SUM(C2,C3,C4,C5,C6,C40)</f>
        <v>1621.99</v>
      </c>
      <c r="P3" t="s">
        <v>1300</v>
      </c>
    </row>
    <row r="4" spans="1:16384" x14ac:dyDescent="0.25">
      <c r="B4" s="117">
        <v>43763</v>
      </c>
      <c r="C4" s="119">
        <v>275.45</v>
      </c>
      <c r="F4" s="117">
        <v>43644</v>
      </c>
      <c r="G4" s="53" t="s">
        <v>997</v>
      </c>
      <c r="H4" s="118">
        <v>14</v>
      </c>
      <c r="K4" s="117">
        <v>43670</v>
      </c>
      <c r="L4">
        <v>45</v>
      </c>
      <c r="N4" t="s">
        <v>1001</v>
      </c>
      <c r="O4">
        <f>SUM(H2:H23)</f>
        <v>15057.1</v>
      </c>
      <c r="P4" s="199" t="s">
        <v>1301</v>
      </c>
    </row>
    <row r="5" spans="1:16384" x14ac:dyDescent="0.25">
      <c r="B5" s="117">
        <v>43771</v>
      </c>
      <c r="C5" s="119">
        <v>70.5</v>
      </c>
      <c r="F5" s="117">
        <v>43676</v>
      </c>
      <c r="G5" s="53" t="s">
        <v>997</v>
      </c>
      <c r="H5" s="118">
        <v>64</v>
      </c>
      <c r="K5" s="117">
        <v>43673</v>
      </c>
      <c r="L5">
        <v>167</v>
      </c>
      <c r="N5" t="s">
        <v>1000</v>
      </c>
      <c r="O5">
        <f>SUM(L2:L39)</f>
        <v>10854</v>
      </c>
      <c r="P5" s="199" t="s">
        <v>1302</v>
      </c>
    </row>
    <row r="6" spans="1:16384" x14ac:dyDescent="0.25">
      <c r="B6" s="117">
        <v>43786</v>
      </c>
      <c r="C6" s="119">
        <v>31.5</v>
      </c>
      <c r="F6" s="117"/>
      <c r="H6" s="118"/>
      <c r="I6" s="53"/>
      <c r="K6" s="117">
        <v>43673</v>
      </c>
      <c r="L6">
        <v>46</v>
      </c>
    </row>
    <row r="7" spans="1:16384" x14ac:dyDescent="0.25">
      <c r="B7" s="117">
        <v>43788</v>
      </c>
      <c r="C7" s="119">
        <v>39</v>
      </c>
      <c r="F7" s="117">
        <v>43661</v>
      </c>
      <c r="G7" s="53" t="s">
        <v>997</v>
      </c>
      <c r="H7" s="118">
        <v>57</v>
      </c>
      <c r="K7" s="117">
        <v>43676</v>
      </c>
      <c r="L7" s="53">
        <v>120</v>
      </c>
      <c r="N7" t="s">
        <v>1043</v>
      </c>
    </row>
    <row r="8" spans="1:16384" x14ac:dyDescent="0.25">
      <c r="B8" s="117">
        <v>43792</v>
      </c>
      <c r="C8" s="119">
        <v>39</v>
      </c>
      <c r="F8" s="117">
        <v>43662</v>
      </c>
      <c r="G8" s="53" t="s">
        <v>997</v>
      </c>
      <c r="H8" s="118">
        <v>12</v>
      </c>
      <c r="K8" s="117">
        <v>43677</v>
      </c>
      <c r="L8">
        <v>70</v>
      </c>
      <c r="N8" s="134" t="s">
        <v>1045</v>
      </c>
      <c r="O8" s="54">
        <f>(C2+C3+C40)</f>
        <v>1244.54</v>
      </c>
      <c r="P8" t="s">
        <v>1303</v>
      </c>
    </row>
    <row r="9" spans="1:16384" x14ac:dyDescent="0.25">
      <c r="B9" s="117">
        <v>43802</v>
      </c>
      <c r="C9" s="119">
        <v>70.5</v>
      </c>
      <c r="F9" s="117">
        <v>43676</v>
      </c>
      <c r="G9" s="53" t="s">
        <v>997</v>
      </c>
      <c r="H9" s="118">
        <v>20</v>
      </c>
      <c r="K9" s="117">
        <v>43678</v>
      </c>
      <c r="L9">
        <v>98</v>
      </c>
      <c r="N9" s="134" t="s">
        <v>1044</v>
      </c>
      <c r="O9" s="54">
        <f>SUM(H2:H21)</f>
        <v>13847.08</v>
      </c>
      <c r="P9" t="s">
        <v>1305</v>
      </c>
    </row>
    <row r="10" spans="1:16384" s="53" customFormat="1" x14ac:dyDescent="0.25">
      <c r="B10" s="117">
        <v>43811</v>
      </c>
      <c r="C10" s="119">
        <v>49.89</v>
      </c>
      <c r="F10" s="117">
        <v>43664</v>
      </c>
      <c r="H10" s="118">
        <v>476.19</v>
      </c>
      <c r="I10"/>
      <c r="K10" s="117">
        <v>43681</v>
      </c>
      <c r="L10">
        <v>496</v>
      </c>
      <c r="N10" s="134" t="s">
        <v>1046</v>
      </c>
      <c r="O10" s="53">
        <f>SUM(L2:L37)</f>
        <v>8068</v>
      </c>
      <c r="P10" s="53" t="s">
        <v>1304</v>
      </c>
    </row>
    <row r="11" spans="1:16384" x14ac:dyDescent="0.25">
      <c r="B11" s="117">
        <v>43816</v>
      </c>
      <c r="C11" s="119">
        <v>179.6</v>
      </c>
      <c r="F11" s="117">
        <v>43672</v>
      </c>
      <c r="H11" s="118">
        <v>714.28</v>
      </c>
      <c r="K11" s="117">
        <v>43684</v>
      </c>
      <c r="L11">
        <v>254</v>
      </c>
    </row>
    <row r="12" spans="1:16384" s="53" customFormat="1" x14ac:dyDescent="0.25">
      <c r="B12" s="117">
        <v>43818</v>
      </c>
      <c r="C12" s="119">
        <v>139.1</v>
      </c>
      <c r="F12" s="117">
        <v>43681</v>
      </c>
      <c r="H12" s="118">
        <v>669.64</v>
      </c>
      <c r="I12"/>
      <c r="K12" s="117">
        <v>43685</v>
      </c>
      <c r="L12">
        <v>91</v>
      </c>
    </row>
    <row r="13" spans="1:16384" x14ac:dyDescent="0.25">
      <c r="B13" s="117">
        <v>43818</v>
      </c>
      <c r="C13" s="119">
        <v>28.1</v>
      </c>
      <c r="F13" s="117">
        <v>43686</v>
      </c>
      <c r="H13" s="118">
        <v>982.14</v>
      </c>
      <c r="K13" s="117">
        <v>43690</v>
      </c>
      <c r="L13">
        <v>156</v>
      </c>
    </row>
    <row r="14" spans="1:16384" x14ac:dyDescent="0.25">
      <c r="F14" s="117">
        <v>43712</v>
      </c>
      <c r="H14" s="118">
        <v>757.57</v>
      </c>
      <c r="K14" s="117">
        <v>43692</v>
      </c>
      <c r="L14">
        <v>193</v>
      </c>
    </row>
    <row r="15" spans="1:16384" x14ac:dyDescent="0.25">
      <c r="B15" s="117">
        <v>43830</v>
      </c>
      <c r="C15" s="119">
        <v>65.55</v>
      </c>
      <c r="F15" s="117">
        <v>43715</v>
      </c>
      <c r="H15" s="118">
        <v>2780.48</v>
      </c>
      <c r="K15" s="117">
        <v>43696</v>
      </c>
      <c r="L15">
        <v>196</v>
      </c>
    </row>
    <row r="16" spans="1:16384" x14ac:dyDescent="0.25">
      <c r="B16" s="117">
        <v>43831</v>
      </c>
      <c r="C16" s="119">
        <v>102.5</v>
      </c>
      <c r="F16" s="117">
        <v>43718</v>
      </c>
      <c r="H16" s="118">
        <v>581.80999999999995</v>
      </c>
      <c r="K16" s="117">
        <v>43697</v>
      </c>
      <c r="L16">
        <v>75</v>
      </c>
      <c r="N16" t="s">
        <v>1456</v>
      </c>
    </row>
    <row r="17" spans="2:16" s="53" customFormat="1" x14ac:dyDescent="0.25">
      <c r="B17" s="117">
        <v>43833</v>
      </c>
      <c r="C17" s="119">
        <v>57.5</v>
      </c>
      <c r="F17" s="117">
        <v>43720</v>
      </c>
      <c r="H17" s="118">
        <v>2000</v>
      </c>
      <c r="I17"/>
      <c r="K17" s="117">
        <v>43700</v>
      </c>
      <c r="L17">
        <v>171</v>
      </c>
      <c r="N17" s="53" t="s">
        <v>1457</v>
      </c>
      <c r="O17" s="53">
        <v>64.7</v>
      </c>
    </row>
    <row r="18" spans="2:16" s="53" customFormat="1" x14ac:dyDescent="0.25">
      <c r="B18" s="117">
        <v>43835</v>
      </c>
      <c r="C18" s="119">
        <v>79</v>
      </c>
      <c r="F18" s="117">
        <v>43727</v>
      </c>
      <c r="H18" s="118">
        <v>1686.74</v>
      </c>
      <c r="I18"/>
      <c r="K18" s="117">
        <v>43704</v>
      </c>
      <c r="L18">
        <v>373</v>
      </c>
      <c r="N18" s="53" t="s">
        <v>1714</v>
      </c>
      <c r="O18" s="53">
        <v>30</v>
      </c>
      <c r="P18" s="304">
        <v>6.26</v>
      </c>
    </row>
    <row r="19" spans="2:16" x14ac:dyDescent="0.25">
      <c r="C19" s="54">
        <f>SUM(C15:C18)</f>
        <v>304.55</v>
      </c>
      <c r="F19" s="117">
        <v>43733</v>
      </c>
      <c r="G19" s="53" t="s">
        <v>890</v>
      </c>
      <c r="H19" s="118">
        <v>638.04</v>
      </c>
      <c r="K19" s="117">
        <v>43705</v>
      </c>
      <c r="L19">
        <v>142</v>
      </c>
      <c r="N19" t="s">
        <v>1715</v>
      </c>
      <c r="O19">
        <v>158</v>
      </c>
      <c r="P19" s="304">
        <v>6.29</v>
      </c>
    </row>
    <row r="20" spans="2:16" x14ac:dyDescent="0.25">
      <c r="F20" s="117">
        <v>43741</v>
      </c>
      <c r="G20" s="53" t="s">
        <v>1008</v>
      </c>
      <c r="H20" s="118">
        <v>849</v>
      </c>
      <c r="K20" s="117">
        <v>43709</v>
      </c>
      <c r="L20">
        <v>120</v>
      </c>
    </row>
    <row r="21" spans="2:16" x14ac:dyDescent="0.25">
      <c r="F21" s="117">
        <v>43749</v>
      </c>
      <c r="G21" s="53" t="s">
        <v>891</v>
      </c>
      <c r="H21" s="118">
        <v>912.19</v>
      </c>
      <c r="K21" s="117">
        <v>43711</v>
      </c>
      <c r="L21">
        <v>122</v>
      </c>
    </row>
    <row r="22" spans="2:16" ht="27.6" x14ac:dyDescent="0.25">
      <c r="B22" s="78" t="s">
        <v>998</v>
      </c>
      <c r="C22">
        <v>1684.49</v>
      </c>
      <c r="F22" s="117">
        <v>43758</v>
      </c>
      <c r="G22" s="96" t="s">
        <v>902</v>
      </c>
      <c r="H22" s="118">
        <v>909.09</v>
      </c>
      <c r="K22" s="117">
        <v>43711</v>
      </c>
      <c r="L22">
        <v>51</v>
      </c>
    </row>
    <row r="23" spans="2:16" x14ac:dyDescent="0.25">
      <c r="F23" s="117">
        <v>43762</v>
      </c>
      <c r="G23" s="53" t="s">
        <v>1009</v>
      </c>
      <c r="H23" s="118">
        <v>300.93</v>
      </c>
      <c r="I23" s="53" t="s">
        <v>1010</v>
      </c>
      <c r="K23" s="117">
        <v>43715</v>
      </c>
      <c r="L23">
        <v>123</v>
      </c>
    </row>
    <row r="24" spans="2:16" x14ac:dyDescent="0.25">
      <c r="F24" s="117">
        <v>43771</v>
      </c>
      <c r="G24" s="95" t="s">
        <v>892</v>
      </c>
      <c r="H24" s="118">
        <v>312.88</v>
      </c>
      <c r="K24" s="117">
        <v>43720</v>
      </c>
      <c r="L24">
        <v>94</v>
      </c>
    </row>
    <row r="25" spans="2:16" x14ac:dyDescent="0.25">
      <c r="F25" s="117">
        <v>43776</v>
      </c>
      <c r="G25" s="95" t="s">
        <v>893</v>
      </c>
      <c r="H25" s="118">
        <v>208.59</v>
      </c>
      <c r="K25" s="117">
        <v>43727</v>
      </c>
      <c r="L25">
        <v>126</v>
      </c>
    </row>
    <row r="26" spans="2:16" ht="27.6" x14ac:dyDescent="0.25">
      <c r="F26" s="117">
        <v>43781</v>
      </c>
      <c r="G26" s="96" t="s">
        <v>894</v>
      </c>
      <c r="H26" s="118">
        <v>726.81</v>
      </c>
      <c r="I26" t="s">
        <v>1010</v>
      </c>
      <c r="K26" s="117">
        <v>43730</v>
      </c>
      <c r="L26">
        <v>315</v>
      </c>
    </row>
    <row r="27" spans="2:16" x14ac:dyDescent="0.25">
      <c r="F27" s="117">
        <v>43786</v>
      </c>
      <c r="G27" s="95" t="s">
        <v>1012</v>
      </c>
      <c r="H27" s="118">
        <v>886.5</v>
      </c>
      <c r="K27" s="117">
        <v>43736</v>
      </c>
      <c r="L27">
        <v>36</v>
      </c>
    </row>
    <row r="28" spans="2:16" x14ac:dyDescent="0.25">
      <c r="F28" s="117">
        <v>43790</v>
      </c>
      <c r="G28" s="95" t="s">
        <v>895</v>
      </c>
      <c r="H28" s="118">
        <v>621.70000000000005</v>
      </c>
      <c r="I28" s="53" t="s">
        <v>1011</v>
      </c>
      <c r="K28" s="117">
        <v>43751</v>
      </c>
      <c r="L28">
        <v>34</v>
      </c>
    </row>
    <row r="29" spans="2:16" x14ac:dyDescent="0.25">
      <c r="B29" s="117">
        <v>43659</v>
      </c>
      <c r="C29">
        <v>29.9</v>
      </c>
      <c r="F29" s="117">
        <v>43791</v>
      </c>
      <c r="G29" s="95" t="s">
        <v>896</v>
      </c>
      <c r="H29" s="118">
        <v>469.33</v>
      </c>
    </row>
    <row r="30" spans="2:16" x14ac:dyDescent="0.25">
      <c r="B30" s="117">
        <v>43663</v>
      </c>
      <c r="C30">
        <v>27.3</v>
      </c>
      <c r="F30" s="117">
        <v>43793</v>
      </c>
      <c r="G30" s="95" t="s">
        <v>1013</v>
      </c>
      <c r="H30" s="118">
        <v>624.17999999999995</v>
      </c>
      <c r="I30" s="53" t="s">
        <v>1011</v>
      </c>
    </row>
    <row r="31" spans="2:16" x14ac:dyDescent="0.25">
      <c r="B31" s="117">
        <v>43666</v>
      </c>
      <c r="C31">
        <v>26.05</v>
      </c>
      <c r="F31" s="117">
        <v>43800</v>
      </c>
      <c r="G31" s="95" t="s">
        <v>897</v>
      </c>
      <c r="H31" s="118">
        <v>1027.19</v>
      </c>
      <c r="K31" s="117">
        <v>43654</v>
      </c>
      <c r="L31" s="53">
        <v>108</v>
      </c>
    </row>
    <row r="32" spans="2:16" x14ac:dyDescent="0.25">
      <c r="B32" s="117">
        <v>43672</v>
      </c>
      <c r="C32">
        <v>28</v>
      </c>
      <c r="F32" s="117" t="s">
        <v>901</v>
      </c>
      <c r="G32" s="95"/>
      <c r="H32" s="118"/>
      <c r="K32" s="117">
        <v>43661</v>
      </c>
      <c r="L32">
        <v>46</v>
      </c>
    </row>
    <row r="33" spans="2:13" x14ac:dyDescent="0.25">
      <c r="B33" s="117"/>
      <c r="C33">
        <v>142.80000000000001</v>
      </c>
      <c r="F33" s="117">
        <v>43801</v>
      </c>
      <c r="G33" s="95" t="s">
        <v>898</v>
      </c>
      <c r="H33" s="118">
        <v>2588.4499999999998</v>
      </c>
      <c r="K33" s="117">
        <v>43663</v>
      </c>
      <c r="L33">
        <v>60</v>
      </c>
    </row>
    <row r="34" spans="2:13" x14ac:dyDescent="0.25">
      <c r="B34" s="117">
        <v>43681</v>
      </c>
      <c r="C34">
        <v>50</v>
      </c>
      <c r="F34" s="117">
        <v>43806</v>
      </c>
      <c r="G34" s="95" t="s">
        <v>899</v>
      </c>
      <c r="H34" s="118">
        <v>886.72</v>
      </c>
      <c r="K34" s="117">
        <v>43720</v>
      </c>
      <c r="L34">
        <v>406</v>
      </c>
    </row>
    <row r="35" spans="2:13" x14ac:dyDescent="0.25">
      <c r="B35" s="117">
        <v>43685</v>
      </c>
      <c r="C35">
        <v>106</v>
      </c>
      <c r="F35" s="117">
        <v>43814</v>
      </c>
      <c r="G35" s="95" t="s">
        <v>900</v>
      </c>
      <c r="H35" s="118">
        <v>1108.1600000000001</v>
      </c>
      <c r="K35" s="117">
        <v>43727</v>
      </c>
      <c r="L35">
        <v>797</v>
      </c>
    </row>
    <row r="36" spans="2:13" ht="27.6" x14ac:dyDescent="0.25">
      <c r="B36" s="117">
        <v>43700</v>
      </c>
      <c r="C36">
        <v>64.989999999999995</v>
      </c>
      <c r="F36" s="117">
        <v>43821</v>
      </c>
      <c r="G36" s="96" t="s">
        <v>996</v>
      </c>
      <c r="H36" s="118">
        <v>2364.2399999999998</v>
      </c>
      <c r="K36" s="117">
        <v>43736</v>
      </c>
      <c r="L36" s="53">
        <v>1263</v>
      </c>
    </row>
    <row r="37" spans="2:13" ht="27.6" x14ac:dyDescent="0.25">
      <c r="B37" s="117">
        <v>43727</v>
      </c>
      <c r="C37">
        <v>24.9</v>
      </c>
      <c r="F37" s="117">
        <v>43826</v>
      </c>
      <c r="G37" s="96" t="s">
        <v>1126</v>
      </c>
      <c r="H37" s="118">
        <v>2163.0300000000002</v>
      </c>
      <c r="K37" s="117">
        <v>43747</v>
      </c>
      <c r="L37" s="53">
        <v>1608</v>
      </c>
    </row>
    <row r="38" spans="2:13" x14ac:dyDescent="0.25">
      <c r="B38" s="78" t="s">
        <v>1006</v>
      </c>
      <c r="C38">
        <v>37.5</v>
      </c>
      <c r="F38" s="117">
        <v>43830</v>
      </c>
      <c r="G38" s="95" t="s">
        <v>1188</v>
      </c>
      <c r="H38" s="118">
        <v>1660</v>
      </c>
      <c r="K38" s="117">
        <v>43763</v>
      </c>
      <c r="L38">
        <v>1256</v>
      </c>
    </row>
    <row r="39" spans="2:13" s="53" customFormat="1" x14ac:dyDescent="0.25">
      <c r="B39" s="120"/>
      <c r="F39" s="117">
        <v>43840</v>
      </c>
      <c r="G39" s="95" t="s">
        <v>1269</v>
      </c>
      <c r="H39" s="118">
        <v>999.94</v>
      </c>
      <c r="K39" s="117">
        <v>43773</v>
      </c>
      <c r="L39">
        <v>1530</v>
      </c>
    </row>
    <row r="40" spans="2:13" x14ac:dyDescent="0.25">
      <c r="B40" s="78" t="s">
        <v>1007</v>
      </c>
      <c r="C40">
        <f>SUM(C29:C38)</f>
        <v>537.44000000000005</v>
      </c>
      <c r="K40" s="117">
        <v>43810</v>
      </c>
      <c r="L40">
        <v>3574</v>
      </c>
    </row>
    <row r="45" spans="2:13" s="53" customFormat="1" x14ac:dyDescent="0.25">
      <c r="B45" s="120"/>
    </row>
    <row r="46" spans="2:13" s="53" customFormat="1" x14ac:dyDescent="0.25">
      <c r="B46" s="135"/>
    </row>
    <row r="47" spans="2:13" ht="27.6" x14ac:dyDescent="0.25">
      <c r="B47" s="117">
        <v>43947</v>
      </c>
      <c r="C47">
        <v>325.18</v>
      </c>
      <c r="F47" s="273" t="s">
        <v>1452</v>
      </c>
      <c r="G47" s="96" t="s">
        <v>1528</v>
      </c>
      <c r="H47" s="118">
        <v>3585.21</v>
      </c>
      <c r="K47" s="117">
        <v>43956</v>
      </c>
      <c r="L47">
        <v>504</v>
      </c>
      <c r="M47" s="302" t="s">
        <v>1529</v>
      </c>
    </row>
    <row r="48" spans="2:13" x14ac:dyDescent="0.25">
      <c r="B48" s="117">
        <v>43958</v>
      </c>
      <c r="C48">
        <v>30.69</v>
      </c>
      <c r="F48" s="273">
        <v>43955</v>
      </c>
      <c r="G48" s="96" t="s">
        <v>1574</v>
      </c>
      <c r="H48" s="118">
        <v>3155.77</v>
      </c>
      <c r="K48" s="117">
        <v>43959</v>
      </c>
      <c r="L48">
        <v>542</v>
      </c>
    </row>
    <row r="49" spans="2:13" x14ac:dyDescent="0.25">
      <c r="B49" s="273">
        <v>43961</v>
      </c>
      <c r="C49">
        <v>62.48</v>
      </c>
      <c r="F49" s="273">
        <v>43959</v>
      </c>
      <c r="G49" s="272" t="s">
        <v>1587</v>
      </c>
      <c r="H49" s="274">
        <v>296</v>
      </c>
      <c r="K49" s="273">
        <v>43960</v>
      </c>
      <c r="L49">
        <v>232</v>
      </c>
    </row>
    <row r="50" spans="2:13" x14ac:dyDescent="0.25">
      <c r="B50" s="273">
        <v>43984</v>
      </c>
      <c r="C50">
        <v>37.200000000000003</v>
      </c>
      <c r="F50" s="273">
        <v>43964</v>
      </c>
      <c r="G50" s="272" t="s">
        <v>1645</v>
      </c>
      <c r="H50" s="274">
        <v>295</v>
      </c>
      <c r="K50" s="273">
        <v>43962</v>
      </c>
      <c r="L50">
        <v>268</v>
      </c>
    </row>
    <row r="51" spans="2:13" x14ac:dyDescent="0.25">
      <c r="B51" s="273">
        <v>43987</v>
      </c>
      <c r="C51">
        <v>43.65</v>
      </c>
      <c r="F51" s="273">
        <v>43969</v>
      </c>
      <c r="G51" s="272" t="s">
        <v>1661</v>
      </c>
      <c r="H51" s="274">
        <v>245</v>
      </c>
      <c r="K51" s="273">
        <v>43964</v>
      </c>
      <c r="L51">
        <v>272</v>
      </c>
    </row>
    <row r="52" spans="2:13" x14ac:dyDescent="0.25">
      <c r="B52" s="273">
        <v>44015</v>
      </c>
      <c r="C52">
        <v>29.04</v>
      </c>
      <c r="F52" s="273">
        <v>43979</v>
      </c>
      <c r="G52" s="272" t="s">
        <v>1685</v>
      </c>
      <c r="H52" s="274">
        <v>148</v>
      </c>
      <c r="K52" s="273">
        <v>43965</v>
      </c>
      <c r="L52">
        <v>372</v>
      </c>
      <c r="M52" s="303" t="s">
        <v>1647</v>
      </c>
    </row>
    <row r="53" spans="2:13" x14ac:dyDescent="0.25">
      <c r="F53" s="273">
        <v>43984</v>
      </c>
      <c r="G53" s="272" t="s">
        <v>1692</v>
      </c>
      <c r="H53" s="274">
        <v>395</v>
      </c>
      <c r="K53" s="273">
        <v>43968</v>
      </c>
      <c r="L53">
        <v>448</v>
      </c>
      <c r="M53" s="303" t="s">
        <v>1648</v>
      </c>
    </row>
    <row r="54" spans="2:13" x14ac:dyDescent="0.25">
      <c r="K54" s="273">
        <v>43971</v>
      </c>
      <c r="L54">
        <v>120</v>
      </c>
      <c r="M54" s="304">
        <v>5.2</v>
      </c>
    </row>
    <row r="55" spans="2:13" x14ac:dyDescent="0.25">
      <c r="K55" s="273">
        <v>43977</v>
      </c>
      <c r="L55">
        <v>420</v>
      </c>
      <c r="M55" s="304">
        <v>5.26</v>
      </c>
    </row>
    <row r="56" spans="2:13" x14ac:dyDescent="0.25">
      <c r="K56" s="273">
        <v>43979</v>
      </c>
      <c r="L56">
        <v>128</v>
      </c>
      <c r="M56" s="304">
        <v>5.28</v>
      </c>
    </row>
    <row r="57" spans="2:13" x14ac:dyDescent="0.25">
      <c r="K57" s="273">
        <v>43986</v>
      </c>
      <c r="L57">
        <v>182</v>
      </c>
      <c r="M57" s="305">
        <v>6.4</v>
      </c>
    </row>
    <row r="58" spans="2:13" x14ac:dyDescent="0.25">
      <c r="K58" s="273">
        <v>43988</v>
      </c>
      <c r="L58">
        <v>263</v>
      </c>
      <c r="M58" s="305">
        <v>6.6</v>
      </c>
    </row>
    <row r="59" spans="2:13" x14ac:dyDescent="0.25">
      <c r="K59" s="273">
        <v>43991</v>
      </c>
      <c r="L59">
        <v>72</v>
      </c>
      <c r="M59" s="305">
        <v>6.7</v>
      </c>
    </row>
    <row r="60" spans="2:13" x14ac:dyDescent="0.25">
      <c r="K60" s="273">
        <v>43992</v>
      </c>
      <c r="L60">
        <v>271</v>
      </c>
      <c r="M60" s="305">
        <v>6.9</v>
      </c>
    </row>
    <row r="61" spans="2:13" x14ac:dyDescent="0.25">
      <c r="K61" s="273">
        <v>43994</v>
      </c>
      <c r="L61">
        <v>16</v>
      </c>
      <c r="M61" s="304">
        <v>6.1</v>
      </c>
    </row>
    <row r="62" spans="2:13" s="53" customFormat="1" x14ac:dyDescent="0.25">
      <c r="B62" s="135"/>
      <c r="K62" s="273">
        <v>44002</v>
      </c>
      <c r="L62" s="53">
        <v>287</v>
      </c>
      <c r="M62" s="304">
        <v>6.19</v>
      </c>
    </row>
    <row r="63" spans="2:13" x14ac:dyDescent="0.25">
      <c r="K63" s="273">
        <v>44005</v>
      </c>
      <c r="L63">
        <v>16</v>
      </c>
      <c r="M63" s="304">
        <v>6.22</v>
      </c>
    </row>
    <row r="64" spans="2:13" x14ac:dyDescent="0.25">
      <c r="K64" s="273">
        <v>44006</v>
      </c>
      <c r="L64">
        <v>118</v>
      </c>
      <c r="M64" s="304">
        <v>6.23</v>
      </c>
    </row>
    <row r="65" spans="2:13" s="53" customFormat="1" x14ac:dyDescent="0.25">
      <c r="B65" s="135"/>
      <c r="K65" s="273">
        <v>44019</v>
      </c>
      <c r="L65" s="53">
        <v>196</v>
      </c>
      <c r="M65" s="305">
        <v>7.7</v>
      </c>
    </row>
    <row r="66" spans="2:13" x14ac:dyDescent="0.25">
      <c r="K66" s="273">
        <v>44024</v>
      </c>
      <c r="L66">
        <v>32</v>
      </c>
      <c r="M66" s="304">
        <v>7.12</v>
      </c>
    </row>
    <row r="67" spans="2:13" s="53" customFormat="1" x14ac:dyDescent="0.25">
      <c r="B67" s="135"/>
      <c r="K67" s="273">
        <v>44032</v>
      </c>
      <c r="L67" s="53">
        <v>71</v>
      </c>
      <c r="M67" s="304">
        <v>7.19</v>
      </c>
    </row>
    <row r="68" spans="2:13" x14ac:dyDescent="0.25">
      <c r="K68" s="273">
        <v>44036</v>
      </c>
      <c r="L68">
        <v>56</v>
      </c>
      <c r="M68" s="304">
        <v>7.23</v>
      </c>
    </row>
    <row r="69" spans="2:13" s="53" customFormat="1" x14ac:dyDescent="0.25">
      <c r="B69" s="135"/>
      <c r="K69" s="273">
        <v>44041</v>
      </c>
      <c r="L69" s="53">
        <v>64</v>
      </c>
      <c r="M69" s="304">
        <v>7.28</v>
      </c>
    </row>
    <row r="70" spans="2:13" x14ac:dyDescent="0.25">
      <c r="K70" s="273">
        <v>44045</v>
      </c>
      <c r="L70">
        <v>16</v>
      </c>
      <c r="M70" s="305">
        <v>8.1999999999999993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23"/>
  <sheetViews>
    <sheetView topLeftCell="A4" workbookViewId="0">
      <selection activeCell="C20" sqref="C20"/>
    </sheetView>
  </sheetViews>
  <sheetFormatPr defaultColWidth="10" defaultRowHeight="19.95" customHeight="1" x14ac:dyDescent="0.25"/>
  <cols>
    <col min="1" max="2" width="10" style="53"/>
    <col min="3" max="3" width="45.109375" style="53" bestFit="1" customWidth="1"/>
    <col min="4" max="4" width="28.5546875" style="53" bestFit="1" customWidth="1"/>
    <col min="5" max="5" width="14" style="53" hidden="1" customWidth="1"/>
    <col min="6" max="6" width="70.77734375" style="53" hidden="1" customWidth="1"/>
    <col min="7" max="258" width="10" style="53"/>
    <col min="259" max="259" width="38.77734375" style="53" customWidth="1"/>
    <col min="260" max="260" width="28.5546875" style="53" bestFit="1" customWidth="1"/>
    <col min="261" max="261" width="14" style="53" bestFit="1" customWidth="1"/>
    <col min="262" max="262" width="70.77734375" style="53" bestFit="1" customWidth="1"/>
    <col min="263" max="514" width="10" style="53"/>
    <col min="515" max="515" width="38.77734375" style="53" customWidth="1"/>
    <col min="516" max="516" width="28.5546875" style="53" bestFit="1" customWidth="1"/>
    <col min="517" max="517" width="14" style="53" bestFit="1" customWidth="1"/>
    <col min="518" max="518" width="70.77734375" style="53" bestFit="1" customWidth="1"/>
    <col min="519" max="770" width="10" style="53"/>
    <col min="771" max="771" width="38.77734375" style="53" customWidth="1"/>
    <col min="772" max="772" width="28.5546875" style="53" bestFit="1" customWidth="1"/>
    <col min="773" max="773" width="14" style="53" bestFit="1" customWidth="1"/>
    <col min="774" max="774" width="70.77734375" style="53" bestFit="1" customWidth="1"/>
    <col min="775" max="1026" width="10" style="53"/>
    <col min="1027" max="1027" width="38.77734375" style="53" customWidth="1"/>
    <col min="1028" max="1028" width="28.5546875" style="53" bestFit="1" customWidth="1"/>
    <col min="1029" max="1029" width="14" style="53" bestFit="1" customWidth="1"/>
    <col min="1030" max="1030" width="70.77734375" style="53" bestFit="1" customWidth="1"/>
    <col min="1031" max="1282" width="10" style="53"/>
    <col min="1283" max="1283" width="38.77734375" style="53" customWidth="1"/>
    <col min="1284" max="1284" width="28.5546875" style="53" bestFit="1" customWidth="1"/>
    <col min="1285" max="1285" width="14" style="53" bestFit="1" customWidth="1"/>
    <col min="1286" max="1286" width="70.77734375" style="53" bestFit="1" customWidth="1"/>
    <col min="1287" max="1538" width="10" style="53"/>
    <col min="1539" max="1539" width="38.77734375" style="53" customWidth="1"/>
    <col min="1540" max="1540" width="28.5546875" style="53" bestFit="1" customWidth="1"/>
    <col min="1541" max="1541" width="14" style="53" bestFit="1" customWidth="1"/>
    <col min="1542" max="1542" width="70.77734375" style="53" bestFit="1" customWidth="1"/>
    <col min="1543" max="1794" width="10" style="53"/>
    <col min="1795" max="1795" width="38.77734375" style="53" customWidth="1"/>
    <col min="1796" max="1796" width="28.5546875" style="53" bestFit="1" customWidth="1"/>
    <col min="1797" max="1797" width="14" style="53" bestFit="1" customWidth="1"/>
    <col min="1798" max="1798" width="70.77734375" style="53" bestFit="1" customWidth="1"/>
    <col min="1799" max="2050" width="10" style="53"/>
    <col min="2051" max="2051" width="38.77734375" style="53" customWidth="1"/>
    <col min="2052" max="2052" width="28.5546875" style="53" bestFit="1" customWidth="1"/>
    <col min="2053" max="2053" width="14" style="53" bestFit="1" customWidth="1"/>
    <col min="2054" max="2054" width="70.77734375" style="53" bestFit="1" customWidth="1"/>
    <col min="2055" max="2306" width="10" style="53"/>
    <col min="2307" max="2307" width="38.77734375" style="53" customWidth="1"/>
    <col min="2308" max="2308" width="28.5546875" style="53" bestFit="1" customWidth="1"/>
    <col min="2309" max="2309" width="14" style="53" bestFit="1" customWidth="1"/>
    <col min="2310" max="2310" width="70.77734375" style="53" bestFit="1" customWidth="1"/>
    <col min="2311" max="2562" width="10" style="53"/>
    <col min="2563" max="2563" width="38.77734375" style="53" customWidth="1"/>
    <col min="2564" max="2564" width="28.5546875" style="53" bestFit="1" customWidth="1"/>
    <col min="2565" max="2565" width="14" style="53" bestFit="1" customWidth="1"/>
    <col min="2566" max="2566" width="70.77734375" style="53" bestFit="1" customWidth="1"/>
    <col min="2567" max="2818" width="10" style="53"/>
    <col min="2819" max="2819" width="38.77734375" style="53" customWidth="1"/>
    <col min="2820" max="2820" width="28.5546875" style="53" bestFit="1" customWidth="1"/>
    <col min="2821" max="2821" width="14" style="53" bestFit="1" customWidth="1"/>
    <col min="2822" max="2822" width="70.77734375" style="53" bestFit="1" customWidth="1"/>
    <col min="2823" max="3074" width="10" style="53"/>
    <col min="3075" max="3075" width="38.77734375" style="53" customWidth="1"/>
    <col min="3076" max="3076" width="28.5546875" style="53" bestFit="1" customWidth="1"/>
    <col min="3077" max="3077" width="14" style="53" bestFit="1" customWidth="1"/>
    <col min="3078" max="3078" width="70.77734375" style="53" bestFit="1" customWidth="1"/>
    <col min="3079" max="3330" width="10" style="53"/>
    <col min="3331" max="3331" width="38.77734375" style="53" customWidth="1"/>
    <col min="3332" max="3332" width="28.5546875" style="53" bestFit="1" customWidth="1"/>
    <col min="3333" max="3333" width="14" style="53" bestFit="1" customWidth="1"/>
    <col min="3334" max="3334" width="70.77734375" style="53" bestFit="1" customWidth="1"/>
    <col min="3335" max="3586" width="10" style="53"/>
    <col min="3587" max="3587" width="38.77734375" style="53" customWidth="1"/>
    <col min="3588" max="3588" width="28.5546875" style="53" bestFit="1" customWidth="1"/>
    <col min="3589" max="3589" width="14" style="53" bestFit="1" customWidth="1"/>
    <col min="3590" max="3590" width="70.77734375" style="53" bestFit="1" customWidth="1"/>
    <col min="3591" max="3842" width="10" style="53"/>
    <col min="3843" max="3843" width="38.77734375" style="53" customWidth="1"/>
    <col min="3844" max="3844" width="28.5546875" style="53" bestFit="1" customWidth="1"/>
    <col min="3845" max="3845" width="14" style="53" bestFit="1" customWidth="1"/>
    <col min="3846" max="3846" width="70.77734375" style="53" bestFit="1" customWidth="1"/>
    <col min="3847" max="4098" width="10" style="53"/>
    <col min="4099" max="4099" width="38.77734375" style="53" customWidth="1"/>
    <col min="4100" max="4100" width="28.5546875" style="53" bestFit="1" customWidth="1"/>
    <col min="4101" max="4101" width="14" style="53" bestFit="1" customWidth="1"/>
    <col min="4102" max="4102" width="70.77734375" style="53" bestFit="1" customWidth="1"/>
    <col min="4103" max="4354" width="10" style="53"/>
    <col min="4355" max="4355" width="38.77734375" style="53" customWidth="1"/>
    <col min="4356" max="4356" width="28.5546875" style="53" bestFit="1" customWidth="1"/>
    <col min="4357" max="4357" width="14" style="53" bestFit="1" customWidth="1"/>
    <col min="4358" max="4358" width="70.77734375" style="53" bestFit="1" customWidth="1"/>
    <col min="4359" max="4610" width="10" style="53"/>
    <col min="4611" max="4611" width="38.77734375" style="53" customWidth="1"/>
    <col min="4612" max="4612" width="28.5546875" style="53" bestFit="1" customWidth="1"/>
    <col min="4613" max="4613" width="14" style="53" bestFit="1" customWidth="1"/>
    <col min="4614" max="4614" width="70.77734375" style="53" bestFit="1" customWidth="1"/>
    <col min="4615" max="4866" width="10" style="53"/>
    <col min="4867" max="4867" width="38.77734375" style="53" customWidth="1"/>
    <col min="4868" max="4868" width="28.5546875" style="53" bestFit="1" customWidth="1"/>
    <col min="4869" max="4869" width="14" style="53" bestFit="1" customWidth="1"/>
    <col min="4870" max="4870" width="70.77734375" style="53" bestFit="1" customWidth="1"/>
    <col min="4871" max="5122" width="10" style="53"/>
    <col min="5123" max="5123" width="38.77734375" style="53" customWidth="1"/>
    <col min="5124" max="5124" width="28.5546875" style="53" bestFit="1" customWidth="1"/>
    <col min="5125" max="5125" width="14" style="53" bestFit="1" customWidth="1"/>
    <col min="5126" max="5126" width="70.77734375" style="53" bestFit="1" customWidth="1"/>
    <col min="5127" max="5378" width="10" style="53"/>
    <col min="5379" max="5379" width="38.77734375" style="53" customWidth="1"/>
    <col min="5380" max="5380" width="28.5546875" style="53" bestFit="1" customWidth="1"/>
    <col min="5381" max="5381" width="14" style="53" bestFit="1" customWidth="1"/>
    <col min="5382" max="5382" width="70.77734375" style="53" bestFit="1" customWidth="1"/>
    <col min="5383" max="5634" width="10" style="53"/>
    <col min="5635" max="5635" width="38.77734375" style="53" customWidth="1"/>
    <col min="5636" max="5636" width="28.5546875" style="53" bestFit="1" customWidth="1"/>
    <col min="5637" max="5637" width="14" style="53" bestFit="1" customWidth="1"/>
    <col min="5638" max="5638" width="70.77734375" style="53" bestFit="1" customWidth="1"/>
    <col min="5639" max="5890" width="10" style="53"/>
    <col min="5891" max="5891" width="38.77734375" style="53" customWidth="1"/>
    <col min="5892" max="5892" width="28.5546875" style="53" bestFit="1" customWidth="1"/>
    <col min="5893" max="5893" width="14" style="53" bestFit="1" customWidth="1"/>
    <col min="5894" max="5894" width="70.77734375" style="53" bestFit="1" customWidth="1"/>
    <col min="5895" max="6146" width="10" style="53"/>
    <col min="6147" max="6147" width="38.77734375" style="53" customWidth="1"/>
    <col min="6148" max="6148" width="28.5546875" style="53" bestFit="1" customWidth="1"/>
    <col min="6149" max="6149" width="14" style="53" bestFit="1" customWidth="1"/>
    <col min="6150" max="6150" width="70.77734375" style="53" bestFit="1" customWidth="1"/>
    <col min="6151" max="6402" width="10" style="53"/>
    <col min="6403" max="6403" width="38.77734375" style="53" customWidth="1"/>
    <col min="6404" max="6404" width="28.5546875" style="53" bestFit="1" customWidth="1"/>
    <col min="6405" max="6405" width="14" style="53" bestFit="1" customWidth="1"/>
    <col min="6406" max="6406" width="70.77734375" style="53" bestFit="1" customWidth="1"/>
    <col min="6407" max="6658" width="10" style="53"/>
    <col min="6659" max="6659" width="38.77734375" style="53" customWidth="1"/>
    <col min="6660" max="6660" width="28.5546875" style="53" bestFit="1" customWidth="1"/>
    <col min="6661" max="6661" width="14" style="53" bestFit="1" customWidth="1"/>
    <col min="6662" max="6662" width="70.77734375" style="53" bestFit="1" customWidth="1"/>
    <col min="6663" max="6914" width="10" style="53"/>
    <col min="6915" max="6915" width="38.77734375" style="53" customWidth="1"/>
    <col min="6916" max="6916" width="28.5546875" style="53" bestFit="1" customWidth="1"/>
    <col min="6917" max="6917" width="14" style="53" bestFit="1" customWidth="1"/>
    <col min="6918" max="6918" width="70.77734375" style="53" bestFit="1" customWidth="1"/>
    <col min="6919" max="7170" width="10" style="53"/>
    <col min="7171" max="7171" width="38.77734375" style="53" customWidth="1"/>
    <col min="7172" max="7172" width="28.5546875" style="53" bestFit="1" customWidth="1"/>
    <col min="7173" max="7173" width="14" style="53" bestFit="1" customWidth="1"/>
    <col min="7174" max="7174" width="70.77734375" style="53" bestFit="1" customWidth="1"/>
    <col min="7175" max="7426" width="10" style="53"/>
    <col min="7427" max="7427" width="38.77734375" style="53" customWidth="1"/>
    <col min="7428" max="7428" width="28.5546875" style="53" bestFit="1" customWidth="1"/>
    <col min="7429" max="7429" width="14" style="53" bestFit="1" customWidth="1"/>
    <col min="7430" max="7430" width="70.77734375" style="53" bestFit="1" customWidth="1"/>
    <col min="7431" max="7682" width="10" style="53"/>
    <col min="7683" max="7683" width="38.77734375" style="53" customWidth="1"/>
    <col min="7684" max="7684" width="28.5546875" style="53" bestFit="1" customWidth="1"/>
    <col min="7685" max="7685" width="14" style="53" bestFit="1" customWidth="1"/>
    <col min="7686" max="7686" width="70.77734375" style="53" bestFit="1" customWidth="1"/>
    <col min="7687" max="7938" width="10" style="53"/>
    <col min="7939" max="7939" width="38.77734375" style="53" customWidth="1"/>
    <col min="7940" max="7940" width="28.5546875" style="53" bestFit="1" customWidth="1"/>
    <col min="7941" max="7941" width="14" style="53" bestFit="1" customWidth="1"/>
    <col min="7942" max="7942" width="70.77734375" style="53" bestFit="1" customWidth="1"/>
    <col min="7943" max="8194" width="10" style="53"/>
    <col min="8195" max="8195" width="38.77734375" style="53" customWidth="1"/>
    <col min="8196" max="8196" width="28.5546875" style="53" bestFit="1" customWidth="1"/>
    <col min="8197" max="8197" width="14" style="53" bestFit="1" customWidth="1"/>
    <col min="8198" max="8198" width="70.77734375" style="53" bestFit="1" customWidth="1"/>
    <col min="8199" max="8450" width="10" style="53"/>
    <col min="8451" max="8451" width="38.77734375" style="53" customWidth="1"/>
    <col min="8452" max="8452" width="28.5546875" style="53" bestFit="1" customWidth="1"/>
    <col min="8453" max="8453" width="14" style="53" bestFit="1" customWidth="1"/>
    <col min="8454" max="8454" width="70.77734375" style="53" bestFit="1" customWidth="1"/>
    <col min="8455" max="8706" width="10" style="53"/>
    <col min="8707" max="8707" width="38.77734375" style="53" customWidth="1"/>
    <col min="8708" max="8708" width="28.5546875" style="53" bestFit="1" customWidth="1"/>
    <col min="8709" max="8709" width="14" style="53" bestFit="1" customWidth="1"/>
    <col min="8710" max="8710" width="70.77734375" style="53" bestFit="1" customWidth="1"/>
    <col min="8711" max="8962" width="10" style="53"/>
    <col min="8963" max="8963" width="38.77734375" style="53" customWidth="1"/>
    <col min="8964" max="8964" width="28.5546875" style="53" bestFit="1" customWidth="1"/>
    <col min="8965" max="8965" width="14" style="53" bestFit="1" customWidth="1"/>
    <col min="8966" max="8966" width="70.77734375" style="53" bestFit="1" customWidth="1"/>
    <col min="8967" max="9218" width="10" style="53"/>
    <col min="9219" max="9219" width="38.77734375" style="53" customWidth="1"/>
    <col min="9220" max="9220" width="28.5546875" style="53" bestFit="1" customWidth="1"/>
    <col min="9221" max="9221" width="14" style="53" bestFit="1" customWidth="1"/>
    <col min="9222" max="9222" width="70.77734375" style="53" bestFit="1" customWidth="1"/>
    <col min="9223" max="9474" width="10" style="53"/>
    <col min="9475" max="9475" width="38.77734375" style="53" customWidth="1"/>
    <col min="9476" max="9476" width="28.5546875" style="53" bestFit="1" customWidth="1"/>
    <col min="9477" max="9477" width="14" style="53" bestFit="1" customWidth="1"/>
    <col min="9478" max="9478" width="70.77734375" style="53" bestFit="1" customWidth="1"/>
    <col min="9479" max="9730" width="10" style="53"/>
    <col min="9731" max="9731" width="38.77734375" style="53" customWidth="1"/>
    <col min="9732" max="9732" width="28.5546875" style="53" bestFit="1" customWidth="1"/>
    <col min="9733" max="9733" width="14" style="53" bestFit="1" customWidth="1"/>
    <col min="9734" max="9734" width="70.77734375" style="53" bestFit="1" customWidth="1"/>
    <col min="9735" max="9986" width="10" style="53"/>
    <col min="9987" max="9987" width="38.77734375" style="53" customWidth="1"/>
    <col min="9988" max="9988" width="28.5546875" style="53" bestFit="1" customWidth="1"/>
    <col min="9989" max="9989" width="14" style="53" bestFit="1" customWidth="1"/>
    <col min="9990" max="9990" width="70.77734375" style="53" bestFit="1" customWidth="1"/>
    <col min="9991" max="10242" width="10" style="53"/>
    <col min="10243" max="10243" width="38.77734375" style="53" customWidth="1"/>
    <col min="10244" max="10244" width="28.5546875" style="53" bestFit="1" customWidth="1"/>
    <col min="10245" max="10245" width="14" style="53" bestFit="1" customWidth="1"/>
    <col min="10246" max="10246" width="70.77734375" style="53" bestFit="1" customWidth="1"/>
    <col min="10247" max="10498" width="10" style="53"/>
    <col min="10499" max="10499" width="38.77734375" style="53" customWidth="1"/>
    <col min="10500" max="10500" width="28.5546875" style="53" bestFit="1" customWidth="1"/>
    <col min="10501" max="10501" width="14" style="53" bestFit="1" customWidth="1"/>
    <col min="10502" max="10502" width="70.77734375" style="53" bestFit="1" customWidth="1"/>
    <col min="10503" max="10754" width="10" style="53"/>
    <col min="10755" max="10755" width="38.77734375" style="53" customWidth="1"/>
    <col min="10756" max="10756" width="28.5546875" style="53" bestFit="1" customWidth="1"/>
    <col min="10757" max="10757" width="14" style="53" bestFit="1" customWidth="1"/>
    <col min="10758" max="10758" width="70.77734375" style="53" bestFit="1" customWidth="1"/>
    <col min="10759" max="11010" width="10" style="53"/>
    <col min="11011" max="11011" width="38.77734375" style="53" customWidth="1"/>
    <col min="11012" max="11012" width="28.5546875" style="53" bestFit="1" customWidth="1"/>
    <col min="11013" max="11013" width="14" style="53" bestFit="1" customWidth="1"/>
    <col min="11014" max="11014" width="70.77734375" style="53" bestFit="1" customWidth="1"/>
    <col min="11015" max="11266" width="10" style="53"/>
    <col min="11267" max="11267" width="38.77734375" style="53" customWidth="1"/>
    <col min="11268" max="11268" width="28.5546875" style="53" bestFit="1" customWidth="1"/>
    <col min="11269" max="11269" width="14" style="53" bestFit="1" customWidth="1"/>
    <col min="11270" max="11270" width="70.77734375" style="53" bestFit="1" customWidth="1"/>
    <col min="11271" max="11522" width="10" style="53"/>
    <col min="11523" max="11523" width="38.77734375" style="53" customWidth="1"/>
    <col min="11524" max="11524" width="28.5546875" style="53" bestFit="1" customWidth="1"/>
    <col min="11525" max="11525" width="14" style="53" bestFit="1" customWidth="1"/>
    <col min="11526" max="11526" width="70.77734375" style="53" bestFit="1" customWidth="1"/>
    <col min="11527" max="11778" width="10" style="53"/>
    <col min="11779" max="11779" width="38.77734375" style="53" customWidth="1"/>
    <col min="11780" max="11780" width="28.5546875" style="53" bestFit="1" customWidth="1"/>
    <col min="11781" max="11781" width="14" style="53" bestFit="1" customWidth="1"/>
    <col min="11782" max="11782" width="70.77734375" style="53" bestFit="1" customWidth="1"/>
    <col min="11783" max="12034" width="10" style="53"/>
    <col min="12035" max="12035" width="38.77734375" style="53" customWidth="1"/>
    <col min="12036" max="12036" width="28.5546875" style="53" bestFit="1" customWidth="1"/>
    <col min="12037" max="12037" width="14" style="53" bestFit="1" customWidth="1"/>
    <col min="12038" max="12038" width="70.77734375" style="53" bestFit="1" customWidth="1"/>
    <col min="12039" max="12290" width="10" style="53"/>
    <col min="12291" max="12291" width="38.77734375" style="53" customWidth="1"/>
    <col min="12292" max="12292" width="28.5546875" style="53" bestFit="1" customWidth="1"/>
    <col min="12293" max="12293" width="14" style="53" bestFit="1" customWidth="1"/>
    <col min="12294" max="12294" width="70.77734375" style="53" bestFit="1" customWidth="1"/>
    <col min="12295" max="12546" width="10" style="53"/>
    <col min="12547" max="12547" width="38.77734375" style="53" customWidth="1"/>
    <col min="12548" max="12548" width="28.5546875" style="53" bestFit="1" customWidth="1"/>
    <col min="12549" max="12549" width="14" style="53" bestFit="1" customWidth="1"/>
    <col min="12550" max="12550" width="70.77734375" style="53" bestFit="1" customWidth="1"/>
    <col min="12551" max="12802" width="10" style="53"/>
    <col min="12803" max="12803" width="38.77734375" style="53" customWidth="1"/>
    <col min="12804" max="12804" width="28.5546875" style="53" bestFit="1" customWidth="1"/>
    <col min="12805" max="12805" width="14" style="53" bestFit="1" customWidth="1"/>
    <col min="12806" max="12806" width="70.77734375" style="53" bestFit="1" customWidth="1"/>
    <col min="12807" max="13058" width="10" style="53"/>
    <col min="13059" max="13059" width="38.77734375" style="53" customWidth="1"/>
    <col min="13060" max="13060" width="28.5546875" style="53" bestFit="1" customWidth="1"/>
    <col min="13061" max="13061" width="14" style="53" bestFit="1" customWidth="1"/>
    <col min="13062" max="13062" width="70.77734375" style="53" bestFit="1" customWidth="1"/>
    <col min="13063" max="13314" width="10" style="53"/>
    <col min="13315" max="13315" width="38.77734375" style="53" customWidth="1"/>
    <col min="13316" max="13316" width="28.5546875" style="53" bestFit="1" customWidth="1"/>
    <col min="13317" max="13317" width="14" style="53" bestFit="1" customWidth="1"/>
    <col min="13318" max="13318" width="70.77734375" style="53" bestFit="1" customWidth="1"/>
    <col min="13319" max="13570" width="10" style="53"/>
    <col min="13571" max="13571" width="38.77734375" style="53" customWidth="1"/>
    <col min="13572" max="13572" width="28.5546875" style="53" bestFit="1" customWidth="1"/>
    <col min="13573" max="13573" width="14" style="53" bestFit="1" customWidth="1"/>
    <col min="13574" max="13574" width="70.77734375" style="53" bestFit="1" customWidth="1"/>
    <col min="13575" max="13826" width="10" style="53"/>
    <col min="13827" max="13827" width="38.77734375" style="53" customWidth="1"/>
    <col min="13828" max="13828" width="28.5546875" style="53" bestFit="1" customWidth="1"/>
    <col min="13829" max="13829" width="14" style="53" bestFit="1" customWidth="1"/>
    <col min="13830" max="13830" width="70.77734375" style="53" bestFit="1" customWidth="1"/>
    <col min="13831" max="14082" width="10" style="53"/>
    <col min="14083" max="14083" width="38.77734375" style="53" customWidth="1"/>
    <col min="14084" max="14084" width="28.5546875" style="53" bestFit="1" customWidth="1"/>
    <col min="14085" max="14085" width="14" style="53" bestFit="1" customWidth="1"/>
    <col min="14086" max="14086" width="70.77734375" style="53" bestFit="1" customWidth="1"/>
    <col min="14087" max="14338" width="10" style="53"/>
    <col min="14339" max="14339" width="38.77734375" style="53" customWidth="1"/>
    <col min="14340" max="14340" width="28.5546875" style="53" bestFit="1" customWidth="1"/>
    <col min="14341" max="14341" width="14" style="53" bestFit="1" customWidth="1"/>
    <col min="14342" max="14342" width="70.77734375" style="53" bestFit="1" customWidth="1"/>
    <col min="14343" max="14594" width="10" style="53"/>
    <col min="14595" max="14595" width="38.77734375" style="53" customWidth="1"/>
    <col min="14596" max="14596" width="28.5546875" style="53" bestFit="1" customWidth="1"/>
    <col min="14597" max="14597" width="14" style="53" bestFit="1" customWidth="1"/>
    <col min="14598" max="14598" width="70.77734375" style="53" bestFit="1" customWidth="1"/>
    <col min="14599" max="14850" width="10" style="53"/>
    <col min="14851" max="14851" width="38.77734375" style="53" customWidth="1"/>
    <col min="14852" max="14852" width="28.5546875" style="53" bestFit="1" customWidth="1"/>
    <col min="14853" max="14853" width="14" style="53" bestFit="1" customWidth="1"/>
    <col min="14854" max="14854" width="70.77734375" style="53" bestFit="1" customWidth="1"/>
    <col min="14855" max="15106" width="10" style="53"/>
    <col min="15107" max="15107" width="38.77734375" style="53" customWidth="1"/>
    <col min="15108" max="15108" width="28.5546875" style="53" bestFit="1" customWidth="1"/>
    <col min="15109" max="15109" width="14" style="53" bestFit="1" customWidth="1"/>
    <col min="15110" max="15110" width="70.77734375" style="53" bestFit="1" customWidth="1"/>
    <col min="15111" max="15362" width="10" style="53"/>
    <col min="15363" max="15363" width="38.77734375" style="53" customWidth="1"/>
    <col min="15364" max="15364" width="28.5546875" style="53" bestFit="1" customWidth="1"/>
    <col min="15365" max="15365" width="14" style="53" bestFit="1" customWidth="1"/>
    <col min="15366" max="15366" width="70.77734375" style="53" bestFit="1" customWidth="1"/>
    <col min="15367" max="15618" width="10" style="53"/>
    <col min="15619" max="15619" width="38.77734375" style="53" customWidth="1"/>
    <col min="15620" max="15620" width="28.5546875" style="53" bestFit="1" customWidth="1"/>
    <col min="15621" max="15621" width="14" style="53" bestFit="1" customWidth="1"/>
    <col min="15622" max="15622" width="70.77734375" style="53" bestFit="1" customWidth="1"/>
    <col min="15623" max="15874" width="10" style="53"/>
    <col min="15875" max="15875" width="38.77734375" style="53" customWidth="1"/>
    <col min="15876" max="15876" width="28.5546875" style="53" bestFit="1" customWidth="1"/>
    <col min="15877" max="15877" width="14" style="53" bestFit="1" customWidth="1"/>
    <col min="15878" max="15878" width="70.77734375" style="53" bestFit="1" customWidth="1"/>
    <col min="15879" max="16130" width="10" style="53"/>
    <col min="16131" max="16131" width="38.77734375" style="53" customWidth="1"/>
    <col min="16132" max="16132" width="28.5546875" style="53" bestFit="1" customWidth="1"/>
    <col min="16133" max="16133" width="14" style="53" bestFit="1" customWidth="1"/>
    <col min="16134" max="16134" width="70.77734375" style="53" bestFit="1" customWidth="1"/>
    <col min="16135" max="16384" width="10" style="53"/>
  </cols>
  <sheetData>
    <row r="1" spans="1:9" s="97" customFormat="1" ht="15.6" x14ac:dyDescent="0.25">
      <c r="A1" s="97" t="s">
        <v>885</v>
      </c>
      <c r="B1" s="97" t="s">
        <v>905</v>
      </c>
      <c r="C1" s="97" t="s">
        <v>906</v>
      </c>
      <c r="D1" s="97" t="s">
        <v>907</v>
      </c>
      <c r="E1" s="97" t="s">
        <v>908</v>
      </c>
      <c r="F1" s="97" t="s">
        <v>909</v>
      </c>
      <c r="G1" s="97" t="s">
        <v>910</v>
      </c>
      <c r="H1" s="97" t="s">
        <v>911</v>
      </c>
      <c r="I1" s="97" t="s">
        <v>953</v>
      </c>
    </row>
    <row r="2" spans="1:9" ht="15.6" x14ac:dyDescent="0.25">
      <c r="B2" s="53" t="s">
        <v>912</v>
      </c>
      <c r="C2" s="53" t="s">
        <v>913</v>
      </c>
      <c r="D2" s="98" t="s">
        <v>914</v>
      </c>
      <c r="E2" s="98">
        <v>19866227404</v>
      </c>
      <c r="F2" s="53" t="s">
        <v>915</v>
      </c>
      <c r="G2" s="92">
        <v>8</v>
      </c>
      <c r="H2" s="92">
        <v>16</v>
      </c>
      <c r="I2" s="53" t="s">
        <v>86</v>
      </c>
    </row>
    <row r="3" spans="1:9" ht="15.6" x14ac:dyDescent="0.25">
      <c r="B3" s="53" t="s">
        <v>912</v>
      </c>
      <c r="C3" s="98" t="s">
        <v>916</v>
      </c>
      <c r="D3" s="98" t="s">
        <v>917</v>
      </c>
      <c r="E3" s="53">
        <v>15201722960</v>
      </c>
      <c r="F3" s="53" t="s">
        <v>918</v>
      </c>
      <c r="G3" s="92">
        <v>5</v>
      </c>
      <c r="H3" s="92">
        <v>8</v>
      </c>
      <c r="I3" s="53" t="s">
        <v>86</v>
      </c>
    </row>
    <row r="4" spans="1:9" ht="15.6" x14ac:dyDescent="0.25">
      <c r="B4" s="53" t="s">
        <v>919</v>
      </c>
      <c r="C4" s="98" t="s">
        <v>920</v>
      </c>
      <c r="D4" s="98" t="s">
        <v>921</v>
      </c>
      <c r="E4" s="53">
        <v>13729855888</v>
      </c>
      <c r="F4" s="53" t="s">
        <v>922</v>
      </c>
      <c r="G4" s="92">
        <v>8</v>
      </c>
      <c r="H4" s="92"/>
      <c r="I4" s="53" t="s">
        <v>86</v>
      </c>
    </row>
    <row r="5" spans="1:9" ht="15.6" x14ac:dyDescent="0.25">
      <c r="B5" s="53" t="s">
        <v>919</v>
      </c>
      <c r="C5" s="53" t="s">
        <v>923</v>
      </c>
      <c r="D5" s="98" t="s">
        <v>924</v>
      </c>
      <c r="E5" s="53">
        <v>13844233519</v>
      </c>
      <c r="F5" s="53" t="s">
        <v>925</v>
      </c>
      <c r="G5" s="92">
        <v>8</v>
      </c>
      <c r="H5" s="92"/>
      <c r="I5" s="53" t="s">
        <v>86</v>
      </c>
    </row>
    <row r="6" spans="1:9" ht="15.6" x14ac:dyDescent="0.25">
      <c r="B6" s="53" t="s">
        <v>919</v>
      </c>
      <c r="C6" s="53" t="s">
        <v>926</v>
      </c>
      <c r="D6" s="98" t="s">
        <v>927</v>
      </c>
      <c r="E6" s="53">
        <v>18062915376</v>
      </c>
      <c r="F6" s="53" t="s">
        <v>928</v>
      </c>
      <c r="G6" s="92">
        <v>8</v>
      </c>
      <c r="H6" s="92"/>
      <c r="I6" s="53" t="s">
        <v>86</v>
      </c>
    </row>
    <row r="7" spans="1:9" ht="15.6" x14ac:dyDescent="0.25">
      <c r="B7" s="98" t="s">
        <v>929</v>
      </c>
      <c r="C7" s="98" t="s">
        <v>930</v>
      </c>
      <c r="D7" s="98" t="s">
        <v>931</v>
      </c>
      <c r="E7" s="98"/>
      <c r="G7" s="92"/>
      <c r="H7" s="92">
        <v>9</v>
      </c>
    </row>
    <row r="8" spans="1:9" ht="15.6" x14ac:dyDescent="0.25">
      <c r="B8" s="98" t="s">
        <v>932</v>
      </c>
      <c r="C8" s="98" t="s">
        <v>933</v>
      </c>
      <c r="D8" s="98" t="s">
        <v>934</v>
      </c>
      <c r="E8" s="98">
        <v>13597066056</v>
      </c>
      <c r="F8" s="53" t="s">
        <v>935</v>
      </c>
      <c r="G8" s="92">
        <v>8</v>
      </c>
      <c r="H8" s="92">
        <v>12</v>
      </c>
      <c r="I8" s="53" t="s">
        <v>86</v>
      </c>
    </row>
    <row r="9" spans="1:9" ht="15.6" x14ac:dyDescent="0.25">
      <c r="B9" s="98" t="s">
        <v>932</v>
      </c>
      <c r="C9" s="98" t="s">
        <v>936</v>
      </c>
      <c r="D9" s="53" t="s">
        <v>937</v>
      </c>
      <c r="E9" s="77">
        <v>17808323499</v>
      </c>
      <c r="F9" s="53" t="s">
        <v>938</v>
      </c>
      <c r="I9" s="53" t="s">
        <v>86</v>
      </c>
    </row>
    <row r="10" spans="1:9" ht="15.6" x14ac:dyDescent="0.25">
      <c r="B10" s="98" t="s">
        <v>939</v>
      </c>
      <c r="C10" s="98" t="s">
        <v>940</v>
      </c>
      <c r="D10" s="98" t="s">
        <v>941</v>
      </c>
      <c r="E10" s="53">
        <v>13962951462</v>
      </c>
      <c r="F10" s="53" t="s">
        <v>942</v>
      </c>
      <c r="G10" s="92">
        <v>5</v>
      </c>
      <c r="I10" s="53" t="s">
        <v>86</v>
      </c>
    </row>
    <row r="11" spans="1:9" ht="15.6" x14ac:dyDescent="0.25">
      <c r="B11" s="98" t="s">
        <v>932</v>
      </c>
      <c r="C11" s="53" t="s">
        <v>943</v>
      </c>
      <c r="D11" s="53" t="s">
        <v>944</v>
      </c>
      <c r="E11" s="53">
        <v>13971293629</v>
      </c>
      <c r="F11" s="53" t="s">
        <v>945</v>
      </c>
      <c r="G11" s="92">
        <v>8</v>
      </c>
      <c r="I11" s="53" t="s">
        <v>86</v>
      </c>
    </row>
    <row r="12" spans="1:9" ht="15.6" x14ac:dyDescent="0.25">
      <c r="B12" s="98" t="s">
        <v>932</v>
      </c>
      <c r="C12" s="98" t="s">
        <v>946</v>
      </c>
      <c r="D12" s="98" t="s">
        <v>947</v>
      </c>
      <c r="E12" s="53">
        <v>18019082909</v>
      </c>
      <c r="F12" s="98" t="s">
        <v>948</v>
      </c>
      <c r="G12" s="92">
        <v>8</v>
      </c>
      <c r="H12" s="92">
        <v>15</v>
      </c>
      <c r="I12" s="53" t="s">
        <v>86</v>
      </c>
    </row>
    <row r="15" spans="1:9" ht="19.95" customHeight="1" x14ac:dyDescent="0.25">
      <c r="B15" s="98" t="s">
        <v>1362</v>
      </c>
      <c r="C15" s="53" t="s">
        <v>1271</v>
      </c>
      <c r="D15" s="53" t="s">
        <v>1270</v>
      </c>
    </row>
    <row r="16" spans="1:9" ht="19.95" customHeight="1" x14ac:dyDescent="0.25">
      <c r="C16" s="53" t="s">
        <v>1273</v>
      </c>
      <c r="D16" s="53" t="s">
        <v>1272</v>
      </c>
    </row>
    <row r="17" spans="2:4" ht="19.95" customHeight="1" x14ac:dyDescent="0.25">
      <c r="B17" s="53" t="s">
        <v>1362</v>
      </c>
      <c r="C17" s="53" t="s">
        <v>1279</v>
      </c>
      <c r="D17" s="53" t="s">
        <v>1278</v>
      </c>
    </row>
    <row r="18" spans="2:4" ht="19.95" customHeight="1" x14ac:dyDescent="0.25">
      <c r="B18" s="53" t="s">
        <v>1363</v>
      </c>
      <c r="C18" s="53" t="s">
        <v>1364</v>
      </c>
      <c r="D18" s="53" t="s">
        <v>1312</v>
      </c>
    </row>
    <row r="19" spans="2:4" ht="19.95" customHeight="1" x14ac:dyDescent="0.25">
      <c r="B19" s="53" t="s">
        <v>1363</v>
      </c>
      <c r="C19" s="53" t="s">
        <v>1366</v>
      </c>
      <c r="D19" s="53" t="s">
        <v>1361</v>
      </c>
    </row>
    <row r="20" spans="2:4" ht="19.95" customHeight="1" x14ac:dyDescent="0.25">
      <c r="B20" s="53" t="s">
        <v>1363</v>
      </c>
      <c r="C20" s="53" t="s">
        <v>1365</v>
      </c>
      <c r="D20" s="53" t="s">
        <v>1367</v>
      </c>
    </row>
    <row r="21" spans="2:4" ht="19.95" customHeight="1" x14ac:dyDescent="0.25">
      <c r="B21" s="216" t="s">
        <v>1363</v>
      </c>
      <c r="C21" s="53" t="s">
        <v>1368</v>
      </c>
      <c r="D21" s="53" t="s">
        <v>1369</v>
      </c>
    </row>
    <row r="22" spans="2:4" ht="19.95" customHeight="1" x14ac:dyDescent="0.25">
      <c r="B22" s="216" t="s">
        <v>1363</v>
      </c>
      <c r="C22" s="53" t="s">
        <v>1370</v>
      </c>
      <c r="D22" s="53" t="s">
        <v>1371</v>
      </c>
    </row>
    <row r="23" spans="2:4" ht="19.95" customHeight="1" x14ac:dyDescent="0.25">
      <c r="B23" s="53" t="s">
        <v>1506</v>
      </c>
      <c r="C23" s="53" t="s">
        <v>1508</v>
      </c>
      <c r="D23" s="256" t="s">
        <v>1507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7651-F5E7-40B0-B9CB-A7741661BB0C}">
  <dimension ref="A1:U35"/>
  <sheetViews>
    <sheetView topLeftCell="N7" zoomScale="68" zoomScaleNormal="68" workbookViewId="0">
      <selection activeCell="R18" sqref="R18"/>
    </sheetView>
  </sheetViews>
  <sheetFormatPr defaultRowHeight="25.05" customHeight="1" x14ac:dyDescent="0.25"/>
  <cols>
    <col min="1" max="1" width="8.88671875" style="53"/>
    <col min="2" max="2" width="11.6640625" style="53" bestFit="1" customWidth="1"/>
    <col min="3" max="3" width="20.44140625" style="53" bestFit="1" customWidth="1"/>
    <col min="4" max="4" width="54.77734375" style="53" customWidth="1"/>
    <col min="5" max="5" width="13.5546875" style="53" customWidth="1"/>
    <col min="6" max="6" width="8.77734375" style="53" bestFit="1" customWidth="1"/>
    <col min="7" max="7" width="7.5546875" style="53" bestFit="1" customWidth="1"/>
    <col min="8" max="9" width="9.5546875" style="53" bestFit="1" customWidth="1"/>
    <col min="10" max="10" width="5.5546875" style="53" bestFit="1" customWidth="1"/>
    <col min="11" max="11" width="9.88671875" style="53" bestFit="1" customWidth="1"/>
    <col min="12" max="12" width="9.6640625" style="53" bestFit="1" customWidth="1"/>
    <col min="13" max="13" width="34.109375" style="53" bestFit="1" customWidth="1"/>
    <col min="14" max="14" width="9.5546875" style="53" bestFit="1" customWidth="1"/>
    <col min="15" max="15" width="6.44140625" style="53" bestFit="1" customWidth="1"/>
    <col min="16" max="16" width="7.44140625" style="53" bestFit="1" customWidth="1"/>
    <col min="17" max="17" width="9.5546875" style="53" bestFit="1" customWidth="1"/>
    <col min="18" max="18" width="41.6640625" style="53" customWidth="1"/>
    <col min="19" max="19" width="41.6640625" style="174" customWidth="1"/>
    <col min="20" max="20" width="14.44140625" style="53" bestFit="1" customWidth="1"/>
    <col min="21" max="21" width="64.5546875" style="53" bestFit="1" customWidth="1"/>
    <col min="22" max="16384" width="8.88671875" style="53"/>
  </cols>
  <sheetData>
    <row r="1" spans="1:21" ht="25.05" customHeight="1" x14ac:dyDescent="0.25">
      <c r="A1" s="1"/>
      <c r="B1" s="1"/>
      <c r="C1" s="1"/>
      <c r="D1" s="1"/>
      <c r="E1" s="1"/>
      <c r="F1" s="1" t="s">
        <v>1047</v>
      </c>
      <c r="G1" s="1" t="s">
        <v>1048</v>
      </c>
      <c r="H1" s="1" t="s">
        <v>1049</v>
      </c>
      <c r="I1" s="1" t="s">
        <v>1050</v>
      </c>
      <c r="J1" s="1" t="s">
        <v>277</v>
      </c>
      <c r="K1" s="1" t="s">
        <v>1051</v>
      </c>
      <c r="L1" s="1" t="s">
        <v>1052</v>
      </c>
      <c r="M1" s="1" t="s">
        <v>1053</v>
      </c>
      <c r="N1" s="1" t="s">
        <v>1054</v>
      </c>
      <c r="O1" s="1" t="s">
        <v>1055</v>
      </c>
      <c r="P1" s="1" t="s">
        <v>1056</v>
      </c>
      <c r="Q1" s="1" t="s">
        <v>1057</v>
      </c>
      <c r="R1" s="1" t="s">
        <v>1058</v>
      </c>
      <c r="S1" s="1"/>
      <c r="T1" s="1"/>
      <c r="U1" s="1"/>
    </row>
    <row r="2" spans="1:21" ht="41.4" customHeight="1" x14ac:dyDescent="0.25">
      <c r="A2" s="53">
        <v>1</v>
      </c>
      <c r="B2" s="140">
        <v>43614</v>
      </c>
      <c r="C2" s="141">
        <v>811151564362608</v>
      </c>
      <c r="D2" s="43" t="s">
        <v>1059</v>
      </c>
      <c r="E2" s="53" t="s">
        <v>1060</v>
      </c>
      <c r="F2" s="53">
        <v>192</v>
      </c>
      <c r="G2" s="53">
        <v>1.1499999999999999</v>
      </c>
      <c r="H2" s="142">
        <v>190.85</v>
      </c>
      <c r="K2" s="143"/>
      <c r="M2" s="10" t="s">
        <v>1061</v>
      </c>
      <c r="N2" s="53">
        <v>18.600000000000001</v>
      </c>
      <c r="Q2" s="54"/>
      <c r="S2" s="10" t="s">
        <v>1062</v>
      </c>
      <c r="T2" s="53">
        <v>15180416892</v>
      </c>
      <c r="U2" s="53" t="s">
        <v>1063</v>
      </c>
    </row>
    <row r="3" spans="1:21" ht="25.05" customHeight="1" x14ac:dyDescent="0.25">
      <c r="A3" s="53">
        <v>2</v>
      </c>
      <c r="B3" s="140">
        <v>43671</v>
      </c>
      <c r="C3" s="141">
        <v>811210507601120</v>
      </c>
      <c r="D3" s="53" t="s">
        <v>1064</v>
      </c>
      <c r="E3" s="53" t="s">
        <v>1065</v>
      </c>
      <c r="F3" s="53">
        <v>114</v>
      </c>
      <c r="G3" s="53">
        <v>0.68</v>
      </c>
      <c r="H3" s="142">
        <v>113.32</v>
      </c>
      <c r="I3" s="53">
        <v>18000</v>
      </c>
      <c r="J3" s="53">
        <v>3000</v>
      </c>
      <c r="K3" s="143">
        <v>129.88999999999999</v>
      </c>
      <c r="L3" s="53">
        <f>H3-K3</f>
        <v>-16.569999999999993</v>
      </c>
      <c r="T3" s="53">
        <v>15056021071</v>
      </c>
      <c r="U3" s="53" t="s">
        <v>1066</v>
      </c>
    </row>
    <row r="4" spans="1:21" ht="25.05" customHeight="1" x14ac:dyDescent="0.25">
      <c r="A4" s="53">
        <v>3</v>
      </c>
      <c r="B4" s="140">
        <v>43669</v>
      </c>
      <c r="C4" s="141">
        <v>811204083741936</v>
      </c>
      <c r="D4" s="43" t="s">
        <v>239</v>
      </c>
      <c r="E4" s="53" t="s">
        <v>1067</v>
      </c>
      <c r="F4" s="53">
        <v>168</v>
      </c>
      <c r="G4" s="53">
        <v>1.01</v>
      </c>
      <c r="H4" s="142">
        <v>166.99</v>
      </c>
      <c r="I4" s="53">
        <v>27000</v>
      </c>
      <c r="J4" s="53">
        <v>4000</v>
      </c>
      <c r="K4" s="143">
        <v>188.35</v>
      </c>
      <c r="L4" s="53">
        <f t="shared" ref="L4:L12" si="0">H4-K4</f>
        <v>-21.359999999999985</v>
      </c>
      <c r="M4" s="53" t="s">
        <v>1068</v>
      </c>
      <c r="N4" s="53">
        <v>142.69999999999999</v>
      </c>
      <c r="O4" s="53">
        <v>5.03</v>
      </c>
      <c r="P4" s="53">
        <v>12.07</v>
      </c>
      <c r="Q4" s="54">
        <f>N4*0.994+L4</f>
        <v>120.4838</v>
      </c>
      <c r="T4" s="53">
        <v>15201318164</v>
      </c>
      <c r="U4" s="53" t="s">
        <v>1069</v>
      </c>
    </row>
    <row r="5" spans="1:21" ht="25.05" customHeight="1" x14ac:dyDescent="0.25">
      <c r="A5" s="53">
        <v>4</v>
      </c>
      <c r="B5" s="140">
        <v>43734</v>
      </c>
      <c r="C5" s="141">
        <v>811468872954625</v>
      </c>
      <c r="D5" s="43" t="s">
        <v>1070</v>
      </c>
      <c r="E5" s="53" t="s">
        <v>1071</v>
      </c>
      <c r="F5" s="53">
        <v>148</v>
      </c>
      <c r="G5" s="53">
        <v>0.89</v>
      </c>
      <c r="H5" s="142">
        <v>147.11000000000001</v>
      </c>
      <c r="I5" s="53">
        <v>23000</v>
      </c>
      <c r="J5" s="53">
        <v>3000</v>
      </c>
      <c r="K5" s="143">
        <v>163.1</v>
      </c>
      <c r="L5" s="53">
        <f t="shared" si="0"/>
        <v>-15.989999999999981</v>
      </c>
      <c r="N5" s="53">
        <v>43.59</v>
      </c>
      <c r="O5" s="53">
        <v>1.53</v>
      </c>
      <c r="P5" s="53">
        <v>8.0500000000000007</v>
      </c>
      <c r="Q5" s="54">
        <f>N5*0.994+L5</f>
        <v>27.338460000000019</v>
      </c>
      <c r="R5" s="53" t="s">
        <v>643</v>
      </c>
      <c r="T5" s="53">
        <v>13918424554</v>
      </c>
      <c r="U5" s="53" t="s">
        <v>1072</v>
      </c>
    </row>
    <row r="6" spans="1:21" ht="25.05" customHeight="1" x14ac:dyDescent="0.25">
      <c r="A6" s="53">
        <v>5</v>
      </c>
      <c r="B6" s="140">
        <v>43736</v>
      </c>
      <c r="C6" s="141">
        <v>811478155875818</v>
      </c>
      <c r="D6" s="43" t="s">
        <v>1073</v>
      </c>
      <c r="E6" s="53" t="s">
        <v>1074</v>
      </c>
      <c r="F6" s="53">
        <v>120</v>
      </c>
      <c r="G6" s="53">
        <v>0.72</v>
      </c>
      <c r="H6" s="142">
        <v>119.28</v>
      </c>
      <c r="I6" s="53">
        <v>19000</v>
      </c>
      <c r="J6" s="53">
        <v>3000</v>
      </c>
      <c r="K6" s="143">
        <v>138.93</v>
      </c>
      <c r="L6" s="53">
        <f t="shared" si="0"/>
        <v>-19.650000000000006</v>
      </c>
      <c r="N6" s="53">
        <v>41.76</v>
      </c>
      <c r="Q6" s="54">
        <f>N6*0.994+L6</f>
        <v>21.859439999999992</v>
      </c>
      <c r="R6" s="53" t="s">
        <v>1075</v>
      </c>
      <c r="T6" s="53">
        <v>13672747701</v>
      </c>
      <c r="U6" s="53" t="s">
        <v>1076</v>
      </c>
    </row>
    <row r="7" spans="1:21" ht="25.05" customHeight="1" x14ac:dyDescent="0.25">
      <c r="A7" s="315">
        <v>6</v>
      </c>
      <c r="B7" s="326">
        <v>43722</v>
      </c>
      <c r="C7" s="327">
        <v>811421352052079</v>
      </c>
      <c r="D7" s="43" t="s">
        <v>1077</v>
      </c>
      <c r="E7" s="314" t="s">
        <v>1078</v>
      </c>
      <c r="F7" s="53">
        <v>96</v>
      </c>
      <c r="G7" s="315">
        <v>1.1499999999999999</v>
      </c>
      <c r="H7" s="328">
        <v>190.85</v>
      </c>
      <c r="I7" s="53">
        <v>15000</v>
      </c>
      <c r="J7" s="315">
        <v>3000</v>
      </c>
      <c r="K7" s="200">
        <v>205.4</v>
      </c>
      <c r="L7" s="315">
        <f>H7-K7</f>
        <v>-14.550000000000011</v>
      </c>
      <c r="N7" s="329">
        <v>52.86</v>
      </c>
      <c r="O7" s="329">
        <v>0.6</v>
      </c>
      <c r="P7" s="329">
        <v>8.0500000000000007</v>
      </c>
      <c r="Q7" s="316">
        <f>N7*0.994+L7</f>
        <v>37.992839999999987</v>
      </c>
      <c r="R7" s="314" t="s">
        <v>1079</v>
      </c>
      <c r="S7" s="173"/>
      <c r="T7" s="315">
        <v>13420877860</v>
      </c>
      <c r="U7" s="314" t="s">
        <v>1080</v>
      </c>
    </row>
    <row r="8" spans="1:21" ht="25.05" customHeight="1" x14ac:dyDescent="0.25">
      <c r="A8" s="315"/>
      <c r="B8" s="326"/>
      <c r="C8" s="327"/>
      <c r="D8" s="43" t="s">
        <v>1081</v>
      </c>
      <c r="E8" s="314"/>
      <c r="F8" s="53">
        <v>96</v>
      </c>
      <c r="G8" s="315"/>
      <c r="H8" s="328"/>
      <c r="I8" s="53">
        <v>15000</v>
      </c>
      <c r="J8" s="315"/>
      <c r="K8" s="200"/>
      <c r="L8" s="315"/>
      <c r="N8" s="329">
        <v>26.43</v>
      </c>
      <c r="O8" s="329"/>
      <c r="P8" s="329"/>
      <c r="Q8" s="316"/>
      <c r="R8" s="314"/>
      <c r="S8" s="173"/>
      <c r="T8" s="315"/>
      <c r="U8" s="314"/>
    </row>
    <row r="9" spans="1:21" ht="25.05" customHeight="1" x14ac:dyDescent="0.25">
      <c r="A9" s="53">
        <v>7</v>
      </c>
      <c r="B9" s="140">
        <v>43638</v>
      </c>
      <c r="C9" s="141">
        <v>811078301531235</v>
      </c>
      <c r="D9" s="43" t="s">
        <v>1082</v>
      </c>
      <c r="E9" s="53" t="s">
        <v>1083</v>
      </c>
      <c r="F9" s="53">
        <v>96</v>
      </c>
      <c r="G9" s="53">
        <v>0.57999999999999996</v>
      </c>
      <c r="H9" s="142">
        <v>95.42</v>
      </c>
      <c r="I9" s="53">
        <v>15000</v>
      </c>
      <c r="J9" s="53">
        <v>3000</v>
      </c>
      <c r="K9" s="143">
        <v>113.14</v>
      </c>
      <c r="L9" s="53">
        <f t="shared" si="0"/>
        <v>-17.72</v>
      </c>
      <c r="N9" s="53">
        <v>26.24</v>
      </c>
      <c r="O9" s="53">
        <v>1.51</v>
      </c>
      <c r="P9" s="53">
        <v>8.0500000000000007</v>
      </c>
      <c r="Q9" s="54">
        <f>N9*0.994+L9</f>
        <v>8.3625599999999984</v>
      </c>
      <c r="T9" s="53">
        <v>15819660552</v>
      </c>
      <c r="U9" s="53" t="s">
        <v>1084</v>
      </c>
    </row>
    <row r="10" spans="1:21" ht="25.05" customHeight="1" x14ac:dyDescent="0.25">
      <c r="A10" s="290">
        <v>8</v>
      </c>
      <c r="B10" s="140">
        <v>43755</v>
      </c>
      <c r="C10" s="141">
        <v>811548301376903</v>
      </c>
      <c r="D10" s="247" t="s">
        <v>1085</v>
      </c>
      <c r="E10" s="53" t="s">
        <v>1086</v>
      </c>
      <c r="F10" s="53">
        <v>130</v>
      </c>
      <c r="G10" s="53">
        <v>0.78</v>
      </c>
      <c r="H10" s="142">
        <v>129.22</v>
      </c>
      <c r="I10" s="53">
        <v>15000</v>
      </c>
      <c r="J10" s="53">
        <v>3500</v>
      </c>
      <c r="K10" s="143">
        <v>117.45</v>
      </c>
      <c r="L10" s="53">
        <f t="shared" si="0"/>
        <v>11.769999999999996</v>
      </c>
      <c r="Q10" s="54"/>
      <c r="S10" s="61"/>
      <c r="T10" s="53">
        <v>15980115023</v>
      </c>
      <c r="U10" s="145" t="s">
        <v>1087</v>
      </c>
    </row>
    <row r="11" spans="1:21" ht="25.05" customHeight="1" x14ac:dyDescent="0.25">
      <c r="A11" s="290">
        <v>9</v>
      </c>
      <c r="B11" s="140">
        <v>43749</v>
      </c>
      <c r="C11" s="141">
        <v>811521431838696</v>
      </c>
      <c r="D11" s="245" t="s">
        <v>1458</v>
      </c>
      <c r="E11" s="53" t="s">
        <v>1088</v>
      </c>
      <c r="F11" s="53">
        <v>308</v>
      </c>
      <c r="G11" s="53">
        <v>1.85</v>
      </c>
      <c r="H11" s="142">
        <v>306.14999999999998</v>
      </c>
      <c r="I11" s="53">
        <v>50000</v>
      </c>
      <c r="J11" s="53">
        <v>3000</v>
      </c>
      <c r="K11" s="143">
        <v>327.20999999999998</v>
      </c>
      <c r="L11" s="53">
        <f t="shared" si="0"/>
        <v>-21.060000000000002</v>
      </c>
      <c r="N11" s="53">
        <v>117.45</v>
      </c>
      <c r="O11" s="53">
        <v>1.82</v>
      </c>
      <c r="P11" s="53">
        <v>12.07</v>
      </c>
      <c r="Q11" s="54">
        <f>N11*0.994+L11</f>
        <v>95.685299999999998</v>
      </c>
      <c r="R11" s="53" t="s">
        <v>1089</v>
      </c>
      <c r="S11" s="174" t="s">
        <v>1460</v>
      </c>
      <c r="T11" s="53">
        <v>13705761067</v>
      </c>
      <c r="U11" s="145" t="s">
        <v>1090</v>
      </c>
    </row>
    <row r="12" spans="1:21" ht="25.05" customHeight="1" x14ac:dyDescent="0.25">
      <c r="A12" s="315">
        <v>10</v>
      </c>
      <c r="B12" s="326">
        <v>43764</v>
      </c>
      <c r="C12" s="327">
        <v>811587551684293</v>
      </c>
      <c r="D12" s="150" t="s">
        <v>1091</v>
      </c>
      <c r="E12" s="314" t="s">
        <v>1092</v>
      </c>
      <c r="F12" s="53">
        <v>126</v>
      </c>
      <c r="G12" s="315">
        <v>1.51</v>
      </c>
      <c r="H12" s="328">
        <v>250.49</v>
      </c>
      <c r="I12" s="138">
        <v>20000</v>
      </c>
      <c r="J12" s="315">
        <v>3000</v>
      </c>
      <c r="K12" s="200">
        <v>267.39999999999998</v>
      </c>
      <c r="L12" s="315">
        <f t="shared" si="0"/>
        <v>-16.909999999999968</v>
      </c>
      <c r="N12" s="315">
        <v>51.42</v>
      </c>
      <c r="Q12" s="316">
        <f>N12*0.994+L12</f>
        <v>34.201480000000032</v>
      </c>
      <c r="R12" s="314" t="s">
        <v>1093</v>
      </c>
      <c r="S12" s="173"/>
      <c r="T12" s="315">
        <v>18108291464</v>
      </c>
      <c r="U12" s="314" t="s">
        <v>1094</v>
      </c>
    </row>
    <row r="13" spans="1:21" ht="25.05" customHeight="1" x14ac:dyDescent="0.25">
      <c r="A13" s="315"/>
      <c r="B13" s="326"/>
      <c r="C13" s="327"/>
      <c r="D13" s="150" t="s">
        <v>1095</v>
      </c>
      <c r="E13" s="314"/>
      <c r="F13" s="53">
        <v>126</v>
      </c>
      <c r="G13" s="315"/>
      <c r="H13" s="328"/>
      <c r="I13" s="138">
        <v>20000</v>
      </c>
      <c r="J13" s="315"/>
      <c r="K13" s="200"/>
      <c r="L13" s="315"/>
      <c r="N13" s="315"/>
      <c r="Q13" s="316"/>
      <c r="R13" s="314"/>
      <c r="S13" s="173"/>
      <c r="T13" s="315"/>
      <c r="U13" s="314"/>
    </row>
    <row r="14" spans="1:21" ht="37.799999999999997" customHeight="1" x14ac:dyDescent="0.25">
      <c r="A14" s="53">
        <v>11</v>
      </c>
      <c r="B14" s="140">
        <v>43775</v>
      </c>
      <c r="C14" s="141">
        <v>811639461515251</v>
      </c>
      <c r="D14" s="150" t="s">
        <v>1096</v>
      </c>
      <c r="E14" s="53" t="s">
        <v>1097</v>
      </c>
      <c r="F14" s="53">
        <v>147</v>
      </c>
      <c r="G14" s="53">
        <v>0.88</v>
      </c>
      <c r="H14" s="142">
        <v>146.12</v>
      </c>
      <c r="I14" s="53">
        <v>22000</v>
      </c>
      <c r="K14" s="143">
        <v>139.74</v>
      </c>
      <c r="L14" s="53">
        <f t="shared" ref="L14:L21" si="1">H14-K14</f>
        <v>6.3799999999999955</v>
      </c>
      <c r="M14" s="53" t="s">
        <v>1098</v>
      </c>
      <c r="N14" s="53">
        <v>12.55</v>
      </c>
      <c r="Q14" s="54">
        <f t="shared" ref="Q14:Q19" si="2">N14*0.994+L14</f>
        <v>18.854699999999994</v>
      </c>
      <c r="R14" s="146"/>
      <c r="S14" s="146" t="s">
        <v>1255</v>
      </c>
      <c r="T14" s="53">
        <v>18173757621</v>
      </c>
      <c r="U14" s="53" t="s">
        <v>1099</v>
      </c>
    </row>
    <row r="15" spans="1:21" ht="25.05" customHeight="1" x14ac:dyDescent="0.25">
      <c r="A15" s="53">
        <v>12</v>
      </c>
      <c r="B15" s="140">
        <v>43767</v>
      </c>
      <c r="C15" s="141">
        <v>811603150703150</v>
      </c>
      <c r="D15" s="150" t="s">
        <v>1100</v>
      </c>
      <c r="E15" s="53" t="s">
        <v>1101</v>
      </c>
      <c r="F15" s="53">
        <v>126</v>
      </c>
      <c r="G15" s="53">
        <v>0.76</v>
      </c>
      <c r="H15" s="142">
        <v>125.24</v>
      </c>
      <c r="I15" s="53">
        <v>20000</v>
      </c>
      <c r="J15" s="53">
        <v>3000</v>
      </c>
      <c r="K15" s="143">
        <v>145.82</v>
      </c>
      <c r="L15" s="53">
        <f t="shared" si="1"/>
        <v>-20.58</v>
      </c>
      <c r="N15" s="53">
        <v>45.33</v>
      </c>
      <c r="Q15" s="54">
        <f t="shared" si="2"/>
        <v>24.478020000000001</v>
      </c>
      <c r="R15" s="53" t="s">
        <v>1102</v>
      </c>
      <c r="S15" s="174" t="s">
        <v>1466</v>
      </c>
      <c r="T15" s="53">
        <v>15603608839</v>
      </c>
      <c r="U15" s="53" t="s">
        <v>1103</v>
      </c>
    </row>
    <row r="16" spans="1:21" ht="25.05" customHeight="1" x14ac:dyDescent="0.25">
      <c r="A16" s="53">
        <v>13</v>
      </c>
      <c r="B16" s="140">
        <v>43767</v>
      </c>
      <c r="C16" s="141">
        <v>811604273035278</v>
      </c>
      <c r="D16" s="150" t="s">
        <v>1104</v>
      </c>
      <c r="E16" s="53" t="s">
        <v>1105</v>
      </c>
      <c r="F16" s="53">
        <v>126</v>
      </c>
      <c r="G16" s="53">
        <v>0.76</v>
      </c>
      <c r="H16" s="142">
        <v>125.24</v>
      </c>
      <c r="I16" s="53">
        <v>20000</v>
      </c>
      <c r="J16" s="53">
        <v>3000</v>
      </c>
      <c r="K16" s="143">
        <v>145.82</v>
      </c>
      <c r="L16" s="53">
        <f t="shared" si="1"/>
        <v>-20.58</v>
      </c>
      <c r="N16" s="53">
        <v>37.479999999999997</v>
      </c>
      <c r="O16" s="53">
        <v>0.9</v>
      </c>
      <c r="P16" s="53">
        <v>8.0500000000000007</v>
      </c>
      <c r="Q16" s="54">
        <f t="shared" si="2"/>
        <v>16.67512</v>
      </c>
      <c r="R16" s="53" t="s">
        <v>1102</v>
      </c>
      <c r="T16" s="53">
        <v>15062270909</v>
      </c>
      <c r="U16" s="53" t="s">
        <v>1106</v>
      </c>
    </row>
    <row r="17" spans="1:21" ht="25.05" customHeight="1" x14ac:dyDescent="0.25">
      <c r="A17" s="290">
        <v>14</v>
      </c>
      <c r="B17" s="140">
        <v>43749</v>
      </c>
      <c r="C17" s="141">
        <v>811521431838696</v>
      </c>
      <c r="D17" s="245" t="s">
        <v>1107</v>
      </c>
      <c r="E17" s="53" t="s">
        <v>1088</v>
      </c>
      <c r="F17" s="53">
        <v>152</v>
      </c>
      <c r="G17" s="53">
        <v>0.91</v>
      </c>
      <c r="H17" s="142">
        <v>151.09</v>
      </c>
      <c r="I17" s="53">
        <v>24000</v>
      </c>
      <c r="J17" s="53">
        <v>3000</v>
      </c>
      <c r="K17" s="143">
        <v>170.13</v>
      </c>
      <c r="L17" s="53">
        <f t="shared" si="1"/>
        <v>-19.039999999999992</v>
      </c>
      <c r="N17" s="53">
        <v>69.73</v>
      </c>
      <c r="Q17" s="54">
        <f t="shared" si="2"/>
        <v>50.271620000000013</v>
      </c>
      <c r="R17" s="53" t="s">
        <v>1108</v>
      </c>
      <c r="S17" s="174" t="s">
        <v>1459</v>
      </c>
      <c r="T17" s="53">
        <v>13705761067</v>
      </c>
      <c r="U17" s="53" t="s">
        <v>1109</v>
      </c>
    </row>
    <row r="18" spans="1:21" ht="25.05" customHeight="1" x14ac:dyDescent="0.25">
      <c r="A18" s="290">
        <v>15</v>
      </c>
      <c r="B18" s="140">
        <v>43793</v>
      </c>
      <c r="C18" s="141">
        <v>811719362438608</v>
      </c>
      <c r="D18" s="250" t="s">
        <v>1110</v>
      </c>
      <c r="E18" s="53" t="s">
        <v>1111</v>
      </c>
      <c r="F18" s="53">
        <v>275.60000000000002</v>
      </c>
      <c r="G18" s="53">
        <v>1.65</v>
      </c>
      <c r="H18" s="142">
        <v>273.95</v>
      </c>
      <c r="I18" s="53">
        <v>40000</v>
      </c>
      <c r="J18" s="53">
        <v>3000</v>
      </c>
      <c r="K18" s="143">
        <v>265.04000000000002</v>
      </c>
      <c r="L18" s="53">
        <f t="shared" si="1"/>
        <v>8.9099999999999682</v>
      </c>
      <c r="N18" s="53">
        <v>11.32</v>
      </c>
      <c r="O18" s="53">
        <v>1</v>
      </c>
      <c r="P18" s="53">
        <v>9.0500000000000007</v>
      </c>
      <c r="Q18" s="54">
        <f t="shared" si="2"/>
        <v>20.162079999999968</v>
      </c>
      <c r="R18" s="53" t="s">
        <v>1711</v>
      </c>
      <c r="T18" s="53">
        <v>13187381112</v>
      </c>
      <c r="U18" s="53" t="s">
        <v>1112</v>
      </c>
    </row>
    <row r="19" spans="1:21" ht="45" customHeight="1" x14ac:dyDescent="0.25">
      <c r="A19" s="53">
        <v>16</v>
      </c>
      <c r="B19" s="140">
        <v>43788</v>
      </c>
      <c r="C19" s="141">
        <v>811719362438608</v>
      </c>
      <c r="D19" s="150" t="s">
        <v>1123</v>
      </c>
      <c r="E19" s="53" t="s">
        <v>1113</v>
      </c>
      <c r="F19" s="53">
        <v>137.02000000000001</v>
      </c>
      <c r="G19" s="53">
        <v>0.82</v>
      </c>
      <c r="H19" s="142">
        <v>136.19999999999999</v>
      </c>
      <c r="I19" s="53">
        <v>20000</v>
      </c>
      <c r="K19" s="143">
        <v>127.21</v>
      </c>
      <c r="L19" s="53">
        <f t="shared" si="1"/>
        <v>8.9899999999999949</v>
      </c>
      <c r="N19" s="53">
        <v>12.9</v>
      </c>
      <c r="Q19" s="54">
        <f t="shared" si="2"/>
        <v>21.812599999999996</v>
      </c>
      <c r="R19" s="53" t="s">
        <v>1114</v>
      </c>
      <c r="T19" s="53">
        <v>17825966284</v>
      </c>
      <c r="U19" s="53" t="s">
        <v>1115</v>
      </c>
    </row>
    <row r="20" spans="1:21" ht="45" customHeight="1" x14ac:dyDescent="0.25">
      <c r="A20" s="290">
        <v>17</v>
      </c>
      <c r="D20" s="248" t="s">
        <v>1464</v>
      </c>
      <c r="E20" s="53" t="s">
        <v>1097</v>
      </c>
      <c r="I20" s="53">
        <v>11000</v>
      </c>
      <c r="K20" s="143">
        <v>72.67</v>
      </c>
      <c r="L20" s="199">
        <f t="shared" si="1"/>
        <v>-72.67</v>
      </c>
      <c r="Q20" s="54"/>
      <c r="R20" s="61" t="s">
        <v>1231</v>
      </c>
      <c r="S20" s="225"/>
      <c r="T20" s="53">
        <v>18173757621</v>
      </c>
      <c r="U20" s="53" t="s">
        <v>1099</v>
      </c>
    </row>
    <row r="21" spans="1:21" ht="47.4" customHeight="1" x14ac:dyDescent="0.25">
      <c r="A21" s="53">
        <v>18</v>
      </c>
      <c r="B21" s="140">
        <v>43796</v>
      </c>
      <c r="C21" s="141">
        <v>811734286315507</v>
      </c>
      <c r="D21" s="150" t="s">
        <v>1116</v>
      </c>
      <c r="E21" s="53" t="s">
        <v>1097</v>
      </c>
      <c r="G21" s="54"/>
      <c r="H21" s="147"/>
      <c r="I21" s="53">
        <v>18000</v>
      </c>
      <c r="K21" s="143">
        <v>115.09</v>
      </c>
      <c r="L21" s="53">
        <f t="shared" si="1"/>
        <v>-115.09</v>
      </c>
      <c r="N21" s="53">
        <v>130.78</v>
      </c>
      <c r="Q21" s="54">
        <f>N21*0.994+L21</f>
        <v>14.905319999999989</v>
      </c>
      <c r="R21" s="10"/>
      <c r="S21" s="10" t="s">
        <v>1256</v>
      </c>
      <c r="T21" s="53">
        <v>18173757621</v>
      </c>
      <c r="U21" s="53" t="s">
        <v>1099</v>
      </c>
    </row>
    <row r="22" spans="1:21" s="52" customFormat="1" ht="25.05" customHeight="1" x14ac:dyDescent="0.25">
      <c r="A22" s="52">
        <v>19</v>
      </c>
      <c r="D22" s="148" t="s">
        <v>1117</v>
      </c>
      <c r="E22" s="52" t="s">
        <v>1097</v>
      </c>
      <c r="I22" s="52">
        <v>15000</v>
      </c>
      <c r="T22" s="52">
        <v>18173757621</v>
      </c>
      <c r="U22" s="52" t="s">
        <v>1099</v>
      </c>
    </row>
    <row r="23" spans="1:21" ht="25.05" customHeight="1" x14ac:dyDescent="0.25">
      <c r="A23" s="290">
        <v>20</v>
      </c>
      <c r="D23" s="248" t="s">
        <v>1118</v>
      </c>
      <c r="E23" s="53" t="s">
        <v>1097</v>
      </c>
      <c r="F23" s="53">
        <v>123.45</v>
      </c>
      <c r="G23" s="54">
        <f>F23*0.006</f>
        <v>0.74070000000000003</v>
      </c>
      <c r="H23" s="147">
        <f>F23*0.994</f>
        <v>122.7093</v>
      </c>
      <c r="I23" s="53">
        <v>15000</v>
      </c>
      <c r="J23" s="53">
        <v>3500</v>
      </c>
      <c r="K23" s="143">
        <v>117.45</v>
      </c>
      <c r="L23" s="54">
        <f>H23-K23</f>
        <v>5.2592999999999961</v>
      </c>
      <c r="N23" s="53">
        <v>7.75</v>
      </c>
      <c r="Q23" s="54">
        <f>N23*0.994+L23</f>
        <v>12.962799999999996</v>
      </c>
      <c r="R23" s="53" t="s">
        <v>1119</v>
      </c>
    </row>
    <row r="24" spans="1:21" ht="37.799999999999997" customHeight="1" x14ac:dyDescent="0.25">
      <c r="A24" s="53">
        <v>21</v>
      </c>
      <c r="D24" s="249" t="s">
        <v>1120</v>
      </c>
      <c r="E24" s="53" t="s">
        <v>1097</v>
      </c>
      <c r="F24" s="53">
        <v>105.63</v>
      </c>
      <c r="G24" s="54">
        <f>F24*0.006</f>
        <v>0.63378000000000001</v>
      </c>
      <c r="H24" s="147">
        <f>F24*0.994</f>
        <v>104.99621999999999</v>
      </c>
      <c r="I24" s="53">
        <v>15000</v>
      </c>
      <c r="J24" s="53">
        <v>3000</v>
      </c>
      <c r="K24" s="143">
        <v>115.09</v>
      </c>
      <c r="L24" s="54">
        <f>H24-K24</f>
        <v>-10.09378000000001</v>
      </c>
      <c r="N24" s="53">
        <v>27.39</v>
      </c>
      <c r="Q24" s="54">
        <f>N24*0.994+L24</f>
        <v>17.131879999999992</v>
      </c>
      <c r="R24" s="83" t="s">
        <v>1172</v>
      </c>
      <c r="S24" s="10" t="s">
        <v>1257</v>
      </c>
    </row>
    <row r="25" spans="1:21" ht="25.05" customHeight="1" x14ac:dyDescent="0.25">
      <c r="A25" s="290">
        <v>22</v>
      </c>
      <c r="B25" s="290" t="s">
        <v>1659</v>
      </c>
      <c r="D25" s="248" t="s">
        <v>1465</v>
      </c>
      <c r="E25" s="164" t="s">
        <v>1086</v>
      </c>
      <c r="F25" s="53">
        <v>49.39</v>
      </c>
      <c r="G25" s="54">
        <f>F25*0.006</f>
        <v>0.29633999999999999</v>
      </c>
      <c r="H25" s="147">
        <f>F25*0.994</f>
        <v>49.09366</v>
      </c>
      <c r="I25" s="53">
        <v>6500</v>
      </c>
      <c r="K25" s="143">
        <v>45.39</v>
      </c>
      <c r="L25" s="54">
        <f>H25-K25</f>
        <v>3.7036599999999993</v>
      </c>
      <c r="R25" s="83" t="s">
        <v>1266</v>
      </c>
      <c r="S25" s="83"/>
    </row>
    <row r="26" spans="1:21" ht="25.05" customHeight="1" x14ac:dyDescent="0.25">
      <c r="A26" s="290">
        <v>23</v>
      </c>
      <c r="B26" s="290" t="s">
        <v>1660</v>
      </c>
      <c r="D26" s="248" t="s">
        <v>1244</v>
      </c>
      <c r="E26" s="167" t="s">
        <v>1086</v>
      </c>
      <c r="R26" s="83" t="s">
        <v>1263</v>
      </c>
      <c r="S26" s="83"/>
    </row>
    <row r="29" spans="1:21" ht="25.05" customHeight="1" x14ac:dyDescent="0.25">
      <c r="D29" s="244" t="s">
        <v>1461</v>
      </c>
    </row>
    <row r="30" spans="1:21" ht="25.05" customHeight="1" x14ac:dyDescent="0.25">
      <c r="D30" s="244" t="s">
        <v>1462</v>
      </c>
    </row>
    <row r="31" spans="1:21" ht="25.05" customHeight="1" x14ac:dyDescent="0.25">
      <c r="D31" s="246" t="s">
        <v>1463</v>
      </c>
    </row>
    <row r="32" spans="1:21" ht="25.05" customHeight="1" x14ac:dyDescent="0.25">
      <c r="D32" s="250" t="s">
        <v>1699</v>
      </c>
    </row>
    <row r="33" spans="8:18" ht="25.05" customHeight="1" x14ac:dyDescent="0.25">
      <c r="H33" s="199">
        <f>SUM(H2,H4,H5,H6,H7,H9,H12,H14,H16,H19,H21,H23,H24)</f>
        <v>1796.2555200000002</v>
      </c>
      <c r="K33" s="53">
        <f>SUM(K2,K4,K5,K6,K7,K9,K12,K14,K16,K19,K21,K23,K24)</f>
        <v>1836.7199999999998</v>
      </c>
      <c r="N33" s="199">
        <f>SUM(N2:N32)</f>
        <v>876.28</v>
      </c>
      <c r="O33" s="199">
        <f>SUM(O2:O32)</f>
        <v>12.39</v>
      </c>
      <c r="P33" s="199">
        <f>SUM(P2:P32)</f>
        <v>65.39</v>
      </c>
      <c r="Q33" s="54">
        <f>SUM(Q2:Q32)</f>
        <v>543.17801999999995</v>
      </c>
    </row>
    <row r="35" spans="8:18" ht="25.05" customHeight="1" x14ac:dyDescent="0.25">
      <c r="M35" s="149" t="s">
        <v>1121</v>
      </c>
      <c r="R35" s="53" t="s">
        <v>1122</v>
      </c>
    </row>
  </sheetData>
  <mergeCells count="28">
    <mergeCell ref="O7:O8"/>
    <mergeCell ref="P7:P8"/>
    <mergeCell ref="A7:A8"/>
    <mergeCell ref="B7:B8"/>
    <mergeCell ref="C7:C8"/>
    <mergeCell ref="E7:E8"/>
    <mergeCell ref="G7:G8"/>
    <mergeCell ref="H7:H8"/>
    <mergeCell ref="H12:H13"/>
    <mergeCell ref="J7:J8"/>
    <mergeCell ref="L7:L8"/>
    <mergeCell ref="N7:N8"/>
    <mergeCell ref="J12:J13"/>
    <mergeCell ref="L12:L13"/>
    <mergeCell ref="N12:N13"/>
    <mergeCell ref="A12:A13"/>
    <mergeCell ref="B12:B13"/>
    <mergeCell ref="C12:C13"/>
    <mergeCell ref="E12:E13"/>
    <mergeCell ref="G12:G13"/>
    <mergeCell ref="U12:U13"/>
    <mergeCell ref="Q7:Q8"/>
    <mergeCell ref="R7:R8"/>
    <mergeCell ref="T7:T8"/>
    <mergeCell ref="U7:U8"/>
    <mergeCell ref="R12:R13"/>
    <mergeCell ref="T12:T13"/>
    <mergeCell ref="Q12:Q13"/>
  </mergeCells>
  <phoneticPr fontId="2" type="noConversion"/>
  <hyperlinks>
    <hyperlink ref="A10" r:id="rId1" display="..\..\Desktop\txt\图\代收代付\8.jpg" xr:uid="{72BD73E6-C8E8-4B76-85CC-1527316FAFCA}"/>
    <hyperlink ref="A20" r:id="rId2" display="..\..\Desktop\txt\图\代收代付\17 有生之年_南城北海.jpg" xr:uid="{200BB495-F57D-46FD-AE9C-2DFAB1737904}"/>
    <hyperlink ref="A23" r:id="rId3" display="..\..\Desktop\txt\图\代收代付\20 有生之年_南城北海.png" xr:uid="{99536BE8-5D05-47B3-AF56-6435B31AA441}"/>
    <hyperlink ref="A25" r:id="rId4" display="..\..\Desktop\txt\图\代收代付\22.jpg" xr:uid="{DB39A7AF-2570-433C-963F-FC6D7E93E1CE}"/>
    <hyperlink ref="B25" r:id="rId5" display="..\..\Desktop\txt\图\代收代付\22（2）.jpg" xr:uid="{9F4F5360-6936-4109-A7F8-AE212284103E}"/>
    <hyperlink ref="A26" r:id="rId6" display="..\..\Desktop\txt\图\代收代付\23.jpg" xr:uid="{9CF3F4B6-5135-4DF2-B6FC-98DCE658DE3D}"/>
    <hyperlink ref="B26" r:id="rId7" xr:uid="{7C980615-114C-46CD-A43D-51FF56BD5EA4}"/>
    <hyperlink ref="A18" r:id="rId8" display="..\..\Desktop\txt\图\代收代付\15.jpg" xr:uid="{11ACB67D-17AC-4530-93AF-EB22E8375830}"/>
    <hyperlink ref="A17" r:id="rId9" display="..\..\Desktop\txt\图\代收代付\14 朱映晓, 文彬 BINSCENT. 2020 Season's Greeting.PNG" xr:uid="{6A975F6D-5E3B-4934-A735-AC8128C9B465}"/>
    <hyperlink ref="A11" r:id="rId10" display="..\..\Desktop\txt\图\代收代付\9 朱映晓, 文彬 🌙✨2020 SEASON'S GREETING  (台历+毛毯).PNG" xr:uid="{B4874BD5-9BF6-43D9-A429-1FC8570821AF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贩卖机补款</vt:lpstr>
      <vt:lpstr>接受箱补款</vt:lpstr>
      <vt:lpstr>接受箱年后货物情况整理</vt:lpstr>
      <vt:lpstr>接受箱其他</vt:lpstr>
      <vt:lpstr>贩卖机其他</vt:lpstr>
      <vt:lpstr>包装及运费</vt:lpstr>
      <vt:lpstr>补发</vt:lpstr>
      <vt:lpstr>代收代付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2020-08-10T06:16:40Z</dcterms:modified>
</cp:coreProperties>
</file>