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lly\eclipse-workspace\404\"/>
    </mc:Choice>
  </mc:AlternateContent>
  <xr:revisionPtr revIDLastSave="0" documentId="13_ncr:1_{C09AC85A-96D2-4D83-AFEE-4B74258AA54C}" xr6:coauthVersionLast="45" xr6:coauthVersionMax="45" xr10:uidLastSave="{00000000-0000-0000-0000-000000000000}"/>
  <bookViews>
    <workbookView xWindow="-108" yWindow="-108" windowWidth="23256" windowHeight="12576" activeTab="5" xr2:uid="{35E5E20D-E500-4790-A1BA-A13E9D98634E}"/>
  </bookViews>
  <sheets>
    <sheet name="拼邮" sheetId="8" r:id="rId1"/>
    <sheet name="下单统计" sheetId="10" r:id="rId2"/>
    <sheet name="&lt;-前 【分界线】 后(TB)-&gt;" sheetId="7" r:id="rId3"/>
    <sheet name="订单" sheetId="4" r:id="rId4"/>
    <sheet name="Rosé同款发卡" sheetId="6" r:id="rId5"/>
    <sheet name="已下单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" i="6" l="1"/>
  <c r="O9" i="10" l="1"/>
  <c r="H2" i="10" l="1"/>
  <c r="H10" i="10" s="1"/>
  <c r="H3" i="10"/>
  <c r="H4" i="10"/>
  <c r="H5" i="10"/>
  <c r="H6" i="10"/>
  <c r="M9" i="10"/>
  <c r="C10" i="10"/>
  <c r="G7" i="8"/>
  <c r="G12" i="8" s="1"/>
  <c r="G14" i="8" s="1"/>
  <c r="O14" i="8" s="1"/>
  <c r="G9" i="8"/>
  <c r="G10" i="8"/>
  <c r="G11" i="8"/>
  <c r="D12" i="8"/>
  <c r="I12" i="8"/>
  <c r="D14" i="8"/>
  <c r="D23" i="8"/>
  <c r="G23" i="8"/>
  <c r="G25" i="8" s="1"/>
  <c r="O25" i="8" s="1"/>
  <c r="I23" i="8"/>
  <c r="D25" i="8"/>
  <c r="I27" i="5" l="1"/>
  <c r="G27" i="5" l="1"/>
  <c r="Q9" i="5" l="1"/>
  <c r="M10" i="6" l="1"/>
  <c r="G9" i="6"/>
  <c r="G8" i="6"/>
  <c r="D27" i="4"/>
  <c r="G7" i="6" l="1"/>
  <c r="E27" i="5" l="1"/>
  <c r="G37" i="4" l="1"/>
  <c r="G4" i="6" l="1"/>
  <c r="G6" i="6"/>
  <c r="G10" i="6" l="1"/>
  <c r="I2" i="5"/>
  <c r="L27" i="5" l="1"/>
  <c r="G17" i="4"/>
  <c r="G31" i="4" l="1"/>
  <c r="H2" i="5" l="1"/>
  <c r="G8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milly</author>
  </authors>
  <commentList>
    <comment ref="G2" authorId="0" shapeId="0" xr:uid="{C764AB00-6D52-4FB1-AACD-59AA2C2FC36C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两次下单的国内运费，一共为80rmb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milly</author>
  </authors>
  <commentList>
    <comment ref="G3" authorId="0" shapeId="0" xr:uid="{EA377AC5-F2BE-46D4-AD34-D63125004F30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G4" authorId="0" shapeId="0" xr:uid="{FF0F8D31-4DC2-43B8-BAB8-7DF2415F4B11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G5" authorId="0" shapeId="0" xr:uid="{20AD3310-7BDF-49C0-BCA0-2388C3503C99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G6" authorId="0" shapeId="0" xr:uid="{D45F9F3C-DE60-4E3C-B842-4C72F2A49104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G8" authorId="0" shapeId="0" xr:uid="{D528893A-8BD7-4E8C-8D69-E655500D83A0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1.运费10
2.优惠券5</t>
        </r>
      </text>
    </comment>
    <comment ref="G11" authorId="0" shapeId="0" xr:uid="{48302BC5-384D-44C9-91DC-038F57A2D0D2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1.运费10</t>
        </r>
      </text>
    </comment>
    <comment ref="G13" authorId="0" shapeId="0" xr:uid="{F7E63767-BC49-495D-9912-54F76B95BE94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G17" authorId="0" shapeId="0" xr:uid="{39671659-179F-468D-84EB-DBF1AAB534BE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G22" authorId="0" shapeId="0" xr:uid="{21659440-E9F7-4660-8BE6-C6E48EE8CE4A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1.运费10</t>
        </r>
      </text>
    </comment>
    <comment ref="G24" authorId="0" shapeId="0" xr:uid="{0D4539EA-7DF1-4E7F-8D50-4414ABAAF296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G31" authorId="0" shapeId="0" xr:uid="{13FF3869-F0E0-40B3-BBF2-CA380C5FC079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1.运费10
2.优惠券5</t>
        </r>
      </text>
    </comment>
    <comment ref="G37" authorId="0" shapeId="0" xr:uid="{20830AA7-B968-4EA8-8A94-340C901B300B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1.运费10
2.优惠券5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milly</author>
  </authors>
  <commentList>
    <comment ref="G3" authorId="0" shapeId="0" xr:uid="{DDA23990-5181-40DB-8494-70A432DE18B9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G4" authorId="0" shapeId="0" xr:uid="{0565E45D-4CD4-46E4-A17E-4EF28B7C81B6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G5" authorId="0" shapeId="0" xr:uid="{C0ECE044-390C-4F23-BD9C-84265C2C265B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1.运费10
2.返现5元（品牌未发蓝色，换透明）</t>
        </r>
      </text>
    </comment>
    <comment ref="G6" authorId="0" shapeId="0" xr:uid="{A649556C-AEFB-4871-850B-51F38EC61BD9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G7" authorId="0" shapeId="0" xr:uid="{F56A8907-C460-4F41-8E9E-509B46085BDE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G8" authorId="0" shapeId="0" xr:uid="{8D997427-189E-45D3-A70E-E24D95DF8E29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G9" authorId="0" shapeId="0" xr:uid="{531800A0-DDE2-4B51-8005-D080781B9C33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milly</author>
  </authors>
  <commentList>
    <comment ref="H2" authorId="0" shapeId="0" xr:uid="{089FDED0-33B9-450E-BAEC-EBF055D05325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配送费2,400</t>
        </r>
      </text>
    </comment>
    <comment ref="I12" authorId="0" shapeId="0" xr:uid="{5E34CFDB-2CA3-41A4-8BB8-CC535B801A54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Apple&amp;Deep退款的短袖抵扣了部分</t>
        </r>
      </text>
    </comment>
    <comment ref="I27" authorId="0" shapeId="0" xr:uid="{4A06A591-8733-4AFC-8EB9-7DEF6428DB35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[预估]米色猫爪250国际运费25</t>
        </r>
      </text>
    </comment>
  </commentList>
</comments>
</file>

<file path=xl/sharedStrings.xml><?xml version="1.0" encoding="utf-8"?>
<sst xmlns="http://schemas.openxmlformats.org/spreadsheetml/2006/main" count="343" uniqueCount="214">
  <si>
    <t>品牌</t>
    <phoneticPr fontId="2" type="noConversion"/>
  </si>
  <si>
    <t>型号</t>
    <phoneticPr fontId="2" type="noConversion"/>
  </si>
  <si>
    <t>数量</t>
    <phoneticPr fontId="2" type="noConversion"/>
  </si>
  <si>
    <t>收货人</t>
    <phoneticPr fontId="2" type="noConversion"/>
  </si>
  <si>
    <t>电话</t>
    <phoneticPr fontId="2" type="noConversion"/>
  </si>
  <si>
    <t>地址</t>
    <phoneticPr fontId="2" type="noConversion"/>
  </si>
  <si>
    <t>备注</t>
    <phoneticPr fontId="2" type="noConversion"/>
  </si>
  <si>
    <t>单价</t>
    <phoneticPr fontId="2" type="noConversion"/>
  </si>
  <si>
    <t>总收</t>
    <phoneticPr fontId="2" type="noConversion"/>
  </si>
  <si>
    <t>韩元</t>
    <phoneticPr fontId="2" type="noConversion"/>
  </si>
  <si>
    <t>实付</t>
    <phoneticPr fontId="2" type="noConversion"/>
  </si>
  <si>
    <t>日期</t>
    <phoneticPr fontId="2" type="noConversion"/>
  </si>
  <si>
    <t>国际运费</t>
    <phoneticPr fontId="2" type="noConversion"/>
  </si>
  <si>
    <t>国内运费</t>
    <phoneticPr fontId="2" type="noConversion"/>
  </si>
  <si>
    <t>下单网站</t>
    <phoneticPr fontId="2" type="noConversion"/>
  </si>
  <si>
    <t>备注</t>
    <phoneticPr fontId="2" type="noConversion"/>
  </si>
  <si>
    <t>kookie</t>
    <phoneticPr fontId="2" type="noConversion"/>
  </si>
  <si>
    <t>单号</t>
    <phoneticPr fontId="2" type="noConversion"/>
  </si>
  <si>
    <t>LMC</t>
    <phoneticPr fontId="2" type="noConversion"/>
  </si>
  <si>
    <t>短袖T恐龙印花</t>
    <phoneticPr fontId="2" type="noConversion"/>
  </si>
  <si>
    <t>三只小熊短袖t恤</t>
    <phoneticPr fontId="2" type="noConversion"/>
  </si>
  <si>
    <t>康七</t>
    <phoneticPr fontId="2" type="noConversion"/>
  </si>
  <si>
    <t>四川省 成都市 锦江区 静安路一号万科城市花园51栋 ，610011</t>
    <phoneticPr fontId="2" type="noConversion"/>
  </si>
  <si>
    <t>Apple&amp;Deep</t>
    <phoneticPr fontId="2" type="noConversion"/>
  </si>
  <si>
    <t>短袖1+1：米黄logo+黑色logo</t>
    <phoneticPr fontId="2" type="noConversion"/>
  </si>
  <si>
    <t>短袖1+1：米色兔子+橙色兔子</t>
    <phoneticPr fontId="2" type="noConversion"/>
  </si>
  <si>
    <t>短袖1+1：橙色logo+紫色logo</t>
    <phoneticPr fontId="2" type="noConversion"/>
  </si>
  <si>
    <t>短袖1+1：黑色兔子+紫色logo</t>
    <phoneticPr fontId="2" type="noConversion"/>
  </si>
  <si>
    <t>陈晓咏</t>
    <phoneticPr fontId="2" type="noConversion"/>
  </si>
  <si>
    <t>广东省 广州市 荔湾区 石围塘街道 洞企石路小涡新村56号 ，510145</t>
    <phoneticPr fontId="2" type="noConversion"/>
  </si>
  <si>
    <t>北京 北京市 海淀区 甘家口街道 车公庄西路20号院14号楼104 ，000000</t>
    <phoneticPr fontId="2" type="noConversion"/>
  </si>
  <si>
    <t>陌辰</t>
    <phoneticPr fontId="2" type="noConversion"/>
  </si>
  <si>
    <t>山东省 烟台市 莱山区 初家街道 双河西路53号万光福园 ，264600</t>
    <phoneticPr fontId="2" type="noConversion"/>
  </si>
  <si>
    <t>朴眨</t>
    <phoneticPr fontId="2" type="noConversion"/>
  </si>
  <si>
    <t>广东省 广州市 天河区 林和街道 林和东路（林和苑）6栋快递箱 ，510510</t>
    <phoneticPr fontId="2" type="noConversion"/>
  </si>
  <si>
    <t>朴彩英Rosé同款 BlingStar发夹</t>
    <phoneticPr fontId="2" type="noConversion"/>
  </si>
  <si>
    <t>姜伶俐</t>
    <phoneticPr fontId="2" type="noConversion"/>
  </si>
  <si>
    <t>上海 上海市 普陀区 石泉路街道 管弄路120弄1号807（可放快递柜），000000</t>
    <phoneticPr fontId="2" type="noConversion"/>
  </si>
  <si>
    <t xml:space="preserve"> Bling Star</t>
    <phoneticPr fontId="2" type="noConversion"/>
  </si>
  <si>
    <t>BOY LONDON</t>
    <phoneticPr fontId="2" type="noConversion"/>
  </si>
  <si>
    <t>经典款白标logo</t>
    <phoneticPr fontId="2" type="noConversion"/>
  </si>
  <si>
    <t>郑伊</t>
    <phoneticPr fontId="2" type="noConversion"/>
  </si>
  <si>
    <t>湖北省 宜昌市 伍家岗区 伍家乡 同强路兴润秋语台速递易 ，000000</t>
    <phoneticPr fontId="2" type="noConversion"/>
  </si>
  <si>
    <t>SLOWACID</t>
    <phoneticPr fontId="2" type="noConversion"/>
  </si>
  <si>
    <t>长袖卫衣polo衫</t>
    <phoneticPr fontId="2" type="noConversion"/>
  </si>
  <si>
    <t>白色 s码</t>
    <phoneticPr fontId="2" type="noConversion"/>
  </si>
  <si>
    <t>王晓帆</t>
    <phoneticPr fontId="2" type="noConversion"/>
  </si>
  <si>
    <t>上海市 浦东新区 川沙新镇 华夏二路200弄珠光苑丰巢快递柜 ，200120</t>
    <phoneticPr fontId="2" type="noConversion"/>
  </si>
  <si>
    <t>黑色白标 均码</t>
    <phoneticPr fontId="2" type="noConversion"/>
  </si>
  <si>
    <t>订单编号</t>
    <phoneticPr fontId="2" type="noConversion"/>
  </si>
  <si>
    <t>马伟杰</t>
    <phoneticPr fontId="2" type="noConversion"/>
  </si>
  <si>
    <t>四川省 乐山市 峨眉山市 绥山镇 大南马氏骨科 ，000000</t>
    <phoneticPr fontId="2" type="noConversion"/>
  </si>
  <si>
    <t>朴彩英Rosé同款 BlingStar发夹</t>
    <phoneticPr fontId="2" type="noConversion"/>
  </si>
  <si>
    <t>韩元单价</t>
    <phoneticPr fontId="2" type="noConversion"/>
  </si>
  <si>
    <t>预定</t>
    <phoneticPr fontId="2" type="noConversion"/>
  </si>
  <si>
    <t>RMB</t>
    <phoneticPr fontId="2" type="noConversion"/>
  </si>
  <si>
    <t>已下单</t>
    <phoneticPr fontId="2" type="noConversion"/>
  </si>
  <si>
    <t>来源</t>
    <phoneticPr fontId="2" type="noConversion"/>
  </si>
  <si>
    <t>金额</t>
    <phoneticPr fontId="2" type="noConversion"/>
  </si>
  <si>
    <t>接受箱提现</t>
    <phoneticPr fontId="2" type="noConversion"/>
  </si>
  <si>
    <t>7月收益(启用tb前)</t>
    <phoneticPr fontId="2" type="noConversion"/>
  </si>
  <si>
    <t>总预支</t>
    <phoneticPr fontId="2" type="noConversion"/>
  </si>
  <si>
    <t>实收</t>
    <phoneticPr fontId="2" type="noConversion"/>
  </si>
  <si>
    <t>总收款</t>
    <phoneticPr fontId="2" type="noConversion"/>
  </si>
  <si>
    <t>韩元总价</t>
    <phoneticPr fontId="2" type="noConversion"/>
  </si>
  <si>
    <t xml:space="preserve"> LMC</t>
    <phoneticPr fontId="2" type="noConversion"/>
  </si>
  <si>
    <t>Apple&amp;Deep</t>
    <phoneticPr fontId="2" type="noConversion"/>
  </si>
  <si>
    <t>总数量</t>
    <phoneticPr fontId="2" type="noConversion"/>
  </si>
  <si>
    <t>’599457511215889594</t>
    <phoneticPr fontId="2" type="noConversion"/>
  </si>
  <si>
    <t>‘1118740864992004035</t>
    <phoneticPr fontId="2" type="noConversion"/>
  </si>
  <si>
    <t>’1119121889415951208</t>
    <phoneticPr fontId="2" type="noConversion"/>
  </si>
  <si>
    <t>’1118515651367932569</t>
    <phoneticPr fontId="2" type="noConversion"/>
  </si>
  <si>
    <t>‘1115989760322008813</t>
    <phoneticPr fontId="2" type="noConversion"/>
  </si>
  <si>
    <t>粉色 L码</t>
    <phoneticPr fontId="2" type="noConversion"/>
  </si>
  <si>
    <t>WHITE L码</t>
    <phoneticPr fontId="2" type="noConversion"/>
  </si>
  <si>
    <t>’1115556962327273934</t>
    <phoneticPr fontId="2" type="noConversion"/>
  </si>
  <si>
    <t>’1115725187011876017</t>
  </si>
  <si>
    <t>‘1114556353000102925</t>
    <phoneticPr fontId="2" type="noConversion"/>
  </si>
  <si>
    <t>透明+蓝色</t>
    <phoneticPr fontId="2" type="noConversion"/>
  </si>
  <si>
    <t>透明+透明</t>
    <phoneticPr fontId="2" type="noConversion"/>
  </si>
  <si>
    <t>’1112792834201930629</t>
    <phoneticPr fontId="2" type="noConversion"/>
  </si>
  <si>
    <t>连帽衫卫衣长袖</t>
    <phoneticPr fontId="2" type="noConversion"/>
  </si>
  <si>
    <t>深蓝色 S码</t>
    <phoneticPr fontId="2" type="noConversion"/>
  </si>
  <si>
    <t>绿色 s码</t>
    <phoneticPr fontId="2" type="noConversion"/>
  </si>
  <si>
    <t>MSCHF</t>
    <phoneticPr fontId="2" type="noConversion"/>
  </si>
  <si>
    <t>绿色格纹短裙</t>
    <phoneticPr fontId="2" type="noConversion"/>
  </si>
  <si>
    <t>’1121135265554857315</t>
    <phoneticPr fontId="2" type="noConversion"/>
  </si>
  <si>
    <t>’1120899459311346909</t>
    <phoneticPr fontId="2" type="noConversion"/>
  </si>
  <si>
    <t>尤里乌斯</t>
    <phoneticPr fontId="2" type="noConversion"/>
  </si>
  <si>
    <t>天津 天津市 西青区 杨柳青镇 莱茵小镇美林苑24-2-402 ，000000</t>
    <phoneticPr fontId="2" type="noConversion"/>
  </si>
  <si>
    <t>陈泽琳</t>
    <phoneticPr fontId="2" type="noConversion"/>
  </si>
  <si>
    <t>广东省 佛山市 顺德区 容桂街道 广东省佛山市顺德区容桂东逸湾七期B区3街35号 ，000000</t>
    <phoneticPr fontId="2" type="noConversion"/>
  </si>
  <si>
    <t>均码</t>
    <phoneticPr fontId="2" type="noConversion"/>
  </si>
  <si>
    <t>方隽星</t>
    <phoneticPr fontId="2" type="noConversion"/>
  </si>
  <si>
    <t>湖南省 岳阳市 临湘市 长安街道 长安中路登高湘城 ，410005</t>
    <phoneticPr fontId="2" type="noConversion"/>
  </si>
  <si>
    <t>‘600015492248740499</t>
    <phoneticPr fontId="2" type="noConversion"/>
  </si>
  <si>
    <t>sculptor</t>
    <phoneticPr fontId="2" type="noConversion"/>
  </si>
  <si>
    <t>夏季新品短袖T恤</t>
    <phoneticPr fontId="2" type="noConversion"/>
  </si>
  <si>
    <t>绿色 S码</t>
    <phoneticPr fontId="2" type="noConversion"/>
  </si>
  <si>
    <t>黑色 S码</t>
    <phoneticPr fontId="2" type="noConversion"/>
  </si>
  <si>
    <t>’1129006082880346909</t>
    <phoneticPr fontId="2" type="noConversion"/>
  </si>
  <si>
    <t>‘382502488774</t>
    <phoneticPr fontId="2" type="noConversion"/>
  </si>
  <si>
    <t>断货退款</t>
    <phoneticPr fontId="2" type="noConversion"/>
  </si>
  <si>
    <t>382070312182 CJ</t>
    <phoneticPr fontId="2" type="noConversion"/>
  </si>
  <si>
    <t>632457423021 CJ</t>
  </si>
  <si>
    <t>’382070369895</t>
    <phoneticPr fontId="2" type="noConversion"/>
  </si>
  <si>
    <t>‘381859923100</t>
    <phoneticPr fontId="2" type="noConversion"/>
  </si>
  <si>
    <t>断货退款</t>
    <phoneticPr fontId="2" type="noConversion"/>
  </si>
  <si>
    <t>MLB</t>
    <phoneticPr fontId="2" type="noConversion"/>
  </si>
  <si>
    <t>MLB新款字母渔夫帽</t>
    <phoneticPr fontId="2" type="noConversion"/>
  </si>
  <si>
    <t>卡其色 57</t>
    <phoneticPr fontId="2" type="noConversion"/>
  </si>
  <si>
    <t>曹璐</t>
    <phoneticPr fontId="2" type="noConversion"/>
  </si>
  <si>
    <t>福建省 漳州市 龙海市 角美镇 漳州台商投资区角美龙佳睿途酒店员工宿舍 ，000000</t>
    <phoneticPr fontId="2" type="noConversion"/>
  </si>
  <si>
    <t>’1130933024126582174</t>
    <phoneticPr fontId="2" type="noConversion"/>
  </si>
  <si>
    <t>直邮</t>
    <phoneticPr fontId="2" type="noConversion"/>
  </si>
  <si>
    <t>国际运费</t>
    <phoneticPr fontId="2" type="noConversion"/>
  </si>
  <si>
    <t>mixxmix</t>
    <phoneticPr fontId="2" type="noConversion"/>
  </si>
  <si>
    <t>浅蓝色牛仔短裙</t>
    <phoneticPr fontId="2" type="noConversion"/>
  </si>
  <si>
    <t>安徽省芜湖市弋江区江城国际瑞华苑</t>
    <phoneticPr fontId="2" type="noConversion"/>
  </si>
  <si>
    <t>单睿婕</t>
    <phoneticPr fontId="2" type="noConversion"/>
  </si>
  <si>
    <t>支付宝转账</t>
    <phoneticPr fontId="2" type="noConversion"/>
  </si>
  <si>
    <t>m码</t>
    <phoneticPr fontId="2" type="noConversion"/>
  </si>
  <si>
    <t>透明</t>
    <phoneticPr fontId="2" type="noConversion"/>
  </si>
  <si>
    <t>‘600431525816828098</t>
    <phoneticPr fontId="2" type="noConversion"/>
  </si>
  <si>
    <t>王雪纯</t>
    <phoneticPr fontId="2" type="noConversion"/>
  </si>
  <si>
    <t>河北省 石家庄市 裕华区 裕兴街道 翟营南大街66号联邦东方明珠6号楼3单元 ，050081</t>
    <phoneticPr fontId="2" type="noConversion"/>
  </si>
  <si>
    <t>MIMICAWE</t>
    <phoneticPr fontId="2" type="noConversion"/>
  </si>
  <si>
    <t>宣美同款翻领运动套装</t>
    <phoneticPr fontId="2" type="noConversion"/>
  </si>
  <si>
    <t>SHORTS BLACK</t>
    <phoneticPr fontId="2" type="noConversion"/>
  </si>
  <si>
    <t>TOP BLACK</t>
    <phoneticPr fontId="2" type="noConversion"/>
  </si>
  <si>
    <t>张琪</t>
    <phoneticPr fontId="2" type="noConversion"/>
  </si>
  <si>
    <t>上海 上海市 浦东新区 潍坊新村街道 潍坊西路2弄世茂滨江花园南区7号楼7G ，000000</t>
    <phoneticPr fontId="2" type="noConversion"/>
  </si>
  <si>
    <t>’1134784224597992647</t>
    <phoneticPr fontId="2" type="noConversion"/>
  </si>
  <si>
    <t>已回国：A2 - A25</t>
    <phoneticPr fontId="2" type="noConversion"/>
  </si>
  <si>
    <t>mixx粉白色长袖t恤</t>
    <phoneticPr fontId="2" type="noConversion"/>
  </si>
  <si>
    <t>罗婧蕾</t>
    <phoneticPr fontId="2" type="noConversion"/>
  </si>
  <si>
    <t>广东省深圳市宝安区26区中洲中央公园1期1B2402</t>
    <phoneticPr fontId="2" type="noConversion"/>
  </si>
  <si>
    <t>7.***</t>
    <phoneticPr fontId="2" type="noConversion"/>
  </si>
  <si>
    <t>flia</t>
    <phoneticPr fontId="2" type="noConversion"/>
  </si>
  <si>
    <t>米色猫爪鞋</t>
    <phoneticPr fontId="2" type="noConversion"/>
  </si>
  <si>
    <t>尺码230</t>
    <phoneticPr fontId="2" type="noConversion"/>
  </si>
  <si>
    <t>李敏</t>
    <phoneticPr fontId="2" type="noConversion"/>
  </si>
  <si>
    <t>安徽省安庆市迎江区天后宫</t>
    <phoneticPr fontId="2" type="noConversion"/>
  </si>
  <si>
    <t>微信转账</t>
    <phoneticPr fontId="2" type="noConversion"/>
  </si>
  <si>
    <t>sculptor</t>
  </si>
  <si>
    <t>7.***</t>
    <phoneticPr fontId="2" type="noConversion"/>
  </si>
  <si>
    <t>国内运费</t>
    <phoneticPr fontId="2" type="noConversion"/>
  </si>
  <si>
    <t>总付款（包含国际国内运费）</t>
    <phoneticPr fontId="2" type="noConversion"/>
  </si>
  <si>
    <t>总收益</t>
    <phoneticPr fontId="2" type="noConversion"/>
  </si>
  <si>
    <t>张佳</t>
    <phoneticPr fontId="2" type="noConversion"/>
  </si>
  <si>
    <t>江苏省 南通市 崇川区 中兴街道 军山花园36幢501室 ，000000</t>
    <phoneticPr fontId="2" type="noConversion"/>
  </si>
  <si>
    <t>‘1144429441553722084</t>
    <phoneticPr fontId="2" type="noConversion"/>
  </si>
  <si>
    <t>尺码250</t>
    <phoneticPr fontId="2" type="noConversion"/>
  </si>
  <si>
    <t>‘1150813857732964114</t>
    <phoneticPr fontId="2" type="noConversion"/>
  </si>
  <si>
    <t>‘1150237248844857315</t>
    <phoneticPr fontId="2" type="noConversion"/>
  </si>
  <si>
    <t>ChloeLeigh</t>
    <phoneticPr fontId="2" type="noConversion"/>
  </si>
  <si>
    <t>广东省 深圳市 龙华区 观澜街道观澜大富工业区新宏泽工业园西点买货运中转站+，019214</t>
    <phoneticPr fontId="2" type="noConversion"/>
  </si>
  <si>
    <t>尤里乌斯</t>
    <phoneticPr fontId="2" type="noConversion"/>
  </si>
  <si>
    <t>天津 天津市 西青区 杨柳青镇 莱茵小镇美林苑24-2-402 ，000000</t>
    <phoneticPr fontId="2" type="noConversion"/>
  </si>
  <si>
    <t>已预定*5对</t>
    <phoneticPr fontId="2" type="noConversion"/>
  </si>
  <si>
    <t>+/-：</t>
    <phoneticPr fontId="2" type="noConversion"/>
  </si>
  <si>
    <t>总收入：</t>
    <phoneticPr fontId="2" type="noConversion"/>
  </si>
  <si>
    <t>总付款：</t>
    <phoneticPr fontId="2" type="noConversion"/>
  </si>
  <si>
    <t>7.5下单</t>
    <phoneticPr fontId="2" type="noConversion"/>
  </si>
  <si>
    <t>下单统计!A3</t>
  </si>
  <si>
    <t>大连市沙河口区五一路26号201室</t>
    <phoneticPr fontId="2" type="noConversion"/>
  </si>
  <si>
    <t>杨璐羽</t>
    <phoneticPr fontId="2" type="noConversion"/>
  </si>
  <si>
    <t>6066262985154</t>
    <phoneticPr fontId="2" type="noConversion"/>
  </si>
  <si>
    <t>红色圆领长袖卫衣</t>
    <phoneticPr fontId="2" type="noConversion"/>
  </si>
  <si>
    <t>蓝色圆领T恤</t>
    <phoneticPr fontId="2" type="noConversion"/>
  </si>
  <si>
    <t xml:space="preserve">mmlg </t>
    <phoneticPr fontId="2" type="noConversion"/>
  </si>
  <si>
    <t>382486766586</t>
    <phoneticPr fontId="2" type="noConversion"/>
  </si>
  <si>
    <t>浅粉格子半身裙</t>
    <phoneticPr fontId="2" type="noConversion"/>
  </si>
  <si>
    <t>382486766575</t>
    <phoneticPr fontId="2" type="noConversion"/>
  </si>
  <si>
    <t>米色千鸟格半身裙</t>
    <phoneticPr fontId="2" type="noConversion"/>
  </si>
  <si>
    <t>city breeze</t>
    <phoneticPr fontId="2" type="noConversion"/>
  </si>
  <si>
    <t>7.2下单</t>
    <phoneticPr fontId="2" type="noConversion"/>
  </si>
  <si>
    <t>下单统计!A2</t>
  </si>
  <si>
    <t>广东省肇庆市四会市康宁路东海明珠豪庭丰巢快递柜</t>
    <phoneticPr fontId="2" type="noConversion"/>
  </si>
  <si>
    <t>小李</t>
    <phoneticPr fontId="2" type="noConversion"/>
  </si>
  <si>
    <t>纯色圆领长袖蓝卫衣</t>
    <phoneticPr fontId="2" type="noConversion"/>
  </si>
  <si>
    <t>湖北省武汉市蔡甸区车城大道218号 金凯公寓c栋</t>
    <phoneticPr fontId="2" type="noConversion"/>
  </si>
  <si>
    <t>陈日丹</t>
    <phoneticPr fontId="2" type="noConversion"/>
  </si>
  <si>
    <t xml:space="preserve">北京市大兴区海子角南里1号楼1单元302 </t>
    <phoneticPr fontId="2" type="noConversion"/>
  </si>
  <si>
    <t>宋雨琦</t>
    <phoneticPr fontId="2" type="noConversion"/>
  </si>
  <si>
    <t>381023005001</t>
    <phoneticPr fontId="2" type="noConversion"/>
  </si>
  <si>
    <t>kirsh</t>
    <phoneticPr fontId="2" type="noConversion"/>
  </si>
  <si>
    <t>重庆市南岸区美堤雅城2期2栋2单元</t>
    <phoneticPr fontId="2" type="noConversion"/>
  </si>
  <si>
    <t>张瑶</t>
    <phoneticPr fontId="2" type="noConversion"/>
  </si>
  <si>
    <t>6066262892685</t>
    <phoneticPr fontId="2" type="noConversion"/>
  </si>
  <si>
    <t>深灰长袖polo领卫衣</t>
    <phoneticPr fontId="2" type="noConversion"/>
  </si>
  <si>
    <t>北京市密云区园林路中加锦园五号楼三单元301</t>
    <phoneticPr fontId="2" type="noConversion"/>
  </si>
  <si>
    <t>杜文娟</t>
    <phoneticPr fontId="2" type="noConversion"/>
  </si>
  <si>
    <t>6066262862752</t>
    <phoneticPr fontId="2" type="noConversion"/>
  </si>
  <si>
    <t>L</t>
    <phoneticPr fontId="2" type="noConversion"/>
  </si>
  <si>
    <t>墨绿条纹短袖圆领T恤</t>
    <phoneticPr fontId="2" type="noConversion"/>
  </si>
  <si>
    <t>北京北京市海淀区甘家口街道车公庄西路20号院14号楼104</t>
    <phoneticPr fontId="2" type="noConversion"/>
  </si>
  <si>
    <t>402363823842</t>
    <phoneticPr fontId="2" type="noConversion"/>
  </si>
  <si>
    <t>粉色手提帆布包</t>
    <phoneticPr fontId="2" type="noConversion"/>
  </si>
  <si>
    <t xml:space="preserve">sculptor </t>
    <phoneticPr fontId="2" type="noConversion"/>
  </si>
  <si>
    <t>总运费</t>
    <phoneticPr fontId="2" type="noConversion"/>
  </si>
  <si>
    <t>总付款</t>
    <phoneticPr fontId="2" type="noConversion"/>
  </si>
  <si>
    <t>总收入</t>
    <phoneticPr fontId="2" type="noConversion"/>
  </si>
  <si>
    <t>总①</t>
    <phoneticPr fontId="2" type="noConversion"/>
  </si>
  <si>
    <t>总+</t>
    <phoneticPr fontId="2" type="noConversion"/>
  </si>
  <si>
    <t>city breeze, mmlg</t>
    <phoneticPr fontId="2" type="noConversion"/>
  </si>
  <si>
    <t>sculptor, mmlg, kirsh</t>
    <phoneticPr fontId="2" type="noConversion"/>
  </si>
  <si>
    <t>方式</t>
    <phoneticPr fontId="2" type="noConversion"/>
  </si>
  <si>
    <t>序号</t>
    <phoneticPr fontId="2" type="noConversion"/>
  </si>
  <si>
    <t>+/-</t>
    <phoneticPr fontId="2" type="noConversion"/>
  </si>
  <si>
    <t>时间</t>
    <phoneticPr fontId="2" type="noConversion"/>
  </si>
  <si>
    <t>BY.X BOUTIQUE 月统计.xlsx</t>
  </si>
  <si>
    <t>s</t>
    <phoneticPr fontId="2" type="noConversion"/>
  </si>
  <si>
    <t>直邮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</si>
</sst>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.00_);[Red]\(#,##0.00\)"/>
    <numFmt numFmtId="177" formatCode="0.00_ "/>
    <numFmt numFmtId="178" formatCode="0_ "/>
    <numFmt numFmtId="179" formatCode="0.0_ "/>
    <numFmt numFmtId="180" formatCode="#,##0_);[Red]\(#,##0\)"/>
  </numFmts>
  <fonts count="17" x14ac:knownFonts="1">
    <font>
      <sz val="11"/>
      <color theme="1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family val="2"/>
      <charset val="134"/>
      <scheme val="minor"/>
    </font>
    <font>
      <b/>
      <u/>
      <sz val="11"/>
      <color theme="1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theme="0" tint="-0.24994659260841701"/>
      </left>
      <right style="thin">
        <color theme="0" tint="-0.24994659260841701"/>
      </right>
      <top style="thick">
        <color theme="0" tint="-0.24994659260841701"/>
      </top>
      <bottom style="thick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0" tint="-0.24994659260841701"/>
      </top>
      <bottom style="thick">
        <color theme="0" tint="-0.24994659260841701"/>
      </bottom>
      <diagonal/>
    </border>
    <border>
      <left style="thin">
        <color theme="0" tint="-0.24994659260841701"/>
      </left>
      <right style="thick">
        <color theme="0" tint="-0.24994659260841701"/>
      </right>
      <top style="thick">
        <color theme="0" tint="-0.24994659260841701"/>
      </top>
      <bottom style="thick">
        <color theme="0" tint="-0.249946592608417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double">
        <color rgb="FF3F3F3F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ck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  <border>
      <left style="thick">
        <color theme="0" tint="-0.24994659260841701"/>
      </left>
      <right style="thin">
        <color theme="0" tint="-0.24994659260841701"/>
      </right>
      <top style="thick">
        <color theme="0" tint="-0.24994659260841701"/>
      </top>
      <bottom/>
      <diagonal/>
    </border>
    <border>
      <left style="thick">
        <color theme="0" tint="-0.24994659260841701"/>
      </left>
      <right style="thin">
        <color theme="0" tint="-0.24994659260841701"/>
      </right>
      <top/>
      <bottom style="thick">
        <color theme="0" tint="-0.24994659260841701"/>
      </bottom>
      <diagonal/>
    </border>
    <border>
      <left/>
      <right style="thick">
        <color theme="0" tint="-0.24994659260841701"/>
      </right>
      <top style="double">
        <color rgb="FF3F3F3F"/>
      </top>
      <bottom/>
      <diagonal/>
    </border>
    <border>
      <left/>
      <right style="thick">
        <color theme="0" tint="-0.24994659260841701"/>
      </right>
      <top/>
      <bottom/>
      <diagonal/>
    </border>
    <border>
      <left style="thin">
        <color theme="0" tint="-0.24994659260841701"/>
      </left>
      <right/>
      <top style="thick">
        <color theme="0" tint="-0.24994659260841701"/>
      </top>
      <bottom style="thick">
        <color theme="0" tint="-0.24994659260841701"/>
      </bottom>
      <diagonal/>
    </border>
    <border>
      <left style="thick">
        <color theme="0" tint="-0.24994659260841701"/>
      </left>
      <right style="thick">
        <color theme="0" tint="-0.24994659260841701"/>
      </right>
      <top style="thick">
        <color theme="0" tint="-0.24994659260841701"/>
      </top>
      <bottom style="thick">
        <color theme="0" tint="-0.24994659260841701"/>
      </bottom>
      <diagonal/>
    </border>
    <border>
      <left style="thin">
        <color theme="0" tint="-0.24994659260841701"/>
      </left>
      <right style="thick">
        <color theme="0" tint="-0.24994659260841701"/>
      </right>
      <top style="thick">
        <color theme="0" tint="-0.24994659260841701"/>
      </top>
      <bottom/>
      <diagonal/>
    </border>
    <border>
      <left style="thin">
        <color theme="0" tint="-0.24994659260841701"/>
      </left>
      <right style="thick">
        <color theme="0" tint="-0.24994659260841701"/>
      </right>
      <top/>
      <bottom style="thick">
        <color theme="0" tint="-0.24994659260841701"/>
      </bottom>
      <diagonal/>
    </border>
    <border>
      <left style="thin">
        <color rgb="FF7F7F7F"/>
      </left>
      <right/>
      <top style="thin">
        <color rgb="FF7F7F7F"/>
      </top>
      <bottom style="thick">
        <color theme="0" tint="-0.24994659260841701"/>
      </bottom>
      <diagonal/>
    </border>
    <border>
      <left/>
      <right style="thin">
        <color rgb="FF7F7F7F"/>
      </right>
      <top style="thin">
        <color rgb="FF7F7F7F"/>
      </top>
      <bottom style="thick">
        <color theme="0" tint="-0.24994659260841701"/>
      </bottom>
      <diagonal/>
    </border>
    <border>
      <left/>
      <right style="thin">
        <color theme="0" tint="-0.24994659260841701"/>
      </right>
      <top style="thin">
        <color rgb="FF7F7F7F"/>
      </top>
      <bottom/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 style="thick">
        <color theme="0" tint="-0.24994659260841701"/>
      </bottom>
      <diagonal/>
    </border>
    <border>
      <left/>
      <right/>
      <top style="thin">
        <color rgb="FF7F7F7F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thick">
        <color theme="0" tint="-0.24994659260841701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thin">
        <color theme="4"/>
      </top>
      <bottom/>
      <diagonal/>
    </border>
  </borders>
  <cellStyleXfs count="6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86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6" xfId="0" applyFill="1" applyBorder="1" applyAlignment="1">
      <alignment horizontal="left" vertical="center"/>
    </xf>
    <xf numFmtId="0" fontId="0" fillId="5" borderId="6" xfId="0" applyFill="1" applyBorder="1">
      <alignment vertical="center"/>
    </xf>
    <xf numFmtId="0" fontId="0" fillId="5" borderId="6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4" borderId="6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1" fillId="2" borderId="1" xfId="1" applyBorder="1" applyAlignment="1">
      <alignment horizontal="center" vertical="center"/>
    </xf>
    <xf numFmtId="3" fontId="0" fillId="5" borderId="6" xfId="0" applyNumberFormat="1" applyFill="1" applyBorder="1">
      <alignment vertical="center"/>
    </xf>
    <xf numFmtId="3" fontId="0" fillId="4" borderId="6" xfId="0" applyNumberFormat="1" applyFill="1" applyBorder="1">
      <alignment vertical="center"/>
    </xf>
    <xf numFmtId="0" fontId="0" fillId="4" borderId="7" xfId="0" applyFill="1" applyBorder="1" applyAlignment="1">
      <alignment horizontal="left" vertical="center"/>
    </xf>
    <xf numFmtId="0" fontId="5" fillId="0" borderId="9" xfId="4" applyAlignment="1">
      <alignment horizontal="right" vertical="center"/>
    </xf>
    <xf numFmtId="0" fontId="5" fillId="0" borderId="10" xfId="4" applyBorder="1" applyAlignment="1">
      <alignment horizontal="center" vertical="center"/>
    </xf>
    <xf numFmtId="0" fontId="5" fillId="0" borderId="0" xfId="4" applyBorder="1" applyAlignment="1">
      <alignment horizontal="center" vertical="center"/>
    </xf>
    <xf numFmtId="176" fontId="5" fillId="0" borderId="11" xfId="4" applyNumberFormat="1" applyBorder="1">
      <alignment vertical="center"/>
    </xf>
    <xf numFmtId="0" fontId="3" fillId="4" borderId="6" xfId="0" applyFont="1" applyFill="1" applyBorder="1" applyAlignment="1">
      <alignment horizontal="center" vertical="center"/>
    </xf>
    <xf numFmtId="0" fontId="6" fillId="0" borderId="0" xfId="3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4" borderId="5" xfId="0" applyFont="1" applyFill="1" applyBorder="1">
      <alignment vertical="center"/>
    </xf>
    <xf numFmtId="177" fontId="4" fillId="3" borderId="8" xfId="2" applyNumberFormat="1" applyBorder="1" applyAlignment="1">
      <alignment horizontal="center" vertical="center"/>
    </xf>
    <xf numFmtId="0" fontId="7" fillId="5" borderId="5" xfId="0" applyFont="1" applyFill="1" applyBorder="1">
      <alignment vertical="center"/>
    </xf>
    <xf numFmtId="0" fontId="3" fillId="5" borderId="6" xfId="0" applyFont="1" applyFill="1" applyBorder="1" applyAlignment="1">
      <alignment horizontal="center" vertical="center"/>
    </xf>
    <xf numFmtId="0" fontId="3" fillId="4" borderId="6" xfId="0" quotePrefix="1" applyFont="1" applyFill="1" applyBorder="1">
      <alignment vertical="center"/>
    </xf>
    <xf numFmtId="0" fontId="3" fillId="5" borderId="6" xfId="0" quotePrefix="1" applyFont="1" applyFill="1" applyBorder="1">
      <alignment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vertical="center"/>
    </xf>
    <xf numFmtId="0" fontId="0" fillId="5" borderId="13" xfId="0" applyFill="1" applyBorder="1" applyAlignment="1">
      <alignment horizontal="left" vertical="center"/>
    </xf>
    <xf numFmtId="0" fontId="0" fillId="5" borderId="13" xfId="0" applyFill="1" applyBorder="1" applyAlignment="1">
      <alignment vertical="center"/>
    </xf>
    <xf numFmtId="0" fontId="7" fillId="5" borderId="16" xfId="0" applyFont="1" applyFill="1" applyBorder="1" applyAlignment="1">
      <alignment vertical="center"/>
    </xf>
    <xf numFmtId="0" fontId="7" fillId="5" borderId="16" xfId="0" applyFont="1" applyFill="1" applyBorder="1">
      <alignment vertical="center"/>
    </xf>
    <xf numFmtId="0" fontId="0" fillId="5" borderId="13" xfId="0" applyFill="1" applyBorder="1">
      <alignment vertical="center"/>
    </xf>
    <xf numFmtId="3" fontId="0" fillId="5" borderId="13" xfId="0" applyNumberFormat="1" applyFill="1" applyBorder="1">
      <alignment vertical="center"/>
    </xf>
    <xf numFmtId="0" fontId="3" fillId="5" borderId="13" xfId="0" applyFont="1" applyFill="1" applyBorder="1">
      <alignment vertical="center"/>
    </xf>
    <xf numFmtId="0" fontId="7" fillId="5" borderId="17" xfId="0" applyFont="1" applyFill="1" applyBorder="1">
      <alignment vertical="center"/>
    </xf>
    <xf numFmtId="0" fontId="0" fillId="5" borderId="14" xfId="0" applyFill="1" applyBorder="1">
      <alignment vertical="center"/>
    </xf>
    <xf numFmtId="3" fontId="0" fillId="5" borderId="14" xfId="0" applyNumberFormat="1" applyFill="1" applyBorder="1">
      <alignment vertical="center"/>
    </xf>
    <xf numFmtId="0" fontId="3" fillId="5" borderId="14" xfId="0" applyFont="1" applyFill="1" applyBorder="1">
      <alignment vertical="center"/>
    </xf>
    <xf numFmtId="177" fontId="4" fillId="3" borderId="12" xfId="2" applyNumberFormat="1" applyBorder="1" applyAlignment="1">
      <alignment horizontal="center" vertical="center"/>
    </xf>
    <xf numFmtId="3" fontId="0" fillId="0" borderId="0" xfId="0" applyNumberFormat="1">
      <alignment vertical="center"/>
    </xf>
    <xf numFmtId="178" fontId="0" fillId="4" borderId="7" xfId="0" applyNumberFormat="1" applyFill="1" applyBorder="1" applyAlignment="1">
      <alignment horizontal="left" vertical="center"/>
    </xf>
    <xf numFmtId="178" fontId="0" fillId="5" borderId="7" xfId="0" applyNumberFormat="1" applyFill="1" applyBorder="1" applyAlignment="1">
      <alignment horizontal="left" vertical="center"/>
    </xf>
    <xf numFmtId="0" fontId="3" fillId="5" borderId="6" xfId="0" applyFont="1" applyFill="1" applyBorder="1" applyAlignment="1">
      <alignment vertical="center"/>
    </xf>
    <xf numFmtId="0" fontId="0" fillId="5" borderId="6" xfId="0" applyFill="1" applyBorder="1" applyAlignment="1">
      <alignment vertical="center"/>
    </xf>
    <xf numFmtId="3" fontId="0" fillId="4" borderId="0" xfId="0" applyNumberFormat="1" applyFill="1" applyBorder="1">
      <alignment vertical="center"/>
    </xf>
    <xf numFmtId="0" fontId="0" fillId="5" borderId="20" xfId="0" applyFill="1" applyBorder="1" applyAlignment="1">
      <alignment vertical="center"/>
    </xf>
    <xf numFmtId="178" fontId="0" fillId="5" borderId="21" xfId="0" applyNumberFormat="1" applyFill="1" applyBorder="1" applyAlignment="1">
      <alignment horizontal="left" vertical="center"/>
    </xf>
    <xf numFmtId="0" fontId="11" fillId="6" borderId="0" xfId="3" applyFill="1" applyAlignment="1">
      <alignment horizontal="center" vertical="center"/>
    </xf>
    <xf numFmtId="3" fontId="5" fillId="0" borderId="9" xfId="4" applyNumberFormat="1">
      <alignment vertical="center"/>
    </xf>
    <xf numFmtId="3" fontId="0" fillId="4" borderId="0" xfId="0" applyNumberFormat="1" applyFill="1">
      <alignment vertical="center"/>
    </xf>
    <xf numFmtId="177" fontId="4" fillId="3" borderId="12" xfId="2" applyNumberFormat="1" applyBorder="1" applyAlignment="1">
      <alignment horizontal="center" vertical="center"/>
    </xf>
    <xf numFmtId="0" fontId="1" fillId="2" borderId="24" xfId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6" borderId="0" xfId="3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3" applyAlignment="1">
      <alignment horizontal="center" vertical="center"/>
    </xf>
    <xf numFmtId="0" fontId="1" fillId="2" borderId="25" xfId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178" fontId="0" fillId="4" borderId="21" xfId="0" applyNumberFormat="1" applyFill="1" applyBorder="1" applyAlignment="1">
      <alignment horizontal="left" vertical="center"/>
    </xf>
    <xf numFmtId="177" fontId="4" fillId="3" borderId="12" xfId="2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6" xfId="0" quotePrefix="1" applyFont="1" applyFill="1" applyBorder="1" applyAlignment="1">
      <alignment horizontal="center" vertical="center"/>
    </xf>
    <xf numFmtId="0" fontId="3" fillId="4" borderId="6" xfId="0" quotePrefix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right" vertical="center"/>
    </xf>
    <xf numFmtId="3" fontId="0" fillId="5" borderId="6" xfId="0" applyNumberFormat="1" applyFill="1" applyBorder="1" applyAlignment="1">
      <alignment horizontal="center" vertical="center"/>
    </xf>
    <xf numFmtId="0" fontId="7" fillId="4" borderId="16" xfId="0" applyFont="1" applyFill="1" applyBorder="1" applyAlignment="1">
      <alignment vertical="center"/>
    </xf>
    <xf numFmtId="0" fontId="7" fillId="4" borderId="16" xfId="0" applyFont="1" applyFill="1" applyBorder="1">
      <alignment vertical="center"/>
    </xf>
    <xf numFmtId="3" fontId="0" fillId="4" borderId="13" xfId="0" applyNumberFormat="1" applyFill="1" applyBorder="1">
      <alignment vertical="center"/>
    </xf>
    <xf numFmtId="0" fontId="0" fillId="4" borderId="13" xfId="0" applyFill="1" applyBorder="1">
      <alignment vertical="center"/>
    </xf>
    <xf numFmtId="0" fontId="7" fillId="4" borderId="17" xfId="0" applyFont="1" applyFill="1" applyBorder="1">
      <alignment vertical="center"/>
    </xf>
    <xf numFmtId="3" fontId="0" fillId="4" borderId="14" xfId="0" applyNumberFormat="1" applyFill="1" applyBorder="1">
      <alignment vertical="center"/>
    </xf>
    <xf numFmtId="0" fontId="0" fillId="4" borderId="14" xfId="0" applyFill="1" applyBorder="1">
      <alignment vertical="center"/>
    </xf>
    <xf numFmtId="0" fontId="12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2" fillId="7" borderId="0" xfId="0" applyFont="1" applyFill="1">
      <alignment vertical="center"/>
    </xf>
    <xf numFmtId="0" fontId="0" fillId="5" borderId="7" xfId="0" applyFill="1" applyBorder="1" applyAlignment="1">
      <alignment horizontal="left" vertical="center"/>
    </xf>
    <xf numFmtId="177" fontId="4" fillId="3" borderId="18" xfId="2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0" fillId="4" borderId="6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9" xfId="4" applyAlignment="1">
      <alignment horizontal="left" vertical="center"/>
    </xf>
    <xf numFmtId="177" fontId="4" fillId="3" borderId="18" xfId="2" applyNumberFormat="1" applyBorder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5" borderId="6" xfId="0" applyNumberFormat="1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13" fillId="5" borderId="5" xfId="0" applyFont="1" applyFill="1" applyBorder="1">
      <alignment vertical="center"/>
    </xf>
    <xf numFmtId="0" fontId="13" fillId="5" borderId="6" xfId="0" applyFont="1" applyFill="1" applyBorder="1">
      <alignment vertical="center"/>
    </xf>
    <xf numFmtId="3" fontId="13" fillId="5" borderId="6" xfId="0" applyNumberFormat="1" applyFont="1" applyFill="1" applyBorder="1">
      <alignment vertical="center"/>
    </xf>
    <xf numFmtId="3" fontId="12" fillId="5" borderId="6" xfId="0" applyNumberFormat="1" applyFont="1" applyFill="1" applyBorder="1">
      <alignment vertical="center"/>
    </xf>
    <xf numFmtId="0" fontId="7" fillId="4" borderId="6" xfId="0" applyFont="1" applyFill="1" applyBorder="1">
      <alignment vertical="center"/>
    </xf>
    <xf numFmtId="0" fontId="7" fillId="5" borderId="6" xfId="0" applyFont="1" applyFill="1" applyBorder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>
      <alignment vertical="center"/>
    </xf>
    <xf numFmtId="177" fontId="10" fillId="0" borderId="0" xfId="3" applyNumberFormat="1" applyFont="1" applyAlignment="1">
      <alignment horizontal="center" vertical="center"/>
    </xf>
    <xf numFmtId="177" fontId="4" fillId="3" borderId="8" xfId="2" applyNumberFormat="1" applyBorder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4" fillId="4" borderId="6" xfId="0" applyFont="1" applyFill="1" applyBorder="1" applyAlignment="1">
      <alignment horizontal="center" vertical="center"/>
    </xf>
    <xf numFmtId="0" fontId="5" fillId="0" borderId="9" xfId="4">
      <alignment vertical="center"/>
    </xf>
    <xf numFmtId="0" fontId="5" fillId="0" borderId="9" xfId="4" quotePrefix="1" applyAlignment="1">
      <alignment horizontal="right" vertical="center"/>
    </xf>
    <xf numFmtId="0" fontId="16" fillId="0" borderId="0" xfId="5" applyBorder="1" applyAlignment="1">
      <alignment horizontal="center" vertical="center"/>
    </xf>
    <xf numFmtId="0" fontId="16" fillId="0" borderId="0" xfId="5">
      <alignment vertical="center"/>
    </xf>
    <xf numFmtId="0" fontId="15" fillId="0" borderId="0" xfId="0" applyFont="1">
      <alignment vertical="center"/>
    </xf>
    <xf numFmtId="0" fontId="12" fillId="0" borderId="0" xfId="0" applyFont="1">
      <alignment vertical="center"/>
    </xf>
    <xf numFmtId="0" fontId="3" fillId="0" borderId="0" xfId="0" applyFont="1">
      <alignment vertical="center"/>
    </xf>
    <xf numFmtId="179" fontId="4" fillId="3" borderId="8" xfId="2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5" fillId="0" borderId="9" xfId="4" applyAlignment="1">
      <alignment horizontal="center" vertical="center"/>
    </xf>
    <xf numFmtId="176" fontId="5" fillId="0" borderId="33" xfId="4" applyNumberFormat="1" applyFill="1" applyBorder="1" applyAlignment="1">
      <alignment horizontal="center" vertical="center"/>
    </xf>
    <xf numFmtId="176" fontId="5" fillId="0" borderId="33" xfId="4" applyNumberFormat="1" applyFill="1" applyBorder="1">
      <alignment vertical="center"/>
    </xf>
    <xf numFmtId="0" fontId="6" fillId="0" borderId="0" xfId="5" applyFont="1" applyBorder="1" applyAlignment="1">
      <alignment horizontal="center" vertical="center"/>
    </xf>
    <xf numFmtId="0" fontId="16" fillId="0" borderId="0" xfId="5" applyAlignment="1">
      <alignment horizontal="center" vertical="center"/>
    </xf>
    <xf numFmtId="176" fontId="5" fillId="0" borderId="33" xfId="4" applyNumberFormat="1" applyFill="1" applyBorder="1" applyAlignment="1">
      <alignment horizontal="center" vertical="center" wrapText="1"/>
    </xf>
    <xf numFmtId="179" fontId="3" fillId="0" borderId="0" xfId="0" applyNumberFormat="1" applyFont="1" applyAlignment="1">
      <alignment horizontal="center" vertical="center"/>
    </xf>
    <xf numFmtId="0" fontId="16" fillId="0" borderId="0" xfId="5" applyFill="1" applyAlignment="1">
      <alignment horizontal="center" vertical="center"/>
    </xf>
    <xf numFmtId="0" fontId="6" fillId="0" borderId="0" xfId="5" applyFont="1" applyAlignment="1">
      <alignment horizontal="center" vertical="center"/>
    </xf>
    <xf numFmtId="176" fontId="5" fillId="0" borderId="11" xfId="4" applyNumberFormat="1" applyFill="1" applyBorder="1" applyAlignment="1">
      <alignment horizontal="center" vertical="center"/>
    </xf>
    <xf numFmtId="0" fontId="5" fillId="0" borderId="34" xfId="4" quotePrefix="1" applyFill="1" applyBorder="1" applyAlignment="1">
      <alignment horizontal="center" vertical="center"/>
    </xf>
    <xf numFmtId="0" fontId="5" fillId="0" borderId="0" xfId="4" quotePrefix="1" applyBorder="1" applyAlignment="1">
      <alignment horizontal="center" vertical="center"/>
    </xf>
    <xf numFmtId="0" fontId="11" fillId="0" borderId="0" xfId="3">
      <alignment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179" fontId="4" fillId="3" borderId="12" xfId="2" applyNumberFormat="1" applyBorder="1" applyAlignment="1">
      <alignment horizontal="center" vertical="center"/>
    </xf>
    <xf numFmtId="179" fontId="4" fillId="3" borderId="0" xfId="2" applyNumberFormat="1" applyBorder="1" applyAlignment="1">
      <alignment horizontal="center" vertical="center"/>
    </xf>
    <xf numFmtId="0" fontId="3" fillId="5" borderId="13" xfId="0" quotePrefix="1" applyFont="1" applyFill="1" applyBorder="1" applyAlignment="1">
      <alignment horizontal="left" vertical="center"/>
    </xf>
    <xf numFmtId="0" fontId="3" fillId="5" borderId="30" xfId="0" applyFont="1" applyFill="1" applyBorder="1" applyAlignment="1">
      <alignment horizontal="left" vertical="center"/>
    </xf>
    <xf numFmtId="0" fontId="3" fillId="5" borderId="14" xfId="0" applyFont="1" applyFill="1" applyBorder="1" applyAlignment="1">
      <alignment horizontal="left" vertical="center"/>
    </xf>
    <xf numFmtId="0" fontId="3" fillId="5" borderId="13" xfId="0" applyFont="1" applyFill="1" applyBorder="1" applyAlignment="1">
      <alignment horizontal="right" vertical="center"/>
    </xf>
    <xf numFmtId="0" fontId="3" fillId="5" borderId="14" xfId="0" applyFont="1" applyFill="1" applyBorder="1" applyAlignment="1">
      <alignment horizontal="right" vertical="center"/>
    </xf>
    <xf numFmtId="178" fontId="0" fillId="5" borderId="22" xfId="0" applyNumberFormat="1" applyFill="1" applyBorder="1" applyAlignment="1">
      <alignment horizontal="left" vertical="center"/>
    </xf>
    <xf numFmtId="178" fontId="0" fillId="5" borderId="23" xfId="0" applyNumberFormat="1" applyFill="1" applyBorder="1" applyAlignment="1">
      <alignment horizontal="left" vertical="center"/>
    </xf>
    <xf numFmtId="177" fontId="4" fillId="3" borderId="18" xfId="2" applyNumberFormat="1" applyBorder="1" applyAlignment="1">
      <alignment horizontal="center" vertical="center"/>
    </xf>
    <xf numFmtId="177" fontId="4" fillId="3" borderId="19" xfId="2" applyNumberFormat="1" applyBorder="1" applyAlignment="1">
      <alignment horizontal="center" vertical="center"/>
    </xf>
    <xf numFmtId="177" fontId="4" fillId="3" borderId="12" xfId="2" applyNumberFormat="1" applyBorder="1" applyAlignment="1">
      <alignment horizontal="center" vertical="center"/>
    </xf>
    <xf numFmtId="177" fontId="4" fillId="3" borderId="0" xfId="2" applyNumberForma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left" vertical="center"/>
    </xf>
    <xf numFmtId="0" fontId="0" fillId="5" borderId="14" xfId="0" applyFill="1" applyBorder="1" applyAlignment="1">
      <alignment horizontal="left" vertical="center"/>
    </xf>
    <xf numFmtId="0" fontId="0" fillId="5" borderId="15" xfId="0" applyFill="1" applyBorder="1" applyAlignment="1">
      <alignment horizontal="left" vertical="center"/>
    </xf>
    <xf numFmtId="0" fontId="3" fillId="5" borderId="13" xfId="0" quotePrefix="1" applyFont="1" applyFill="1" applyBorder="1" applyAlignment="1">
      <alignment horizontal="center" vertical="center"/>
    </xf>
    <xf numFmtId="0" fontId="3" fillId="5" borderId="30" xfId="0" quotePrefix="1" applyFont="1" applyFill="1" applyBorder="1" applyAlignment="1">
      <alignment horizontal="center" vertical="center"/>
    </xf>
    <xf numFmtId="0" fontId="3" fillId="5" borderId="14" xfId="0" quotePrefix="1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left" vertical="center"/>
    </xf>
    <xf numFmtId="0" fontId="7" fillId="5" borderId="17" xfId="0" applyFont="1" applyFill="1" applyBorder="1" applyAlignment="1">
      <alignment horizontal="left" vertical="center"/>
    </xf>
    <xf numFmtId="177" fontId="4" fillId="3" borderId="8" xfId="2" applyNumberFormat="1" applyBorder="1" applyAlignment="1">
      <alignment horizontal="center" vertical="center"/>
    </xf>
    <xf numFmtId="177" fontId="4" fillId="3" borderId="32" xfId="2" applyNumberFormat="1" applyBorder="1" applyAlignment="1">
      <alignment horizontal="center" vertical="center"/>
    </xf>
    <xf numFmtId="0" fontId="7" fillId="4" borderId="31" xfId="0" applyFont="1" applyFill="1" applyBorder="1" applyAlignment="1">
      <alignment horizontal="left" vertical="center"/>
    </xf>
    <xf numFmtId="0" fontId="7" fillId="4" borderId="27" xfId="0" applyFont="1" applyFill="1" applyBorder="1" applyAlignment="1">
      <alignment horizontal="left" vertical="center"/>
    </xf>
    <xf numFmtId="0" fontId="0" fillId="5" borderId="13" xfId="0" applyFill="1" applyBorder="1" applyAlignment="1">
      <alignment horizontal="right" vertical="center"/>
    </xf>
    <xf numFmtId="0" fontId="0" fillId="5" borderId="14" xfId="0" applyFill="1" applyBorder="1" applyAlignment="1">
      <alignment horizontal="right" vertical="center"/>
    </xf>
    <xf numFmtId="0" fontId="11" fillId="0" borderId="19" xfId="3" applyBorder="1" applyAlignment="1">
      <alignment horizontal="center" vertical="center"/>
    </xf>
    <xf numFmtId="3" fontId="0" fillId="4" borderId="13" xfId="0" applyNumberFormat="1" applyFill="1" applyBorder="1" applyAlignment="1">
      <alignment horizontal="center" vertical="center"/>
    </xf>
    <xf numFmtId="3" fontId="0" fillId="4" borderId="14" xfId="0" applyNumberFormat="1" applyFill="1" applyBorder="1" applyAlignment="1">
      <alignment horizontal="center" vertical="center"/>
    </xf>
    <xf numFmtId="3" fontId="3" fillId="8" borderId="13" xfId="0" applyNumberFormat="1" applyFont="1" applyFill="1" applyBorder="1" applyAlignment="1">
      <alignment horizontal="center" vertical="center"/>
    </xf>
    <xf numFmtId="3" fontId="3" fillId="8" borderId="30" xfId="0" applyNumberFormat="1" applyFont="1" applyFill="1" applyBorder="1" applyAlignment="1">
      <alignment horizontal="center" vertical="center"/>
    </xf>
    <xf numFmtId="3" fontId="3" fillId="8" borderId="14" xfId="0" applyNumberFormat="1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3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3" fontId="0" fillId="5" borderId="26" xfId="0" applyNumberFormat="1" applyFill="1" applyBorder="1" applyAlignment="1">
      <alignment horizontal="center" vertical="center"/>
    </xf>
    <xf numFmtId="3" fontId="0" fillId="5" borderId="27" xfId="0" applyNumberFormat="1" applyFill="1" applyBorder="1" applyAlignment="1">
      <alignment horizontal="center" vertical="center"/>
    </xf>
    <xf numFmtId="3" fontId="0" fillId="5" borderId="28" xfId="0" applyNumberFormat="1" applyFill="1" applyBorder="1" applyAlignment="1">
      <alignment horizontal="center" vertical="center"/>
    </xf>
    <xf numFmtId="0" fontId="11" fillId="0" borderId="19" xfId="3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4" borderId="13" xfId="0" applyFont="1" applyFill="1" applyBorder="1" applyAlignment="1">
      <alignment horizontal="right" vertical="center"/>
    </xf>
    <xf numFmtId="0" fontId="7" fillId="4" borderId="14" xfId="0" applyFont="1" applyFill="1" applyBorder="1" applyAlignment="1">
      <alignment horizontal="right" vertical="center"/>
    </xf>
    <xf numFmtId="0" fontId="7" fillId="5" borderId="30" xfId="0" applyFont="1" applyFill="1" applyBorder="1" applyAlignment="1">
      <alignment horizontal="center" vertical="center"/>
    </xf>
    <xf numFmtId="3" fontId="7" fillId="5" borderId="13" xfId="0" applyNumberFormat="1" applyFont="1" applyFill="1" applyBorder="1" applyAlignment="1">
      <alignment horizontal="right" vertical="center"/>
    </xf>
    <xf numFmtId="3" fontId="7" fillId="5" borderId="30" xfId="0" applyNumberFormat="1" applyFont="1" applyFill="1" applyBorder="1" applyAlignment="1">
      <alignment horizontal="right" vertical="center"/>
    </xf>
    <xf numFmtId="3" fontId="7" fillId="5" borderId="14" xfId="0" applyNumberFormat="1" applyFont="1" applyFill="1" applyBorder="1" applyAlignment="1">
      <alignment horizontal="right" vertical="center"/>
    </xf>
  </cellXfs>
  <cellStyles count="6">
    <cellStyle name="常规" xfId="0" builtinId="0"/>
    <cellStyle name="超链接" xfId="3" builtinId="8" customBuiltin="1"/>
    <cellStyle name="超链接 2" xfId="5" xr:uid="{32630F06-3EC3-421F-8BA4-F68DC1F93AA8}"/>
    <cellStyle name="汇总" xfId="4" builtinId="25"/>
    <cellStyle name="计算" xfId="1" builtinId="22"/>
    <cellStyle name="检查单元格" xfId="2" builtinId="23"/>
  </cellStyles>
  <dxfs count="16"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等线"/>
        <family val="2"/>
        <charset val="134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#,##0.00_);[Red]\(#,##0.0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176" formatCode="#,##0.00_);[Red]\(#,##0.00\)"/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176" formatCode="#,##0.00_);[Red]\(#,##0.00\)"/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176" formatCode="#,##0.00_);[Red]\(#,##0.00\)"/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176" formatCode="#,##0.00_);[Red]\(#,##0.00\)"/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176" formatCode="#,##0.00_);[Red]\(#,##0.00\)"/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EAF4E4"/>
      <color rgb="FFEFF6FF"/>
      <color rgb="FFECFFEB"/>
      <color rgb="FFFFF0EB"/>
      <color rgb="FFFEF1F0"/>
      <color rgb="FFDD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14DD25-2821-4E7C-895A-C0483B6ECD99}" name="表1" displayName="表1" ref="A1:I6" totalsRowShown="0" headerRowDxfId="15" headerRowCellStyle="汇总" dataCellStyle="汇总">
  <autoFilter ref="A1:I6" xr:uid="{3511C254-3102-4222-89E2-E50831232A38}"/>
  <tableColumns count="9">
    <tableColumn id="1" xr3:uid="{57038ABF-7C32-429F-A9FA-0E046DCDF588}" name="序号" dataDxfId="14" dataCellStyle="超链接"/>
    <tableColumn id="2" xr3:uid="{A6A9DF33-6439-48BA-AD15-02C49CFE76A5}" name="时间" dataDxfId="13"/>
    <tableColumn id="3" xr3:uid="{17DF0527-C43C-4149-8C3A-73AA5C643324}" name="数量" dataDxfId="12"/>
    <tableColumn id="4" xr3:uid="{86123A86-3590-4404-A610-C31A777341E3}" name="总付款" dataDxfId="11" dataCellStyle="汇总"/>
    <tableColumn id="5" xr3:uid="{DC09076D-FA41-4E76-977C-FA7A2AC19B41}" name="总收入" dataDxfId="10" dataCellStyle="汇总"/>
    <tableColumn id="6" xr3:uid="{5ED504C5-25C5-4A9C-BBCF-F3F38C9B9644}" name="国际运费" dataDxfId="9" dataCellStyle="汇总"/>
    <tableColumn id="7" xr3:uid="{0DE844A7-A002-403F-BBDC-A55D97398B21}" name="国内运费" dataDxfId="8" dataCellStyle="汇总"/>
    <tableColumn id="8" xr3:uid="{751A3E69-8056-4B75-9EB4-610C675CBEDB}" name="+/-" dataDxfId="7" dataCellStyle="汇总">
      <calculatedColumnFormula>表1[[#This Row],[总收入]]-表1[[#This Row],[总付款]]-表1[[#This Row],[国内运费]]</calculatedColumnFormula>
    </tableColumn>
    <tableColumn id="9" xr3:uid="{53165C13-E632-43B0-9813-DB231B46918A}" name="品牌" dataDxfId="6" dataCellStyle="汇总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FE045B-16A1-42B1-8100-E9A0D9D69122}" name="表1_3" displayName="表1_3" ref="K1:M4" totalsRowShown="0" headerRowDxfId="5" headerRowCellStyle="汇总" dataCellStyle="汇总">
  <autoFilter ref="K1:M4" xr:uid="{1128E194-390D-4247-9861-C536BD885B95}"/>
  <tableColumns count="3">
    <tableColumn id="1" xr3:uid="{6C806D52-F38F-475C-AB98-F9F6282FCAFF}" name="序号" dataDxfId="4" dataCellStyle="超链接"/>
    <tableColumn id="2" xr3:uid="{3166D4F1-12BE-4B92-AB6D-AA927BE64840}" name="方式" dataDxfId="3" dataCellStyle="超链接"/>
    <tableColumn id="3" xr3:uid="{5B0DE7B5-E5D7-48EA-863C-6917DBEB5BDF}" name="国际运费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4D01E2-BEF3-413B-996F-537C90AC56B6}" name="表1_34" displayName="表1_34" ref="O1:Q3" totalsRowShown="0" headerRowDxfId="2" headerRowCellStyle="汇总" dataCellStyle="汇总">
  <autoFilter ref="O1:Q3" xr:uid="{B359E3A1-860A-4F6F-86A2-AE75C947968A}"/>
  <tableColumns count="3">
    <tableColumn id="1" xr3:uid="{C85F91AF-BCBE-400A-AFC3-061CEFEE9EA1}" name="日期" dataDxfId="1" dataCellStyle="超链接"/>
    <tableColumn id="2" xr3:uid="{2CD88185-FF00-47A6-B6CB-D5B54F45EE33}" name="来源" dataDxfId="0" dataCellStyle="超链接"/>
    <tableColumn id="3" xr3:uid="{87153D04-C329-408A-9036-5292A6C3C747}" name="金额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\..\Desktop\txt\&#22270;\X-C\X-C%202.0\&#24050;&#19979;&#21333;\7.5&#19979;&#21333;" TargetMode="External"/><Relationship Id="rId1" Type="http://schemas.openxmlformats.org/officeDocument/2006/relationships/hyperlink" Target="..\..\Desktop\txt\&#22270;\X-C\X-C%202.0\&#24050;&#19979;&#21333;\7.2&#19979;&#21333;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BY.X%20BOUTIQUE%20&#26376;&#32479;&#35745;.xlsx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BY.X%20BOUTIQUE%20&#26376;&#32479;&#35745;.xlsx" TargetMode="External"/><Relationship Id="rId5" Type="http://schemas.openxmlformats.org/officeDocument/2006/relationships/comments" Target="../comments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1A90-6CE2-4AE0-9EA7-432610208D2B}">
  <dimension ref="A1:P26"/>
  <sheetViews>
    <sheetView topLeftCell="A10" workbookViewId="0">
      <selection activeCell="A25" sqref="A25"/>
    </sheetView>
  </sheetViews>
  <sheetFormatPr defaultRowHeight="19.95" customHeight="1" x14ac:dyDescent="0.25"/>
  <cols>
    <col min="1" max="1" width="21" bestFit="1" customWidth="1"/>
    <col min="2" max="2" width="42.44140625" bestFit="1" customWidth="1"/>
    <col min="3" max="3" width="12.33203125" bestFit="1" customWidth="1"/>
    <col min="5" max="5" width="11.44140625" bestFit="1" customWidth="1"/>
    <col min="7" max="7" width="9.44140625" customWidth="1"/>
    <col min="8" max="8" width="9.109375" customWidth="1"/>
    <col min="10" max="10" width="10.88671875" bestFit="1" customWidth="1"/>
    <col min="11" max="11" width="21.6640625" bestFit="1" customWidth="1"/>
    <col min="14" max="14" width="7.5546875" bestFit="1" customWidth="1"/>
    <col min="15" max="15" width="16.109375" bestFit="1" customWidth="1"/>
    <col min="16" max="16" width="74.44140625" bestFit="1" customWidth="1"/>
  </cols>
  <sheetData>
    <row r="1" spans="1:16" ht="19.8" customHeight="1" x14ac:dyDescent="0.25">
      <c r="A1" s="1" t="s">
        <v>11</v>
      </c>
      <c r="B1" s="131" t="s">
        <v>1</v>
      </c>
      <c r="C1" s="132"/>
      <c r="D1" s="1" t="s">
        <v>2</v>
      </c>
      <c r="E1" s="1" t="s">
        <v>9</v>
      </c>
      <c r="F1" s="1" t="s">
        <v>7</v>
      </c>
      <c r="G1" s="1" t="s">
        <v>8</v>
      </c>
      <c r="H1" s="1" t="s">
        <v>10</v>
      </c>
      <c r="I1" s="1" t="s">
        <v>6</v>
      </c>
      <c r="J1" s="1" t="s">
        <v>14</v>
      </c>
      <c r="K1" s="1" t="s">
        <v>17</v>
      </c>
      <c r="L1" s="1" t="s">
        <v>12</v>
      </c>
      <c r="M1" s="1" t="s">
        <v>13</v>
      </c>
      <c r="N1" s="1" t="s">
        <v>3</v>
      </c>
      <c r="O1" s="1" t="s">
        <v>4</v>
      </c>
      <c r="P1" s="1" t="s">
        <v>5</v>
      </c>
    </row>
    <row r="2" spans="1:16" ht="19.95" customHeight="1" thickBot="1" x14ac:dyDescent="0.3">
      <c r="A2" s="106" t="s">
        <v>199</v>
      </c>
      <c r="B2" s="7"/>
    </row>
    <row r="3" spans="1:16" ht="19.95" customHeight="1" thickTop="1" thickBot="1" x14ac:dyDescent="0.3">
      <c r="A3" s="104">
        <v>6.3</v>
      </c>
      <c r="B3" s="21" t="s">
        <v>198</v>
      </c>
      <c r="C3" s="3"/>
      <c r="D3" s="3">
        <v>1</v>
      </c>
      <c r="E3" s="12"/>
      <c r="F3" s="3">
        <v>185</v>
      </c>
      <c r="G3" s="3">
        <v>185</v>
      </c>
      <c r="H3" s="8"/>
      <c r="I3" s="8"/>
      <c r="J3" s="18"/>
      <c r="K3" s="25" t="s">
        <v>197</v>
      </c>
      <c r="L3" s="18"/>
      <c r="M3" s="8"/>
      <c r="N3" s="4" t="s">
        <v>16</v>
      </c>
      <c r="O3" s="4">
        <v>15110219169</v>
      </c>
      <c r="P3" s="13" t="s">
        <v>196</v>
      </c>
    </row>
    <row r="4" spans="1:16" ht="19.95" customHeight="1" thickTop="1" thickBot="1" x14ac:dyDescent="0.3">
      <c r="A4" s="106" t="s">
        <v>170</v>
      </c>
      <c r="B4" s="7"/>
    </row>
    <row r="5" spans="1:16" ht="19.95" customHeight="1" thickTop="1" thickBot="1" x14ac:dyDescent="0.3">
      <c r="A5" s="115">
        <v>7.1</v>
      </c>
      <c r="B5" s="23" t="s">
        <v>195</v>
      </c>
      <c r="C5" s="5" t="s">
        <v>194</v>
      </c>
      <c r="D5" s="5">
        <v>1</v>
      </c>
      <c r="E5" s="11"/>
      <c r="F5" s="5">
        <v>245</v>
      </c>
      <c r="G5" s="5">
        <v>245</v>
      </c>
      <c r="H5" s="9"/>
      <c r="I5" s="9"/>
      <c r="J5" s="24"/>
      <c r="K5" s="26" t="s">
        <v>193</v>
      </c>
      <c r="L5" s="24"/>
      <c r="M5" s="9"/>
      <c r="N5" s="6" t="s">
        <v>192</v>
      </c>
      <c r="O5" s="6">
        <v>18610048277</v>
      </c>
      <c r="P5" s="82" t="s">
        <v>191</v>
      </c>
    </row>
    <row r="6" spans="1:16" ht="19.95" customHeight="1" thickTop="1" thickBot="1" x14ac:dyDescent="0.3">
      <c r="A6" s="106" t="s">
        <v>170</v>
      </c>
      <c r="B6" s="7"/>
    </row>
    <row r="7" spans="1:16" ht="19.95" customHeight="1" thickTop="1" thickBot="1" x14ac:dyDescent="0.3">
      <c r="A7" s="115">
        <v>7.2</v>
      </c>
      <c r="B7" s="21" t="s">
        <v>190</v>
      </c>
      <c r="C7" s="3"/>
      <c r="D7" s="3">
        <v>2</v>
      </c>
      <c r="E7" s="12"/>
      <c r="F7" s="3">
        <v>279</v>
      </c>
      <c r="G7" s="3">
        <f>F7*D7</f>
        <v>558</v>
      </c>
      <c r="H7" s="8"/>
      <c r="I7" s="8"/>
      <c r="J7" s="18"/>
      <c r="K7" s="25" t="s">
        <v>189</v>
      </c>
      <c r="L7" s="18"/>
      <c r="M7" s="8"/>
      <c r="N7" s="4" t="s">
        <v>188</v>
      </c>
      <c r="O7" s="4">
        <v>18875099023</v>
      </c>
      <c r="P7" s="13" t="s">
        <v>187</v>
      </c>
    </row>
    <row r="8" spans="1:16" ht="19.95" customHeight="1" thickTop="1" thickBot="1" x14ac:dyDescent="0.3">
      <c r="A8" s="106" t="s">
        <v>186</v>
      </c>
      <c r="B8" s="7"/>
    </row>
    <row r="9" spans="1:16" ht="19.95" customHeight="1" thickTop="1" thickBot="1" x14ac:dyDescent="0.3">
      <c r="A9" s="133">
        <v>7.2</v>
      </c>
      <c r="B9" s="23" t="s">
        <v>180</v>
      </c>
      <c r="C9" s="5"/>
      <c r="D9" s="5">
        <v>1</v>
      </c>
      <c r="E9" s="11"/>
      <c r="F9" s="5">
        <v>188</v>
      </c>
      <c r="G9" s="5">
        <f>F9*D9</f>
        <v>188</v>
      </c>
      <c r="H9" s="9"/>
      <c r="I9" s="9"/>
      <c r="J9" s="24"/>
      <c r="K9" s="135" t="s">
        <v>185</v>
      </c>
      <c r="L9" s="24"/>
      <c r="M9" s="9"/>
      <c r="N9" s="6" t="s">
        <v>184</v>
      </c>
      <c r="O9" s="6">
        <v>15650735052</v>
      </c>
      <c r="P9" s="82" t="s">
        <v>183</v>
      </c>
    </row>
    <row r="10" spans="1:16" ht="19.95" customHeight="1" thickTop="1" thickBot="1" x14ac:dyDescent="0.3">
      <c r="A10" s="134"/>
      <c r="B10" s="21" t="s">
        <v>180</v>
      </c>
      <c r="C10" s="3"/>
      <c r="D10" s="3">
        <v>1</v>
      </c>
      <c r="E10" s="12"/>
      <c r="F10" s="3">
        <v>188</v>
      </c>
      <c r="G10" s="3">
        <f>F10*D10</f>
        <v>188</v>
      </c>
      <c r="H10" s="8"/>
      <c r="I10" s="8"/>
      <c r="J10" s="18"/>
      <c r="K10" s="136"/>
      <c r="L10" s="18"/>
      <c r="M10" s="8"/>
      <c r="N10" s="4" t="s">
        <v>182</v>
      </c>
      <c r="O10" s="4">
        <v>18271394351</v>
      </c>
      <c r="P10" s="13" t="s">
        <v>181</v>
      </c>
    </row>
    <row r="11" spans="1:16" ht="19.95" customHeight="1" thickTop="1" thickBot="1" x14ac:dyDescent="0.3">
      <c r="A11" s="134"/>
      <c r="B11" s="23" t="s">
        <v>180</v>
      </c>
      <c r="C11" s="5"/>
      <c r="D11" s="5">
        <v>1</v>
      </c>
      <c r="E11" s="11"/>
      <c r="F11" s="5">
        <v>188</v>
      </c>
      <c r="G11" s="5">
        <f>F11*D11</f>
        <v>188</v>
      </c>
      <c r="H11" s="9"/>
      <c r="I11" s="9"/>
      <c r="J11" s="24"/>
      <c r="K11" s="137"/>
      <c r="L11" s="24"/>
      <c r="M11" s="9"/>
      <c r="N11" s="6" t="s">
        <v>179</v>
      </c>
      <c r="O11" s="6">
        <v>13527053809</v>
      </c>
      <c r="P11" s="82" t="s">
        <v>178</v>
      </c>
    </row>
    <row r="12" spans="1:16" ht="19.95" customHeight="1" thickTop="1" x14ac:dyDescent="0.25">
      <c r="D12" s="113">
        <f>SUM(D3:D11)</f>
        <v>7</v>
      </c>
      <c r="E12" s="114"/>
      <c r="F12" s="114"/>
      <c r="G12" s="113">
        <f>SUM(G3:G11)</f>
        <v>1552</v>
      </c>
      <c r="H12" s="113">
        <v>1021</v>
      </c>
      <c r="I12" s="113">
        <f>SUM(I5:I11)</f>
        <v>0</v>
      </c>
      <c r="J12" s="113"/>
      <c r="L12" s="113"/>
      <c r="M12" s="113"/>
      <c r="N12" s="112"/>
    </row>
    <row r="14" spans="1:16" ht="19.95" customHeight="1" thickBot="1" x14ac:dyDescent="0.3">
      <c r="A14" s="111" t="s">
        <v>177</v>
      </c>
      <c r="B14" s="110" t="s">
        <v>176</v>
      </c>
      <c r="C14" s="14" t="s">
        <v>162</v>
      </c>
      <c r="D14" s="108">
        <f>H12</f>
        <v>1021</v>
      </c>
      <c r="F14" s="14" t="s">
        <v>161</v>
      </c>
      <c r="G14" s="108">
        <f>G12-I12</f>
        <v>1552</v>
      </c>
      <c r="N14" s="109" t="s">
        <v>160</v>
      </c>
      <c r="O14" s="108">
        <f>G14-D14-M12</f>
        <v>531</v>
      </c>
    </row>
    <row r="15" spans="1:16" ht="19.95" customHeight="1" thickTop="1" x14ac:dyDescent="0.25"/>
    <row r="17" spans="1:16" ht="19.95" customHeight="1" thickBot="1" x14ac:dyDescent="0.3">
      <c r="A17" s="106" t="s">
        <v>175</v>
      </c>
      <c r="B17" s="7"/>
    </row>
    <row r="18" spans="1:16" ht="19.95" customHeight="1" thickTop="1" thickBot="1" x14ac:dyDescent="0.3">
      <c r="A18" s="133">
        <v>7.4</v>
      </c>
      <c r="B18" s="21" t="s">
        <v>174</v>
      </c>
      <c r="C18" s="3"/>
      <c r="D18" s="3">
        <v>1</v>
      </c>
      <c r="E18" s="12"/>
      <c r="F18" s="3">
        <v>185</v>
      </c>
      <c r="G18" s="3">
        <v>185</v>
      </c>
      <c r="H18" s="8"/>
      <c r="I18" s="8"/>
      <c r="J18" s="18"/>
      <c r="K18" s="25" t="s">
        <v>173</v>
      </c>
      <c r="L18" s="18"/>
      <c r="M18" s="8"/>
      <c r="N18" s="4" t="s">
        <v>135</v>
      </c>
      <c r="O18" s="4">
        <v>13088830989</v>
      </c>
      <c r="P18" s="13" t="s">
        <v>136</v>
      </c>
    </row>
    <row r="19" spans="1:16" ht="19.95" customHeight="1" thickTop="1" thickBot="1" x14ac:dyDescent="0.3">
      <c r="A19" s="134"/>
      <c r="B19" s="23" t="s">
        <v>172</v>
      </c>
      <c r="C19" s="5"/>
      <c r="D19" s="5">
        <v>1</v>
      </c>
      <c r="E19" s="11"/>
      <c r="F19" s="5">
        <v>265</v>
      </c>
      <c r="G19" s="5">
        <v>265</v>
      </c>
      <c r="H19" s="9"/>
      <c r="I19" s="9"/>
      <c r="J19" s="24"/>
      <c r="K19" s="26" t="s">
        <v>171</v>
      </c>
      <c r="L19" s="24"/>
      <c r="M19" s="9"/>
      <c r="N19" s="6"/>
      <c r="O19" s="6"/>
      <c r="P19" s="82"/>
    </row>
    <row r="20" spans="1:16" ht="19.95" customHeight="1" thickTop="1" thickBot="1" x14ac:dyDescent="0.3">
      <c r="A20" s="106" t="s">
        <v>170</v>
      </c>
      <c r="B20" s="7"/>
    </row>
    <row r="21" spans="1:16" ht="19.95" customHeight="1" thickTop="1" thickBot="1" x14ac:dyDescent="0.3">
      <c r="A21" s="133">
        <v>7.4</v>
      </c>
      <c r="B21" s="23" t="s">
        <v>169</v>
      </c>
      <c r="C21" s="5"/>
      <c r="D21" s="5">
        <v>1</v>
      </c>
      <c r="E21" s="11"/>
      <c r="F21" s="5">
        <v>228</v>
      </c>
      <c r="G21" s="5">
        <v>228</v>
      </c>
      <c r="H21" s="9"/>
      <c r="I21" s="9"/>
      <c r="J21" s="24"/>
      <c r="K21" s="26" t="s">
        <v>167</v>
      </c>
      <c r="L21" s="24"/>
      <c r="M21" s="9"/>
      <c r="N21" s="6"/>
      <c r="O21" s="6"/>
      <c r="P21" s="82"/>
    </row>
    <row r="22" spans="1:16" ht="19.95" customHeight="1" thickTop="1" thickBot="1" x14ac:dyDescent="0.3">
      <c r="A22" s="134"/>
      <c r="B22" s="21" t="s">
        <v>168</v>
      </c>
      <c r="C22" s="3"/>
      <c r="D22" s="3">
        <v>1</v>
      </c>
      <c r="E22" s="12"/>
      <c r="F22" s="3">
        <v>219</v>
      </c>
      <c r="G22" s="3">
        <v>219</v>
      </c>
      <c r="H22" s="8"/>
      <c r="I22" s="8"/>
      <c r="J22" s="18"/>
      <c r="K22" s="25" t="s">
        <v>167</v>
      </c>
      <c r="L22" s="18"/>
      <c r="M22" s="8"/>
      <c r="N22" s="4" t="s">
        <v>166</v>
      </c>
      <c r="O22" s="4">
        <v>18940928096</v>
      </c>
      <c r="P22" s="13" t="s">
        <v>165</v>
      </c>
    </row>
    <row r="23" spans="1:16" ht="19.95" customHeight="1" thickTop="1" x14ac:dyDescent="0.25">
      <c r="D23" s="113">
        <f>SUM(D18:D22)</f>
        <v>4</v>
      </c>
      <c r="E23" s="114"/>
      <c r="F23" s="114"/>
      <c r="G23" s="113">
        <f>SUM(G18:G22)</f>
        <v>897</v>
      </c>
      <c r="H23" s="113">
        <v>653.25</v>
      </c>
      <c r="I23" s="113">
        <f>SUM(I16:I22)</f>
        <v>0</v>
      </c>
      <c r="J23" s="113"/>
      <c r="L23" s="113"/>
      <c r="M23" s="113"/>
      <c r="N23" s="112"/>
    </row>
    <row r="25" spans="1:16" ht="19.95" customHeight="1" thickBot="1" x14ac:dyDescent="0.3">
      <c r="A25" s="111" t="s">
        <v>164</v>
      </c>
      <c r="B25" s="110" t="s">
        <v>163</v>
      </c>
      <c r="C25" s="14" t="s">
        <v>162</v>
      </c>
      <c r="D25" s="108">
        <f>H23</f>
        <v>653.25</v>
      </c>
      <c r="F25" s="14" t="s">
        <v>161</v>
      </c>
      <c r="G25" s="108">
        <f>G23-I23</f>
        <v>897</v>
      </c>
      <c r="N25" s="109" t="s">
        <v>160</v>
      </c>
      <c r="O25" s="108">
        <f>G25-D25-M23</f>
        <v>243.75</v>
      </c>
    </row>
    <row r="26" spans="1:16" ht="19.95" customHeight="1" thickTop="1" x14ac:dyDescent="0.25"/>
  </sheetData>
  <mergeCells count="5">
    <mergeCell ref="B1:C1"/>
    <mergeCell ref="A9:A11"/>
    <mergeCell ref="A18:A19"/>
    <mergeCell ref="A21:A22"/>
    <mergeCell ref="K9:K11"/>
  </mergeCells>
  <phoneticPr fontId="2" type="noConversion"/>
  <hyperlinks>
    <hyperlink ref="B14" r:id="rId1" xr:uid="{AD09E992-204B-4165-B7D5-FFE059CDBF6F}"/>
    <hyperlink ref="A14" location="下单统计!A2" display="下单统计!A2" xr:uid="{5080004F-ADFA-4B83-B08A-AAECDB6C49E0}"/>
    <hyperlink ref="B25" r:id="rId2" xr:uid="{BFCF7A09-EC22-4FC2-90E3-E62D86BE89A2}"/>
    <hyperlink ref="A25" location="下单统计!A3" display="下单统计!A3" xr:uid="{87722340-AA90-49EF-A1C0-B53BFADB56D3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0A356-886E-4E07-AD49-91107A43FAE2}">
  <dimension ref="A1:O19"/>
  <sheetViews>
    <sheetView workbookViewId="0">
      <selection activeCell="L19" sqref="L19"/>
    </sheetView>
  </sheetViews>
  <sheetFormatPr defaultRowHeight="13.8" x14ac:dyDescent="0.25"/>
  <cols>
    <col min="1" max="3" width="10" bestFit="1" customWidth="1"/>
    <col min="4" max="5" width="12" bestFit="1" customWidth="1"/>
    <col min="6" max="6" width="14" hidden="1" customWidth="1"/>
    <col min="7" max="7" width="14" customWidth="1"/>
    <col min="8" max="8" width="9.21875" bestFit="1" customWidth="1"/>
    <col min="9" max="9" width="49.33203125" customWidth="1"/>
    <col min="12" max="12" width="11.109375" bestFit="1" customWidth="1"/>
    <col min="13" max="13" width="14" bestFit="1" customWidth="1"/>
  </cols>
  <sheetData>
    <row r="1" spans="1:15" ht="19.95" customHeight="1" x14ac:dyDescent="0.25">
      <c r="A1" s="15" t="s">
        <v>208</v>
      </c>
      <c r="B1" s="7" t="s">
        <v>210</v>
      </c>
      <c r="C1" s="7" t="s">
        <v>2</v>
      </c>
      <c r="D1" s="16" t="s">
        <v>201</v>
      </c>
      <c r="E1" s="16" t="s">
        <v>202</v>
      </c>
      <c r="F1" s="16" t="s">
        <v>12</v>
      </c>
      <c r="G1" s="16" t="s">
        <v>13</v>
      </c>
      <c r="H1" s="129" t="s">
        <v>209</v>
      </c>
      <c r="I1" s="128" t="s">
        <v>0</v>
      </c>
      <c r="K1" s="15" t="s">
        <v>208</v>
      </c>
      <c r="L1" s="16" t="s">
        <v>207</v>
      </c>
      <c r="M1" s="16" t="s">
        <v>12</v>
      </c>
    </row>
    <row r="2" spans="1:15" x14ac:dyDescent="0.25">
      <c r="A2" s="122">
        <v>1</v>
      </c>
      <c r="B2" s="124">
        <v>7.2</v>
      </c>
      <c r="C2" s="106">
        <v>7</v>
      </c>
      <c r="D2" s="17">
        <v>1021</v>
      </c>
      <c r="E2" s="17">
        <v>1552</v>
      </c>
      <c r="F2" s="17"/>
      <c r="G2" s="17">
        <v>80</v>
      </c>
      <c r="H2" s="17">
        <f>表1[[#This Row],[总收入]]-表1[[#This Row],[总付款]]-表1[[#This Row],[国内运费]]</f>
        <v>451</v>
      </c>
      <c r="I2" s="127" t="s">
        <v>206</v>
      </c>
      <c r="J2" s="116"/>
      <c r="K2" s="122">
        <v>1</v>
      </c>
      <c r="L2" s="126"/>
      <c r="M2" s="17">
        <v>253</v>
      </c>
    </row>
    <row r="3" spans="1:15" x14ac:dyDescent="0.25">
      <c r="A3" s="110">
        <v>2</v>
      </c>
      <c r="B3" s="124">
        <v>7.5</v>
      </c>
      <c r="C3" s="106">
        <v>4</v>
      </c>
      <c r="D3" s="120">
        <v>653.25</v>
      </c>
      <c r="E3" s="120">
        <v>897</v>
      </c>
      <c r="F3" s="120"/>
      <c r="G3" s="120">
        <v>0</v>
      </c>
      <c r="H3" s="120">
        <f>表1[[#This Row],[总收入]]-表1[[#This Row],[总付款]]-表1[[#This Row],[国内运费]]</f>
        <v>243.75</v>
      </c>
      <c r="I3" s="119" t="s">
        <v>205</v>
      </c>
      <c r="K3" s="125"/>
      <c r="L3" s="121"/>
      <c r="M3" s="17"/>
    </row>
    <row r="4" spans="1:15" x14ac:dyDescent="0.25">
      <c r="A4" s="110"/>
      <c r="B4" s="124"/>
      <c r="C4" s="106"/>
      <c r="D4" s="120"/>
      <c r="E4" s="120"/>
      <c r="F4" s="120"/>
      <c r="G4" s="120"/>
      <c r="H4" s="120">
        <f>表1[[#This Row],[总收入]]-表1[[#This Row],[总付款]]-表1[[#This Row],[国内运费]]</f>
        <v>0</v>
      </c>
      <c r="I4" s="123"/>
      <c r="K4" s="122"/>
      <c r="L4" s="121"/>
      <c r="M4" s="17"/>
    </row>
    <row r="5" spans="1:15" x14ac:dyDescent="0.25">
      <c r="A5" s="110"/>
      <c r="B5" s="105"/>
      <c r="C5" s="106"/>
      <c r="D5" s="120"/>
      <c r="E5" s="120"/>
      <c r="F5" s="120"/>
      <c r="G5" s="120"/>
      <c r="H5" s="120">
        <f>表1[[#This Row],[总收入]]-表1[[#This Row],[总付款]]-表1[[#This Row],[国内运费]]</f>
        <v>0</v>
      </c>
      <c r="I5" s="119"/>
    </row>
    <row r="6" spans="1:15" x14ac:dyDescent="0.25">
      <c r="A6" s="110"/>
      <c r="B6" s="105"/>
      <c r="C6" s="106"/>
      <c r="D6" s="120"/>
      <c r="E6" s="120"/>
      <c r="F6" s="120"/>
      <c r="G6" s="120"/>
      <c r="H6" s="120">
        <f>表1[[#This Row],[总收入]]-表1[[#This Row],[总付款]]-表1[[#This Row],[国内运费]]</f>
        <v>0</v>
      </c>
      <c r="I6" s="119"/>
    </row>
    <row r="8" spans="1:15" ht="14.4" thickBot="1" x14ac:dyDescent="0.3">
      <c r="M8" s="118" t="s">
        <v>200</v>
      </c>
      <c r="O8" s="118" t="s">
        <v>204</v>
      </c>
    </row>
    <row r="9" spans="1:15" ht="15" thickTop="1" thickBot="1" x14ac:dyDescent="0.3">
      <c r="C9" s="118" t="s">
        <v>67</v>
      </c>
      <c r="H9" s="118" t="s">
        <v>203</v>
      </c>
      <c r="M9" s="116">
        <f>SUM(M1:M8)</f>
        <v>253</v>
      </c>
      <c r="O9" s="116">
        <f>H10-M9</f>
        <v>441.75</v>
      </c>
    </row>
    <row r="10" spans="1:15" ht="14.4" thickTop="1" x14ac:dyDescent="0.25">
      <c r="C10" s="117">
        <f>SUM(C2:C9)</f>
        <v>11</v>
      </c>
      <c r="H10" s="116">
        <f>SUM(H2:H9)</f>
        <v>694.75</v>
      </c>
    </row>
    <row r="11" spans="1:15" x14ac:dyDescent="0.25">
      <c r="H11" s="116"/>
    </row>
    <row r="12" spans="1:15" x14ac:dyDescent="0.25">
      <c r="O12" s="130" t="s">
        <v>211</v>
      </c>
    </row>
    <row r="19" spans="12:12" x14ac:dyDescent="0.25">
      <c r="L19" t="s">
        <v>212</v>
      </c>
    </row>
  </sheetData>
  <phoneticPr fontId="2" type="noConversion"/>
  <hyperlinks>
    <hyperlink ref="A2" location="拼邮!B14" display="拼邮!B14" xr:uid="{30CF856B-38A0-4C17-8B05-AC049BCA3659}"/>
    <hyperlink ref="A3" location="拼邮!B25" display="拼邮!B25" xr:uid="{F0CBF686-C0F7-4F5D-A2CD-C1CFE7FCB82F}"/>
    <hyperlink ref="O12" r:id="rId1" xr:uid="{BC3583A9-5BF1-4C27-B932-64E3775BDEFD}"/>
  </hyperlinks>
  <pageMargins left="0.7" right="0.7" top="0.75" bottom="0.75" header="0.3" footer="0.3"/>
  <pageSetup paperSize="9" orientation="portrait" r:id="rId2"/>
  <legacyDrawing r:id="rId3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ADFC4-C3F9-403C-ADF3-03B9586A5269}">
  <dimension ref="A1"/>
  <sheetViews>
    <sheetView workbookViewId="0">
      <selection activeCell="F25" sqref="F25"/>
    </sheetView>
  </sheetViews>
  <sheetFormatPr defaultRowHeight="13.8" x14ac:dyDescent="0.2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9E5C-CCB9-476F-8234-E85E0F0C37F3}">
  <sheetPr codeName="Sheet1"/>
  <dimension ref="A1:Q46"/>
  <sheetViews>
    <sheetView topLeftCell="A31" workbookViewId="0">
      <selection activeCell="C41" sqref="C41"/>
    </sheetView>
  </sheetViews>
  <sheetFormatPr defaultRowHeight="19.95" customHeight="1" x14ac:dyDescent="0.25"/>
  <cols>
    <col min="1" max="1" width="21" bestFit="1" customWidth="1"/>
    <col min="2" max="2" width="32.21875" customWidth="1"/>
    <col min="3" max="3" width="15.109375" bestFit="1" customWidth="1"/>
    <col min="4" max="4" width="8.88671875" customWidth="1"/>
    <col min="5" max="5" width="11.44140625" customWidth="1"/>
    <col min="6" max="6" width="8.88671875" customWidth="1"/>
    <col min="7" max="7" width="9.44140625" customWidth="1"/>
    <col min="8" max="8" width="9.109375" customWidth="1"/>
    <col min="9" max="9" width="8.88671875" customWidth="1"/>
    <col min="10" max="10" width="10.88671875" customWidth="1"/>
    <col min="11" max="11" width="21.6640625" customWidth="1"/>
    <col min="12" max="13" width="8.88671875" customWidth="1"/>
    <col min="14" max="14" width="9.5546875" bestFit="1" customWidth="1"/>
    <col min="15" max="15" width="16.109375" customWidth="1"/>
    <col min="16" max="16" width="74.44140625" customWidth="1"/>
    <col min="17" max="17" width="22.6640625" customWidth="1"/>
  </cols>
  <sheetData>
    <row r="1" spans="1:17" ht="19.8" customHeight="1" x14ac:dyDescent="0.25">
      <c r="A1" s="1" t="s">
        <v>11</v>
      </c>
      <c r="B1" s="131" t="s">
        <v>1</v>
      </c>
      <c r="C1" s="132"/>
      <c r="D1" s="1" t="s">
        <v>2</v>
      </c>
      <c r="E1" s="10" t="s">
        <v>9</v>
      </c>
      <c r="F1" s="10" t="s">
        <v>7</v>
      </c>
      <c r="G1" s="10" t="s">
        <v>8</v>
      </c>
      <c r="H1" s="10" t="s">
        <v>10</v>
      </c>
      <c r="I1" s="10" t="s">
        <v>15</v>
      </c>
      <c r="J1" s="10" t="s">
        <v>14</v>
      </c>
      <c r="K1" s="10" t="s">
        <v>17</v>
      </c>
      <c r="L1" s="10" t="s">
        <v>12</v>
      </c>
      <c r="M1" s="10" t="s">
        <v>13</v>
      </c>
      <c r="N1" s="1" t="s">
        <v>3</v>
      </c>
      <c r="O1" s="1" t="s">
        <v>4</v>
      </c>
      <c r="P1" s="1" t="s">
        <v>5</v>
      </c>
      <c r="Q1" s="1" t="s">
        <v>49</v>
      </c>
    </row>
    <row r="2" spans="1:17" ht="19.95" customHeight="1" thickBot="1" x14ac:dyDescent="0.3">
      <c r="A2" s="20" t="s">
        <v>23</v>
      </c>
      <c r="B2" s="7"/>
    </row>
    <row r="3" spans="1:17" ht="19.95" customHeight="1" thickTop="1" thickBot="1" x14ac:dyDescent="0.3">
      <c r="A3" s="142">
        <v>7.12</v>
      </c>
      <c r="B3" s="32" t="s">
        <v>24</v>
      </c>
      <c r="C3" s="5" t="s">
        <v>92</v>
      </c>
      <c r="D3" s="5">
        <v>1</v>
      </c>
      <c r="E3" s="11"/>
      <c r="F3" s="5">
        <v>188</v>
      </c>
      <c r="G3" s="9">
        <v>198</v>
      </c>
      <c r="H3" s="29"/>
      <c r="I3" s="9"/>
      <c r="J3" s="24"/>
      <c r="K3" s="151" t="s">
        <v>101</v>
      </c>
      <c r="L3" s="24"/>
      <c r="M3" s="93">
        <v>8</v>
      </c>
      <c r="N3" s="31" t="s">
        <v>28</v>
      </c>
      <c r="O3" s="30">
        <v>15914484328</v>
      </c>
      <c r="P3" s="31" t="s">
        <v>29</v>
      </c>
      <c r="Q3" s="49" t="s">
        <v>75</v>
      </c>
    </row>
    <row r="4" spans="1:17" ht="19.95" customHeight="1" thickTop="1" thickBot="1" x14ac:dyDescent="0.3">
      <c r="A4" s="143"/>
      <c r="B4" s="21" t="s">
        <v>25</v>
      </c>
      <c r="C4" s="3" t="s">
        <v>92</v>
      </c>
      <c r="D4" s="3">
        <v>1</v>
      </c>
      <c r="E4" s="12"/>
      <c r="F4" s="3">
        <v>188</v>
      </c>
      <c r="G4" s="8">
        <v>198</v>
      </c>
      <c r="H4" s="8"/>
      <c r="I4" s="8"/>
      <c r="J4" s="18"/>
      <c r="K4" s="152"/>
      <c r="L4" s="18"/>
      <c r="M4" s="92">
        <v>8</v>
      </c>
      <c r="N4" s="4" t="s">
        <v>16</v>
      </c>
      <c r="O4" s="4">
        <v>15110219169</v>
      </c>
      <c r="P4" s="13" t="s">
        <v>30</v>
      </c>
      <c r="Q4" s="43" t="s">
        <v>76</v>
      </c>
    </row>
    <row r="5" spans="1:17" ht="19.95" customHeight="1" thickTop="1" thickBot="1" x14ac:dyDescent="0.3">
      <c r="A5" s="143"/>
      <c r="B5" s="32" t="s">
        <v>26</v>
      </c>
      <c r="C5" s="5" t="s">
        <v>92</v>
      </c>
      <c r="D5" s="5">
        <v>1</v>
      </c>
      <c r="E5" s="11"/>
      <c r="F5" s="5">
        <v>188</v>
      </c>
      <c r="G5" s="9">
        <v>198</v>
      </c>
      <c r="H5" s="29"/>
      <c r="I5" s="9"/>
      <c r="J5" s="24"/>
      <c r="K5" s="153"/>
      <c r="L5" s="24"/>
      <c r="M5" s="93">
        <v>8</v>
      </c>
      <c r="N5" s="31" t="s">
        <v>31</v>
      </c>
      <c r="O5" s="30">
        <v>18615958236</v>
      </c>
      <c r="P5" s="31" t="s">
        <v>32</v>
      </c>
      <c r="Q5" s="49" t="s">
        <v>68</v>
      </c>
    </row>
    <row r="6" spans="1:17" ht="19.95" customHeight="1" thickTop="1" thickBot="1" x14ac:dyDescent="0.3">
      <c r="A6" s="143"/>
      <c r="B6" s="21" t="s">
        <v>27</v>
      </c>
      <c r="C6" s="3" t="s">
        <v>92</v>
      </c>
      <c r="D6" s="3">
        <v>1</v>
      </c>
      <c r="E6" s="12"/>
      <c r="F6" s="3">
        <v>188</v>
      </c>
      <c r="G6" s="8">
        <v>198</v>
      </c>
      <c r="H6" s="8"/>
      <c r="I6" s="8"/>
      <c r="J6" s="18"/>
      <c r="K6" s="25" t="s">
        <v>102</v>
      </c>
      <c r="L6" s="18"/>
      <c r="M6" s="92"/>
      <c r="N6" s="4" t="s">
        <v>33</v>
      </c>
      <c r="O6" s="4">
        <v>15374055589</v>
      </c>
      <c r="P6" s="13" t="s">
        <v>34</v>
      </c>
      <c r="Q6" s="43" t="s">
        <v>77</v>
      </c>
    </row>
    <row r="7" spans="1:17" ht="19.95" customHeight="1" thickTop="1" thickBot="1" x14ac:dyDescent="0.3">
      <c r="A7" s="20" t="s">
        <v>18</v>
      </c>
      <c r="B7" s="7"/>
      <c r="M7" s="100"/>
    </row>
    <row r="8" spans="1:17" ht="19.95" customHeight="1" thickTop="1" x14ac:dyDescent="0.25">
      <c r="A8" s="144">
        <v>7.13</v>
      </c>
      <c r="B8" s="33" t="s">
        <v>19</v>
      </c>
      <c r="C8" s="34" t="s">
        <v>73</v>
      </c>
      <c r="D8" s="34">
        <v>1</v>
      </c>
      <c r="E8" s="35"/>
      <c r="F8" s="34">
        <v>275</v>
      </c>
      <c r="G8" s="138">
        <f>F8+F9+10-5</f>
        <v>545</v>
      </c>
      <c r="H8" s="146"/>
      <c r="I8" s="36"/>
      <c r="J8" s="27"/>
      <c r="K8" s="151" t="s">
        <v>103</v>
      </c>
      <c r="L8" s="27"/>
      <c r="M8" s="154">
        <v>8</v>
      </c>
      <c r="N8" s="148" t="s">
        <v>21</v>
      </c>
      <c r="O8" s="148">
        <v>18190799737</v>
      </c>
      <c r="P8" s="148" t="s">
        <v>22</v>
      </c>
      <c r="Q8" s="140" t="s">
        <v>72</v>
      </c>
    </row>
    <row r="9" spans="1:17" ht="19.95" customHeight="1" thickBot="1" x14ac:dyDescent="0.3">
      <c r="A9" s="145"/>
      <c r="B9" s="37" t="s">
        <v>20</v>
      </c>
      <c r="C9" s="38" t="s">
        <v>74</v>
      </c>
      <c r="D9" s="38">
        <v>1</v>
      </c>
      <c r="E9" s="39"/>
      <c r="F9" s="38">
        <v>265</v>
      </c>
      <c r="G9" s="139"/>
      <c r="H9" s="147"/>
      <c r="I9" s="40"/>
      <c r="J9" s="28"/>
      <c r="K9" s="153"/>
      <c r="L9" s="28"/>
      <c r="M9" s="155"/>
      <c r="N9" s="149"/>
      <c r="O9" s="150"/>
      <c r="P9" s="150"/>
      <c r="Q9" s="141"/>
    </row>
    <row r="10" spans="1:17" ht="19.95" customHeight="1" thickTop="1" thickBot="1" x14ac:dyDescent="0.3">
      <c r="A10" s="20" t="s">
        <v>39</v>
      </c>
      <c r="B10" s="76" t="s">
        <v>114</v>
      </c>
      <c r="M10" s="100"/>
    </row>
    <row r="11" spans="1:17" ht="19.95" customHeight="1" thickTop="1" thickBot="1" x14ac:dyDescent="0.3">
      <c r="A11" s="41">
        <v>7.14</v>
      </c>
      <c r="B11" s="23" t="s">
        <v>40</v>
      </c>
      <c r="C11" s="5" t="s">
        <v>48</v>
      </c>
      <c r="D11" s="5">
        <v>1</v>
      </c>
      <c r="E11" s="11"/>
      <c r="F11" s="5">
        <v>235</v>
      </c>
      <c r="G11" s="45">
        <v>245</v>
      </c>
      <c r="H11" s="67">
        <v>188</v>
      </c>
      <c r="I11" s="9"/>
      <c r="J11" s="24"/>
      <c r="K11" s="26"/>
      <c r="L11" s="24">
        <v>25</v>
      </c>
      <c r="M11" s="93"/>
      <c r="N11" s="46" t="s">
        <v>41</v>
      </c>
      <c r="O11" s="6">
        <v>13697286210</v>
      </c>
      <c r="P11" s="46" t="s">
        <v>42</v>
      </c>
      <c r="Q11" s="44" t="s">
        <v>70</v>
      </c>
    </row>
    <row r="12" spans="1:17" ht="19.95" customHeight="1" thickTop="1" thickBot="1" x14ac:dyDescent="0.3">
      <c r="A12" s="20" t="s">
        <v>43</v>
      </c>
      <c r="M12" s="100"/>
    </row>
    <row r="13" spans="1:17" ht="19.95" customHeight="1" thickTop="1" thickBot="1" x14ac:dyDescent="0.3">
      <c r="A13" s="41">
        <v>7.14</v>
      </c>
      <c r="B13" s="21" t="s">
        <v>44</v>
      </c>
      <c r="C13" s="3" t="s">
        <v>45</v>
      </c>
      <c r="D13" s="3">
        <v>1</v>
      </c>
      <c r="E13" s="12"/>
      <c r="F13" s="3">
        <v>188</v>
      </c>
      <c r="G13" s="8">
        <v>198</v>
      </c>
      <c r="H13" s="8"/>
      <c r="I13" s="8"/>
      <c r="J13" s="18"/>
      <c r="K13" s="66" t="s">
        <v>104</v>
      </c>
      <c r="L13" s="18"/>
      <c r="M13" s="92">
        <v>8</v>
      </c>
      <c r="N13" s="4" t="s">
        <v>46</v>
      </c>
      <c r="O13" s="4">
        <v>15721555825</v>
      </c>
      <c r="P13" s="13" t="s">
        <v>47</v>
      </c>
      <c r="Q13" s="43" t="s">
        <v>71</v>
      </c>
    </row>
    <row r="14" spans="1:17" ht="19.95" customHeight="1" thickTop="1" x14ac:dyDescent="0.25">
      <c r="C14" s="50" t="s">
        <v>56</v>
      </c>
      <c r="M14" s="100"/>
    </row>
    <row r="15" spans="1:17" ht="19.95" customHeight="1" x14ac:dyDescent="0.25">
      <c r="M15" s="100"/>
    </row>
    <row r="16" spans="1:17" ht="19.95" customHeight="1" thickBot="1" x14ac:dyDescent="0.3">
      <c r="A16" s="64" t="s">
        <v>108</v>
      </c>
      <c r="B16" s="76" t="s">
        <v>114</v>
      </c>
      <c r="M16" s="100"/>
    </row>
    <row r="17" spans="1:17" ht="19.95" customHeight="1" thickTop="1" thickBot="1" x14ac:dyDescent="0.3">
      <c r="A17" s="63">
        <v>7.2</v>
      </c>
      <c r="B17" s="21" t="s">
        <v>109</v>
      </c>
      <c r="C17" s="3" t="s">
        <v>110</v>
      </c>
      <c r="D17" s="3">
        <v>1</v>
      </c>
      <c r="E17" s="12"/>
      <c r="F17" s="3">
        <v>244</v>
      </c>
      <c r="G17" s="8">
        <f>F17+10</f>
        <v>254</v>
      </c>
      <c r="H17" s="8">
        <v>194</v>
      </c>
      <c r="I17" s="8"/>
      <c r="J17" s="18"/>
      <c r="K17" s="66"/>
      <c r="L17" s="18">
        <v>25</v>
      </c>
      <c r="M17" s="92"/>
      <c r="N17" s="4" t="s">
        <v>111</v>
      </c>
      <c r="O17" s="4">
        <v>18605062932</v>
      </c>
      <c r="P17" s="13" t="s">
        <v>112</v>
      </c>
      <c r="Q17" s="43" t="s">
        <v>113</v>
      </c>
    </row>
    <row r="18" spans="1:17" ht="19.95" customHeight="1" thickTop="1" x14ac:dyDescent="0.25">
      <c r="C18" s="50" t="s">
        <v>56</v>
      </c>
      <c r="M18" s="101"/>
    </row>
    <row r="19" spans="1:17" ht="19.95" customHeight="1" x14ac:dyDescent="0.25">
      <c r="M19" s="102"/>
    </row>
    <row r="20" spans="1:17" ht="19.95" customHeight="1" x14ac:dyDescent="0.25">
      <c r="M20" s="102"/>
    </row>
    <row r="21" spans="1:17" ht="19.95" customHeight="1" thickBot="1" x14ac:dyDescent="0.3">
      <c r="A21" s="55" t="s">
        <v>18</v>
      </c>
      <c r="B21" s="7"/>
      <c r="M21" s="102"/>
    </row>
    <row r="22" spans="1:17" ht="19.95" customHeight="1" thickTop="1" thickBot="1" x14ac:dyDescent="0.3">
      <c r="A22" s="53">
        <v>7.15</v>
      </c>
      <c r="B22" s="23" t="s">
        <v>81</v>
      </c>
      <c r="C22" s="5" t="s">
        <v>82</v>
      </c>
      <c r="D22" s="5">
        <v>1</v>
      </c>
      <c r="E22" s="11"/>
      <c r="F22" s="5">
        <v>268</v>
      </c>
      <c r="G22" s="45">
        <v>278</v>
      </c>
      <c r="H22" s="24"/>
      <c r="I22" s="9"/>
      <c r="J22" s="24"/>
      <c r="K22" s="65" t="s">
        <v>105</v>
      </c>
      <c r="L22" s="24"/>
      <c r="M22" s="93">
        <v>8</v>
      </c>
      <c r="N22" s="46" t="s">
        <v>90</v>
      </c>
      <c r="O22" s="6">
        <v>18933367700</v>
      </c>
      <c r="P22" s="46" t="s">
        <v>91</v>
      </c>
      <c r="Q22" s="44" t="s">
        <v>87</v>
      </c>
    </row>
    <row r="23" spans="1:17" ht="19.95" customHeight="1" thickTop="1" thickBot="1" x14ac:dyDescent="0.3">
      <c r="A23" s="55" t="s">
        <v>84</v>
      </c>
      <c r="M23" s="100"/>
    </row>
    <row r="24" spans="1:17" ht="19.95" customHeight="1" thickTop="1" thickBot="1" x14ac:dyDescent="0.3">
      <c r="A24" s="53">
        <v>7.15</v>
      </c>
      <c r="B24" s="21" t="s">
        <v>85</v>
      </c>
      <c r="C24" s="3" t="s">
        <v>83</v>
      </c>
      <c r="D24" s="3">
        <v>1</v>
      </c>
      <c r="E24" s="12"/>
      <c r="F24" s="3">
        <v>369</v>
      </c>
      <c r="G24" s="8">
        <v>379</v>
      </c>
      <c r="H24" s="8"/>
      <c r="I24" s="8"/>
      <c r="J24" s="18"/>
      <c r="K24" s="66" t="s">
        <v>106</v>
      </c>
      <c r="L24" s="18"/>
      <c r="M24" s="92">
        <v>8</v>
      </c>
      <c r="N24" s="4" t="s">
        <v>88</v>
      </c>
      <c r="O24" s="4">
        <v>18222242851</v>
      </c>
      <c r="P24" s="13" t="s">
        <v>89</v>
      </c>
      <c r="Q24" s="43" t="s">
        <v>86</v>
      </c>
    </row>
    <row r="25" spans="1:17" ht="19.95" customHeight="1" thickTop="1" x14ac:dyDescent="0.25">
      <c r="C25" s="50" t="s">
        <v>56</v>
      </c>
      <c r="M25" s="102"/>
    </row>
    <row r="26" spans="1:17" ht="19.95" customHeight="1" x14ac:dyDescent="0.25">
      <c r="M26" s="102"/>
    </row>
    <row r="27" spans="1:17" ht="19.95" customHeight="1" x14ac:dyDescent="0.25">
      <c r="B27" s="80" t="s">
        <v>133</v>
      </c>
      <c r="D27" s="81">
        <f>SUM(D2:D24)-D6</f>
        <v>10</v>
      </c>
      <c r="M27" s="102"/>
    </row>
    <row r="28" spans="1:17" ht="19.95" customHeight="1" x14ac:dyDescent="0.25">
      <c r="M28" s="102"/>
    </row>
    <row r="29" spans="1:17" ht="19.95" customHeight="1" x14ac:dyDescent="0.25">
      <c r="M29" s="102"/>
    </row>
    <row r="30" spans="1:17" ht="19.95" customHeight="1" thickBot="1" x14ac:dyDescent="0.3">
      <c r="A30" s="57" t="s">
        <v>144</v>
      </c>
      <c r="B30" s="7"/>
      <c r="M30" s="102"/>
    </row>
    <row r="31" spans="1:17" ht="19.95" customHeight="1" thickTop="1" thickBot="1" x14ac:dyDescent="0.3">
      <c r="A31" s="142">
        <v>7.19</v>
      </c>
      <c r="B31" s="156" t="s">
        <v>97</v>
      </c>
      <c r="C31" s="5" t="s">
        <v>98</v>
      </c>
      <c r="D31" s="5">
        <v>1</v>
      </c>
      <c r="E31" s="11"/>
      <c r="F31" s="5">
        <v>257</v>
      </c>
      <c r="G31" s="138">
        <f>F31+F32+10-5</f>
        <v>519</v>
      </c>
      <c r="H31" s="24"/>
      <c r="I31" s="9"/>
      <c r="J31" s="24"/>
      <c r="K31" s="26"/>
      <c r="L31" s="24"/>
      <c r="M31" s="154">
        <v>8</v>
      </c>
      <c r="N31" s="148" t="s">
        <v>90</v>
      </c>
      <c r="O31" s="148">
        <v>18933367700</v>
      </c>
      <c r="P31" s="148" t="s">
        <v>91</v>
      </c>
      <c r="Q31" s="148" t="s">
        <v>100</v>
      </c>
    </row>
    <row r="32" spans="1:17" ht="19.95" customHeight="1" thickTop="1" thickBot="1" x14ac:dyDescent="0.3">
      <c r="A32" s="143"/>
      <c r="B32" s="157"/>
      <c r="C32" s="5" t="s">
        <v>99</v>
      </c>
      <c r="D32" s="5">
        <v>1</v>
      </c>
      <c r="E32" s="11"/>
      <c r="F32" s="5">
        <v>257</v>
      </c>
      <c r="G32" s="139"/>
      <c r="H32" s="24"/>
      <c r="I32" s="9"/>
      <c r="J32" s="24"/>
      <c r="K32" s="26"/>
      <c r="L32" s="24"/>
      <c r="M32" s="155"/>
      <c r="N32" s="149"/>
      <c r="O32" s="149">
        <v>18933367700</v>
      </c>
      <c r="P32" s="149" t="s">
        <v>91</v>
      </c>
      <c r="Q32" s="149" t="s">
        <v>87</v>
      </c>
    </row>
    <row r="33" spans="1:17" ht="19.95" customHeight="1" thickTop="1" thickBot="1" x14ac:dyDescent="0.3">
      <c r="A33" s="78" t="s">
        <v>116</v>
      </c>
      <c r="M33" s="102"/>
    </row>
    <row r="34" spans="1:17" ht="19.95" customHeight="1" thickTop="1" thickBot="1" x14ac:dyDescent="0.3">
      <c r="A34" s="142">
        <v>7.2</v>
      </c>
      <c r="B34" s="21" t="s">
        <v>117</v>
      </c>
      <c r="C34" s="3" t="s">
        <v>121</v>
      </c>
      <c r="D34" s="3">
        <v>1</v>
      </c>
      <c r="E34" s="12"/>
      <c r="F34" s="3">
        <v>115</v>
      </c>
      <c r="G34" s="8">
        <v>115</v>
      </c>
      <c r="H34" s="8"/>
      <c r="I34" s="8"/>
      <c r="J34" s="18"/>
      <c r="K34" s="66"/>
      <c r="L34" s="18"/>
      <c r="M34" s="92">
        <v>8</v>
      </c>
      <c r="N34" s="4" t="s">
        <v>119</v>
      </c>
      <c r="O34" s="4">
        <v>19810952575</v>
      </c>
      <c r="P34" s="13" t="s">
        <v>118</v>
      </c>
      <c r="Q34" s="43" t="s">
        <v>120</v>
      </c>
    </row>
    <row r="35" spans="1:17" ht="19.95" customHeight="1" thickTop="1" thickBot="1" x14ac:dyDescent="0.3">
      <c r="A35" s="143"/>
      <c r="B35" s="23" t="s">
        <v>134</v>
      </c>
      <c r="C35" s="5" t="s">
        <v>92</v>
      </c>
      <c r="D35" s="5">
        <v>1</v>
      </c>
      <c r="E35" s="11"/>
      <c r="F35" s="5">
        <v>115</v>
      </c>
      <c r="G35" s="9">
        <v>115</v>
      </c>
      <c r="H35" s="9"/>
      <c r="I35" s="9"/>
      <c r="J35" s="24"/>
      <c r="K35" s="65"/>
      <c r="L35" s="24"/>
      <c r="M35" s="93">
        <v>8</v>
      </c>
      <c r="N35" s="6" t="s">
        <v>135</v>
      </c>
      <c r="O35" s="6">
        <v>13088830989</v>
      </c>
      <c r="P35" s="82" t="s">
        <v>136</v>
      </c>
      <c r="Q35" s="44" t="s">
        <v>120</v>
      </c>
    </row>
    <row r="36" spans="1:17" ht="19.95" customHeight="1" thickTop="1" thickBot="1" x14ac:dyDescent="0.3">
      <c r="A36" s="79" t="s">
        <v>126</v>
      </c>
      <c r="B36" s="7"/>
      <c r="M36" s="100"/>
    </row>
    <row r="37" spans="1:17" ht="19.95" customHeight="1" thickTop="1" thickBot="1" x14ac:dyDescent="0.3">
      <c r="A37" s="142">
        <v>7.22</v>
      </c>
      <c r="B37" s="156" t="s">
        <v>127</v>
      </c>
      <c r="C37" s="5" t="s">
        <v>128</v>
      </c>
      <c r="D37" s="5">
        <v>1</v>
      </c>
      <c r="E37" s="11"/>
      <c r="F37" s="5">
        <v>288</v>
      </c>
      <c r="G37" s="138">
        <f>F37+F38+10-5</f>
        <v>597</v>
      </c>
      <c r="H37" s="24"/>
      <c r="I37" s="9"/>
      <c r="J37" s="24"/>
      <c r="K37" s="26"/>
      <c r="L37" s="24"/>
      <c r="M37" s="154">
        <v>8</v>
      </c>
      <c r="N37" s="148" t="s">
        <v>130</v>
      </c>
      <c r="O37" s="148">
        <v>18721530558</v>
      </c>
      <c r="P37" s="148" t="s">
        <v>131</v>
      </c>
      <c r="Q37" s="148" t="s">
        <v>132</v>
      </c>
    </row>
    <row r="38" spans="1:17" ht="19.95" customHeight="1" thickTop="1" thickBot="1" x14ac:dyDescent="0.3">
      <c r="A38" s="143"/>
      <c r="B38" s="157"/>
      <c r="C38" s="5" t="s">
        <v>129</v>
      </c>
      <c r="D38" s="5">
        <v>1</v>
      </c>
      <c r="E38" s="11"/>
      <c r="F38" s="5">
        <v>304</v>
      </c>
      <c r="G38" s="139"/>
      <c r="H38" s="24"/>
      <c r="I38" s="9"/>
      <c r="J38" s="24"/>
      <c r="K38" s="26"/>
      <c r="L38" s="24"/>
      <c r="M38" s="155"/>
      <c r="N38" s="149"/>
      <c r="O38" s="149">
        <v>18933367700</v>
      </c>
      <c r="P38" s="149" t="s">
        <v>91</v>
      </c>
      <c r="Q38" s="149" t="s">
        <v>87</v>
      </c>
    </row>
    <row r="39" spans="1:17" ht="19.95" customHeight="1" thickTop="1" thickBot="1" x14ac:dyDescent="0.3">
      <c r="A39" s="84" t="s">
        <v>138</v>
      </c>
      <c r="B39" s="7" t="s">
        <v>213</v>
      </c>
      <c r="M39" s="100"/>
    </row>
    <row r="40" spans="1:17" ht="19.95" customHeight="1" thickTop="1" thickBot="1" x14ac:dyDescent="0.3">
      <c r="A40" s="83">
        <v>7.23</v>
      </c>
      <c r="B40" s="21" t="s">
        <v>139</v>
      </c>
      <c r="C40" s="3" t="s">
        <v>140</v>
      </c>
      <c r="D40" s="3">
        <v>1</v>
      </c>
      <c r="E40" s="12"/>
      <c r="F40" s="3">
        <v>439</v>
      </c>
      <c r="G40" s="8">
        <v>439</v>
      </c>
      <c r="H40" s="8">
        <v>380</v>
      </c>
      <c r="I40" s="8"/>
      <c r="J40" s="18"/>
      <c r="K40" s="66"/>
      <c r="L40" s="18"/>
      <c r="M40" s="92"/>
      <c r="N40" s="4" t="s">
        <v>141</v>
      </c>
      <c r="O40" s="4">
        <v>13855621622</v>
      </c>
      <c r="P40" s="13" t="s">
        <v>142</v>
      </c>
      <c r="Q40" s="43" t="s">
        <v>143</v>
      </c>
    </row>
    <row r="41" spans="1:17" ht="19.95" customHeight="1" thickTop="1" x14ac:dyDescent="0.25">
      <c r="C41" s="50" t="s">
        <v>56</v>
      </c>
      <c r="M41" s="102"/>
    </row>
    <row r="42" spans="1:17" ht="19.95" customHeight="1" x14ac:dyDescent="0.25">
      <c r="M42" s="102"/>
    </row>
    <row r="43" spans="1:17" ht="19.95" customHeight="1" x14ac:dyDescent="0.25">
      <c r="M43" s="102"/>
    </row>
    <row r="44" spans="1:17" ht="19.95" customHeight="1" thickBot="1" x14ac:dyDescent="0.3">
      <c r="A44" s="90" t="s">
        <v>138</v>
      </c>
      <c r="B44" s="7" t="s">
        <v>213</v>
      </c>
      <c r="M44" s="102"/>
    </row>
    <row r="45" spans="1:17" ht="19.95" customHeight="1" thickTop="1" thickBot="1" x14ac:dyDescent="0.3">
      <c r="A45" s="88">
        <v>7.29</v>
      </c>
      <c r="B45" s="23" t="s">
        <v>139</v>
      </c>
      <c r="C45" s="5" t="s">
        <v>152</v>
      </c>
      <c r="D45" s="5">
        <v>1</v>
      </c>
      <c r="E45" s="11"/>
      <c r="F45" s="5">
        <v>439</v>
      </c>
      <c r="G45" s="9">
        <v>439</v>
      </c>
      <c r="H45" s="9">
        <v>380</v>
      </c>
      <c r="I45" s="9"/>
      <c r="J45" s="24"/>
      <c r="K45" s="65"/>
      <c r="L45" s="24"/>
      <c r="M45" s="93"/>
      <c r="N45" s="6"/>
      <c r="O45" s="6"/>
      <c r="P45" s="82"/>
      <c r="Q45" s="44" t="s">
        <v>143</v>
      </c>
    </row>
    <row r="46" spans="1:17" ht="19.95" customHeight="1" thickTop="1" x14ac:dyDescent="0.25">
      <c r="C46" s="50" t="s">
        <v>56</v>
      </c>
    </row>
  </sheetData>
  <mergeCells count="29">
    <mergeCell ref="A34:A35"/>
    <mergeCell ref="P37:P38"/>
    <mergeCell ref="Q37:Q38"/>
    <mergeCell ref="A37:A38"/>
    <mergeCell ref="B37:B38"/>
    <mergeCell ref="P31:P32"/>
    <mergeCell ref="Q31:Q32"/>
    <mergeCell ref="A31:A32"/>
    <mergeCell ref="B31:B32"/>
    <mergeCell ref="G31:G32"/>
    <mergeCell ref="N31:N32"/>
    <mergeCell ref="O31:O32"/>
    <mergeCell ref="M31:M32"/>
    <mergeCell ref="B1:C1"/>
    <mergeCell ref="G37:G38"/>
    <mergeCell ref="Q8:Q9"/>
    <mergeCell ref="G8:G9"/>
    <mergeCell ref="A3:A6"/>
    <mergeCell ref="A8:A9"/>
    <mergeCell ref="H8:H9"/>
    <mergeCell ref="N8:N9"/>
    <mergeCell ref="O8:O9"/>
    <mergeCell ref="K3:K5"/>
    <mergeCell ref="K8:K9"/>
    <mergeCell ref="M8:M9"/>
    <mergeCell ref="N37:N38"/>
    <mergeCell ref="O37:O38"/>
    <mergeCell ref="M37:M38"/>
    <mergeCell ref="P8:P9"/>
  </mergeCells>
  <phoneticPr fontId="2" type="noConversion"/>
  <conditionalFormatting sqref="C14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7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C14" location="已下单!A2" display="已下单" xr:uid="{33A6F5F4-70E1-4632-8BB4-37EE1EEDB145}"/>
    <hyperlink ref="C18" location="已下单!A11" display="已下单" xr:uid="{1BB9060B-07CD-4250-B9D4-07FA85F77F9D}"/>
    <hyperlink ref="C25" location="已下单!A12" display="已下单" xr:uid="{27644A53-1D68-4026-9AEE-9AFCF35798D9}"/>
    <hyperlink ref="C41" location="已下单!A14" display="已下单" xr:uid="{DEB620E5-1831-46C6-BF32-CBE41D6A46E0}"/>
    <hyperlink ref="C46" location="已下单!A21" display="已下单" xr:uid="{BE2051A6-F014-442C-9AC7-9D225ECCB480}"/>
  </hyperlink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397E-680D-4FE0-893E-18A6D5ADD223}">
  <dimension ref="A1:Q10"/>
  <sheetViews>
    <sheetView workbookViewId="0">
      <selection activeCell="C10" sqref="C10"/>
    </sheetView>
  </sheetViews>
  <sheetFormatPr defaultRowHeight="19.95" customHeight="1" x14ac:dyDescent="0.25"/>
  <cols>
    <col min="1" max="1" width="17.109375" customWidth="1"/>
    <col min="2" max="2" width="28" customWidth="1"/>
    <col min="3" max="3" width="13.6640625" bestFit="1" customWidth="1"/>
    <col min="8" max="12" width="8.88671875" hidden="1" customWidth="1"/>
    <col min="13" max="13" width="8.88671875" customWidth="1"/>
    <col min="14" max="14" width="11.109375" bestFit="1" customWidth="1"/>
    <col min="15" max="15" width="12.77734375" bestFit="1" customWidth="1"/>
    <col min="16" max="16" width="74.44140625" bestFit="1" customWidth="1"/>
    <col min="17" max="17" width="22.21875" bestFit="1" customWidth="1"/>
  </cols>
  <sheetData>
    <row r="1" spans="1:17" ht="19.95" customHeight="1" x14ac:dyDescent="0.25">
      <c r="A1" s="1" t="s">
        <v>11</v>
      </c>
      <c r="B1" s="131" t="s">
        <v>1</v>
      </c>
      <c r="C1" s="132"/>
      <c r="D1" s="1" t="s">
        <v>2</v>
      </c>
      <c r="E1" s="10" t="s">
        <v>9</v>
      </c>
      <c r="F1" s="10" t="s">
        <v>7</v>
      </c>
      <c r="G1" s="10" t="s">
        <v>8</v>
      </c>
      <c r="H1" s="10" t="s">
        <v>10</v>
      </c>
      <c r="I1" s="10" t="s">
        <v>6</v>
      </c>
      <c r="J1" s="10" t="s">
        <v>14</v>
      </c>
      <c r="K1" s="10" t="s">
        <v>17</v>
      </c>
      <c r="L1" s="10" t="s">
        <v>12</v>
      </c>
      <c r="M1" s="10" t="s">
        <v>13</v>
      </c>
      <c r="N1" s="1" t="s">
        <v>3</v>
      </c>
      <c r="O1" s="1" t="s">
        <v>4</v>
      </c>
      <c r="P1" s="1" t="s">
        <v>5</v>
      </c>
      <c r="Q1" s="1" t="s">
        <v>49</v>
      </c>
    </row>
    <row r="2" spans="1:17" ht="19.95" customHeight="1" thickBot="1" x14ac:dyDescent="0.3">
      <c r="A2" s="20" t="s">
        <v>38</v>
      </c>
      <c r="B2" s="7"/>
    </row>
    <row r="3" spans="1:17" ht="19.95" customHeight="1" thickTop="1" thickBot="1" x14ac:dyDescent="0.3">
      <c r="A3" s="22">
        <v>7.1</v>
      </c>
      <c r="B3" s="160" t="s">
        <v>35</v>
      </c>
      <c r="C3" s="3" t="s">
        <v>79</v>
      </c>
      <c r="D3" s="3">
        <v>1</v>
      </c>
      <c r="E3" s="12"/>
      <c r="F3" s="3">
        <v>58</v>
      </c>
      <c r="G3" s="3">
        <v>68</v>
      </c>
      <c r="H3" s="8"/>
      <c r="I3" s="8"/>
      <c r="J3" s="18"/>
      <c r="K3" s="25"/>
      <c r="L3" s="18"/>
      <c r="M3" s="98">
        <v>8</v>
      </c>
      <c r="N3" s="4" t="s">
        <v>36</v>
      </c>
      <c r="O3" s="4">
        <v>13816390376</v>
      </c>
      <c r="P3" s="13" t="s">
        <v>37</v>
      </c>
      <c r="Q3" s="43" t="s">
        <v>80</v>
      </c>
    </row>
    <row r="4" spans="1:17" ht="19.95" customHeight="1" thickTop="1" thickBot="1" x14ac:dyDescent="0.3">
      <c r="A4" s="22">
        <v>7.14</v>
      </c>
      <c r="B4" s="161"/>
      <c r="C4" s="5" t="s">
        <v>78</v>
      </c>
      <c r="D4" s="5">
        <v>1</v>
      </c>
      <c r="E4" s="11"/>
      <c r="F4" s="5">
        <v>58</v>
      </c>
      <c r="G4" s="5">
        <f>F4+10</f>
        <v>68</v>
      </c>
      <c r="H4" s="9"/>
      <c r="I4" s="9"/>
      <c r="J4" s="24"/>
      <c r="K4" s="26"/>
      <c r="L4" s="24"/>
      <c r="M4" s="99">
        <v>8</v>
      </c>
      <c r="N4" s="46" t="s">
        <v>50</v>
      </c>
      <c r="O4" s="6">
        <v>15983382171</v>
      </c>
      <c r="P4" s="48" t="s">
        <v>51</v>
      </c>
      <c r="Q4" s="49" t="s">
        <v>69</v>
      </c>
    </row>
    <row r="5" spans="1:17" ht="19.95" customHeight="1" thickTop="1" thickBot="1" x14ac:dyDescent="0.3">
      <c r="A5" s="22">
        <v>7.18</v>
      </c>
      <c r="B5" s="161"/>
      <c r="C5" s="3" t="s">
        <v>78</v>
      </c>
      <c r="D5" s="3">
        <v>1</v>
      </c>
      <c r="E5" s="12"/>
      <c r="F5" s="3">
        <v>58</v>
      </c>
      <c r="G5" s="3">
        <f>68-5</f>
        <v>63</v>
      </c>
      <c r="H5" s="8"/>
      <c r="I5" s="8"/>
      <c r="J5" s="18"/>
      <c r="K5" s="25"/>
      <c r="L5" s="18"/>
      <c r="M5" s="98">
        <v>8</v>
      </c>
      <c r="N5" s="60" t="s">
        <v>93</v>
      </c>
      <c r="O5" s="4">
        <v>18890400255</v>
      </c>
      <c r="P5" s="61" t="s">
        <v>94</v>
      </c>
      <c r="Q5" s="62" t="s">
        <v>95</v>
      </c>
    </row>
    <row r="6" spans="1:17" ht="19.95" customHeight="1" thickTop="1" thickBot="1" x14ac:dyDescent="0.3">
      <c r="A6" s="22">
        <v>7.2</v>
      </c>
      <c r="B6" s="161"/>
      <c r="C6" s="5" t="s">
        <v>122</v>
      </c>
      <c r="D6" s="5">
        <v>1</v>
      </c>
      <c r="E6" s="11"/>
      <c r="F6" s="5">
        <v>29</v>
      </c>
      <c r="G6" s="5">
        <f>F6+10</f>
        <v>39</v>
      </c>
      <c r="H6" s="9"/>
      <c r="I6" s="9"/>
      <c r="J6" s="24"/>
      <c r="K6" s="26"/>
      <c r="L6" s="24"/>
      <c r="M6" s="99">
        <v>8</v>
      </c>
      <c r="N6" s="46" t="s">
        <v>124</v>
      </c>
      <c r="O6" s="6">
        <v>15631157588</v>
      </c>
      <c r="P6" s="48" t="s">
        <v>125</v>
      </c>
      <c r="Q6" s="49" t="s">
        <v>123</v>
      </c>
    </row>
    <row r="7" spans="1:17" ht="19.95" customHeight="1" thickTop="1" thickBot="1" x14ac:dyDescent="0.3">
      <c r="A7" s="22">
        <v>7.26</v>
      </c>
      <c r="B7" s="161"/>
      <c r="C7" s="3" t="s">
        <v>122</v>
      </c>
      <c r="D7" s="3">
        <v>1</v>
      </c>
      <c r="E7" s="12"/>
      <c r="F7" s="3">
        <v>29</v>
      </c>
      <c r="G7" s="3">
        <f>F7+10</f>
        <v>39</v>
      </c>
      <c r="H7" s="8"/>
      <c r="I7" s="8"/>
      <c r="J7" s="18"/>
      <c r="K7" s="25"/>
      <c r="L7" s="18"/>
      <c r="M7" s="98">
        <v>8</v>
      </c>
      <c r="N7" s="60" t="s">
        <v>149</v>
      </c>
      <c r="O7" s="4">
        <v>13515219857</v>
      </c>
      <c r="P7" s="61" t="s">
        <v>150</v>
      </c>
      <c r="Q7" s="62" t="s">
        <v>151</v>
      </c>
    </row>
    <row r="8" spans="1:17" ht="19.95" customHeight="1" thickTop="1" thickBot="1" x14ac:dyDescent="0.3">
      <c r="A8" s="158">
        <v>7.29</v>
      </c>
      <c r="B8" s="161"/>
      <c r="C8" s="5" t="s">
        <v>122</v>
      </c>
      <c r="D8" s="5">
        <v>1</v>
      </c>
      <c r="E8" s="11"/>
      <c r="F8" s="5">
        <v>29</v>
      </c>
      <c r="G8" s="5">
        <f>F8+10</f>
        <v>39</v>
      </c>
      <c r="H8" s="9"/>
      <c r="I8" s="9"/>
      <c r="J8" s="24"/>
      <c r="K8" s="26"/>
      <c r="L8" s="24"/>
      <c r="M8" s="99">
        <v>8</v>
      </c>
      <c r="N8" s="46" t="s">
        <v>155</v>
      </c>
      <c r="O8" s="6">
        <v>15362446417</v>
      </c>
      <c r="P8" s="48" t="s">
        <v>156</v>
      </c>
      <c r="Q8" s="49" t="s">
        <v>153</v>
      </c>
    </row>
    <row r="9" spans="1:17" ht="19.95" customHeight="1" thickTop="1" thickBot="1" x14ac:dyDescent="0.3">
      <c r="A9" s="159"/>
      <c r="B9" s="161"/>
      <c r="C9" s="3" t="s">
        <v>122</v>
      </c>
      <c r="D9" s="3">
        <v>1</v>
      </c>
      <c r="E9" s="12"/>
      <c r="F9" s="3">
        <v>29</v>
      </c>
      <c r="G9" s="3">
        <f>F9+10</f>
        <v>39</v>
      </c>
      <c r="H9" s="8"/>
      <c r="I9" s="8"/>
      <c r="J9" s="18"/>
      <c r="K9" s="25"/>
      <c r="L9" s="18"/>
      <c r="M9" s="98">
        <v>8</v>
      </c>
      <c r="N9" s="60" t="s">
        <v>157</v>
      </c>
      <c r="O9" s="4">
        <v>18222242851</v>
      </c>
      <c r="P9" s="61" t="s">
        <v>158</v>
      </c>
      <c r="Q9" s="62" t="s">
        <v>154</v>
      </c>
    </row>
    <row r="10" spans="1:17" ht="19.95" customHeight="1" thickTop="1" x14ac:dyDescent="0.25">
      <c r="C10" s="56" t="s">
        <v>159</v>
      </c>
      <c r="G10">
        <f>SUM(G3:L9)</f>
        <v>355</v>
      </c>
      <c r="H10" s="42"/>
      <c r="M10">
        <f>SUM(M3:M9)</f>
        <v>56</v>
      </c>
    </row>
  </sheetData>
  <mergeCells count="3">
    <mergeCell ref="B1:C1"/>
    <mergeCell ref="A8:A9"/>
    <mergeCell ref="B3:B9"/>
  </mergeCells>
  <phoneticPr fontId="2" type="noConversion"/>
  <conditionalFormatting sqref="C1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C10" location="已下单!A2" display="已预定*5" xr:uid="{2721D7E1-38C3-4BD6-BB3A-496DB011E8F0}"/>
  </hyperlink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1D21-E3EC-4765-94A6-5F04A796FA6F}">
  <sheetPr codeName="Sheet2"/>
  <dimension ref="A1:Q30"/>
  <sheetViews>
    <sheetView tabSelected="1" workbookViewId="0">
      <selection activeCell="G2" sqref="G2"/>
    </sheetView>
  </sheetViews>
  <sheetFormatPr defaultRowHeight="19.95" customHeight="1" x14ac:dyDescent="0.25"/>
  <cols>
    <col min="1" max="1" width="14.88671875" customWidth="1"/>
    <col min="2" max="2" width="33.77734375" bestFit="1" customWidth="1"/>
    <col min="3" max="3" width="32" customWidth="1"/>
    <col min="4" max="4" width="14.44140625" bestFit="1" customWidth="1"/>
    <col min="5" max="5" width="9.44140625" bestFit="1" customWidth="1"/>
    <col min="6" max="7" width="11" customWidth="1"/>
    <col min="8" max="8" width="9.5546875" bestFit="1" customWidth="1"/>
    <col min="9" max="9" width="9.44140625" bestFit="1" customWidth="1"/>
    <col min="10" max="11" width="9.44140625" customWidth="1"/>
    <col min="15" max="15" width="9.5546875" bestFit="1" customWidth="1"/>
    <col min="16" max="16" width="18.77734375" bestFit="1" customWidth="1"/>
    <col min="17" max="17" width="10" bestFit="1" customWidth="1"/>
  </cols>
  <sheetData>
    <row r="1" spans="1:17" ht="19.95" customHeight="1" thickBot="1" x14ac:dyDescent="0.3">
      <c r="A1" s="1" t="s">
        <v>11</v>
      </c>
      <c r="B1" s="1" t="s">
        <v>0</v>
      </c>
      <c r="C1" s="54" t="s">
        <v>1</v>
      </c>
      <c r="D1" s="59"/>
      <c r="E1" s="1" t="s">
        <v>2</v>
      </c>
      <c r="F1" s="10" t="s">
        <v>53</v>
      </c>
      <c r="G1" s="10" t="s">
        <v>62</v>
      </c>
      <c r="H1" s="10" t="s">
        <v>64</v>
      </c>
      <c r="I1" s="10" t="s">
        <v>55</v>
      </c>
      <c r="J1" s="10" t="s">
        <v>115</v>
      </c>
      <c r="K1" s="10" t="s">
        <v>146</v>
      </c>
      <c r="L1" s="10" t="s">
        <v>6</v>
      </c>
      <c r="O1" s="15" t="s">
        <v>11</v>
      </c>
      <c r="P1" s="16" t="s">
        <v>57</v>
      </c>
      <c r="Q1" s="16" t="s">
        <v>58</v>
      </c>
    </row>
    <row r="2" spans="1:17" ht="19.95" customHeight="1" thickTop="1" thickBot="1" x14ac:dyDescent="0.3">
      <c r="A2" s="178">
        <v>7.14</v>
      </c>
      <c r="B2" s="58" t="s">
        <v>38</v>
      </c>
      <c r="C2" s="2" t="s">
        <v>52</v>
      </c>
      <c r="D2" s="3"/>
      <c r="E2" s="3">
        <v>5</v>
      </c>
      <c r="F2" s="12">
        <v>5500</v>
      </c>
      <c r="G2" s="47">
        <v>355</v>
      </c>
      <c r="H2" s="52">
        <f>E2*F2+2400</f>
        <v>29900</v>
      </c>
      <c r="I2" s="174">
        <f>1221</f>
        <v>1221</v>
      </c>
      <c r="J2" s="167">
        <v>500</v>
      </c>
      <c r="K2" s="107">
        <v>56</v>
      </c>
      <c r="L2" s="18" t="s">
        <v>54</v>
      </c>
      <c r="O2" s="103">
        <v>7.14</v>
      </c>
      <c r="P2" s="19" t="s">
        <v>59</v>
      </c>
      <c r="Q2" s="17">
        <v>1500</v>
      </c>
    </row>
    <row r="3" spans="1:17" ht="19.95" customHeight="1" thickTop="1" thickBot="1" x14ac:dyDescent="0.3">
      <c r="A3" s="179"/>
      <c r="B3" s="58" t="s">
        <v>43</v>
      </c>
      <c r="C3" s="23" t="s">
        <v>44</v>
      </c>
      <c r="D3" s="5" t="s">
        <v>45</v>
      </c>
      <c r="E3" s="5">
        <v>1</v>
      </c>
      <c r="F3" s="11"/>
      <c r="G3" s="11">
        <v>198</v>
      </c>
      <c r="H3" s="5"/>
      <c r="I3" s="175"/>
      <c r="J3" s="168"/>
      <c r="K3" s="68">
        <v>8</v>
      </c>
      <c r="L3" s="9"/>
      <c r="O3" s="103">
        <v>7.14</v>
      </c>
      <c r="P3" s="19" t="s">
        <v>60</v>
      </c>
      <c r="Q3" s="17">
        <v>441.75</v>
      </c>
    </row>
    <row r="4" spans="1:17" ht="19.95" customHeight="1" thickTop="1" thickBot="1" x14ac:dyDescent="0.3">
      <c r="A4" s="179"/>
      <c r="B4" s="177" t="s">
        <v>66</v>
      </c>
      <c r="C4" s="69" t="s">
        <v>24</v>
      </c>
      <c r="D4" s="3" t="s">
        <v>92</v>
      </c>
      <c r="E4" s="3">
        <v>1</v>
      </c>
      <c r="F4" s="12"/>
      <c r="G4" s="3">
        <v>198</v>
      </c>
      <c r="H4" s="12"/>
      <c r="I4" s="175"/>
      <c r="J4" s="168"/>
      <c r="K4" s="85">
        <v>8</v>
      </c>
      <c r="L4" s="12"/>
    </row>
    <row r="5" spans="1:17" ht="19.95" customHeight="1" thickTop="1" thickBot="1" x14ac:dyDescent="0.3">
      <c r="A5" s="179"/>
      <c r="B5" s="177"/>
      <c r="C5" s="23" t="s">
        <v>25</v>
      </c>
      <c r="D5" s="5" t="s">
        <v>92</v>
      </c>
      <c r="E5" s="5">
        <v>1</v>
      </c>
      <c r="F5" s="11"/>
      <c r="G5" s="5">
        <v>198</v>
      </c>
      <c r="H5" s="11"/>
      <c r="I5" s="175"/>
      <c r="J5" s="168"/>
      <c r="K5" s="68">
        <v>8</v>
      </c>
      <c r="L5" s="11"/>
    </row>
    <row r="6" spans="1:17" ht="19.95" customHeight="1" thickTop="1" thickBot="1" x14ac:dyDescent="0.3">
      <c r="A6" s="179"/>
      <c r="B6" s="177"/>
      <c r="C6" s="69" t="s">
        <v>26</v>
      </c>
      <c r="D6" s="3" t="s">
        <v>92</v>
      </c>
      <c r="E6" s="3">
        <v>1</v>
      </c>
      <c r="F6" s="12"/>
      <c r="G6" s="3">
        <v>198</v>
      </c>
      <c r="H6" s="12"/>
      <c r="I6" s="175"/>
      <c r="J6" s="168"/>
      <c r="K6" s="85">
        <v>8</v>
      </c>
      <c r="L6" s="12"/>
    </row>
    <row r="7" spans="1:17" ht="19.95" customHeight="1" thickTop="1" thickBot="1" x14ac:dyDescent="0.3">
      <c r="A7" s="179"/>
      <c r="B7" s="177"/>
      <c r="C7" s="94" t="s">
        <v>27</v>
      </c>
      <c r="D7" s="95" t="s">
        <v>92</v>
      </c>
      <c r="E7" s="95"/>
      <c r="F7" s="96"/>
      <c r="G7" s="95"/>
      <c r="H7" s="11"/>
      <c r="I7" s="175"/>
      <c r="J7" s="168"/>
      <c r="K7" s="91"/>
      <c r="L7" s="97" t="s">
        <v>107</v>
      </c>
    </row>
    <row r="8" spans="1:17" ht="19.95" customHeight="1" thickTop="1" thickBot="1" x14ac:dyDescent="0.3">
      <c r="A8" s="179"/>
      <c r="B8" s="164" t="s">
        <v>65</v>
      </c>
      <c r="C8" s="70" t="s">
        <v>19</v>
      </c>
      <c r="D8" s="71" t="s">
        <v>73</v>
      </c>
      <c r="E8" s="72">
        <v>1</v>
      </c>
      <c r="F8" s="71"/>
      <c r="G8" s="180">
        <v>545</v>
      </c>
      <c r="H8" s="71"/>
      <c r="I8" s="175"/>
      <c r="J8" s="168"/>
      <c r="K8" s="165">
        <v>8</v>
      </c>
      <c r="L8" s="71"/>
      <c r="Q8" s="14" t="s">
        <v>61</v>
      </c>
    </row>
    <row r="9" spans="1:17" ht="19.95" customHeight="1" thickTop="1" thickBot="1" x14ac:dyDescent="0.3">
      <c r="A9" s="179"/>
      <c r="B9" s="164"/>
      <c r="C9" s="73" t="s">
        <v>20</v>
      </c>
      <c r="D9" s="74" t="s">
        <v>74</v>
      </c>
      <c r="E9" s="75">
        <v>1</v>
      </c>
      <c r="F9" s="74"/>
      <c r="G9" s="181"/>
      <c r="H9" s="74"/>
      <c r="I9" s="176"/>
      <c r="J9" s="169"/>
      <c r="K9" s="166"/>
      <c r="L9" s="74"/>
      <c r="Q9" s="51">
        <f>SUM(Q2:Q7)</f>
        <v>1941.75</v>
      </c>
    </row>
    <row r="10" spans="1:17" ht="19.95" customHeight="1" thickTop="1" thickBot="1" x14ac:dyDescent="0.3">
      <c r="A10" s="179"/>
      <c r="B10" s="58" t="s">
        <v>39</v>
      </c>
      <c r="C10" s="23" t="s">
        <v>40</v>
      </c>
      <c r="D10" s="5" t="s">
        <v>48</v>
      </c>
      <c r="E10" s="5">
        <v>1</v>
      </c>
      <c r="F10" s="11"/>
      <c r="G10" s="11">
        <v>245</v>
      </c>
      <c r="H10" s="5"/>
      <c r="I10" s="68">
        <v>188</v>
      </c>
      <c r="J10" s="68">
        <v>25</v>
      </c>
      <c r="K10" s="93"/>
      <c r="L10" s="24" t="s">
        <v>114</v>
      </c>
    </row>
    <row r="11" spans="1:17" ht="19.95" customHeight="1" thickTop="1" thickBot="1" x14ac:dyDescent="0.3">
      <c r="A11" s="77">
        <v>7.2</v>
      </c>
      <c r="B11" s="58" t="s">
        <v>108</v>
      </c>
      <c r="C11" s="21" t="s">
        <v>109</v>
      </c>
      <c r="D11" s="3" t="s">
        <v>110</v>
      </c>
      <c r="E11" s="3">
        <v>1</v>
      </c>
      <c r="F11" s="12"/>
      <c r="G11" s="3">
        <v>254</v>
      </c>
      <c r="H11" s="12"/>
      <c r="I11" s="92">
        <v>194</v>
      </c>
      <c r="J11" s="85">
        <v>25</v>
      </c>
      <c r="K11" s="92"/>
      <c r="L11" s="18" t="s">
        <v>114</v>
      </c>
    </row>
    <row r="12" spans="1:17" ht="19.95" customHeight="1" thickTop="1" thickBot="1" x14ac:dyDescent="0.3">
      <c r="A12" s="173" t="s">
        <v>137</v>
      </c>
      <c r="B12" s="58" t="s">
        <v>18</v>
      </c>
      <c r="C12" s="23" t="s">
        <v>81</v>
      </c>
      <c r="D12" s="5" t="s">
        <v>82</v>
      </c>
      <c r="E12" s="5">
        <v>1</v>
      </c>
      <c r="F12" s="11"/>
      <c r="G12" s="5">
        <v>278</v>
      </c>
      <c r="H12" s="183"/>
      <c r="I12" s="154">
        <v>1476</v>
      </c>
      <c r="J12" s="170"/>
      <c r="K12" s="93">
        <v>8</v>
      </c>
      <c r="L12" s="24"/>
    </row>
    <row r="13" spans="1:17" ht="19.95" customHeight="1" thickTop="1" thickBot="1" x14ac:dyDescent="0.3">
      <c r="A13" s="173"/>
      <c r="B13" s="58" t="s">
        <v>84</v>
      </c>
      <c r="C13" s="21" t="s">
        <v>85</v>
      </c>
      <c r="D13" s="3" t="s">
        <v>83</v>
      </c>
      <c r="E13" s="3">
        <v>1</v>
      </c>
      <c r="F13" s="12"/>
      <c r="G13" s="3">
        <v>369</v>
      </c>
      <c r="H13" s="184"/>
      <c r="I13" s="182"/>
      <c r="J13" s="171"/>
      <c r="K13" s="92">
        <v>8</v>
      </c>
      <c r="L13" s="12"/>
    </row>
    <row r="14" spans="1:17" ht="19.95" customHeight="1" thickTop="1" thickBot="1" x14ac:dyDescent="0.3">
      <c r="A14" s="179" t="s">
        <v>145</v>
      </c>
      <c r="B14" s="164" t="s">
        <v>96</v>
      </c>
      <c r="C14" s="156" t="s">
        <v>97</v>
      </c>
      <c r="D14" s="5" t="s">
        <v>98</v>
      </c>
      <c r="E14" s="5">
        <v>1</v>
      </c>
      <c r="F14" s="11"/>
      <c r="G14" s="162">
        <v>519</v>
      </c>
      <c r="H14" s="184"/>
      <c r="I14" s="182"/>
      <c r="J14" s="171"/>
      <c r="K14" s="93">
        <v>8</v>
      </c>
      <c r="L14" s="24"/>
    </row>
    <row r="15" spans="1:17" ht="19.95" customHeight="1" thickTop="1" thickBot="1" x14ac:dyDescent="0.3">
      <c r="A15" s="179"/>
      <c r="B15" s="164"/>
      <c r="C15" s="157"/>
      <c r="D15" s="5" t="s">
        <v>99</v>
      </c>
      <c r="E15" s="5">
        <v>1</v>
      </c>
      <c r="F15" s="11"/>
      <c r="G15" s="163"/>
      <c r="H15" s="184"/>
      <c r="I15" s="182"/>
      <c r="J15" s="171"/>
      <c r="K15" s="93">
        <v>8</v>
      </c>
      <c r="L15" s="24"/>
    </row>
    <row r="16" spans="1:17" ht="19.95" customHeight="1" thickTop="1" thickBot="1" x14ac:dyDescent="0.3">
      <c r="A16" s="179"/>
      <c r="B16" s="164" t="s">
        <v>116</v>
      </c>
      <c r="C16" s="21" t="s">
        <v>117</v>
      </c>
      <c r="D16" s="3" t="s">
        <v>121</v>
      </c>
      <c r="E16" s="3">
        <v>1</v>
      </c>
      <c r="F16" s="12"/>
      <c r="G16" s="3">
        <v>115</v>
      </c>
      <c r="H16" s="184"/>
      <c r="I16" s="182"/>
      <c r="J16" s="171"/>
      <c r="K16" s="92">
        <v>8</v>
      </c>
      <c r="L16" s="8"/>
    </row>
    <row r="17" spans="1:12" ht="19.95" customHeight="1" thickTop="1" thickBot="1" x14ac:dyDescent="0.3">
      <c r="A17" s="179"/>
      <c r="B17" s="164"/>
      <c r="C17" s="23" t="s">
        <v>134</v>
      </c>
      <c r="D17" s="5" t="s">
        <v>92</v>
      </c>
      <c r="E17" s="5">
        <v>1</v>
      </c>
      <c r="F17" s="11"/>
      <c r="G17" s="5">
        <v>115</v>
      </c>
      <c r="H17" s="184"/>
      <c r="I17" s="182"/>
      <c r="J17" s="171"/>
      <c r="K17" s="93">
        <v>8</v>
      </c>
      <c r="L17" s="9"/>
    </row>
    <row r="18" spans="1:12" ht="19.95" customHeight="1" thickTop="1" thickBot="1" x14ac:dyDescent="0.3">
      <c r="A18" s="179"/>
      <c r="B18" s="164" t="s">
        <v>126</v>
      </c>
      <c r="C18" s="156" t="s">
        <v>127</v>
      </c>
      <c r="D18" s="5" t="s">
        <v>128</v>
      </c>
      <c r="E18" s="5">
        <v>1</v>
      </c>
      <c r="F18" s="11"/>
      <c r="G18" s="162">
        <v>597</v>
      </c>
      <c r="H18" s="184"/>
      <c r="I18" s="182"/>
      <c r="J18" s="171"/>
      <c r="K18" s="93">
        <v>8</v>
      </c>
      <c r="L18" s="9"/>
    </row>
    <row r="19" spans="1:12" ht="19.95" customHeight="1" thickTop="1" thickBot="1" x14ac:dyDescent="0.3">
      <c r="A19" s="179"/>
      <c r="B19" s="164"/>
      <c r="C19" s="157"/>
      <c r="D19" s="5" t="s">
        <v>129</v>
      </c>
      <c r="E19" s="5">
        <v>1</v>
      </c>
      <c r="F19" s="11"/>
      <c r="G19" s="163"/>
      <c r="H19" s="185"/>
      <c r="I19" s="155"/>
      <c r="J19" s="171"/>
      <c r="K19" s="93">
        <v>8</v>
      </c>
      <c r="L19" s="9"/>
    </row>
    <row r="20" spans="1:12" ht="19.95" customHeight="1" thickTop="1" thickBot="1" x14ac:dyDescent="0.3">
      <c r="A20" s="179"/>
      <c r="B20" s="58" t="s">
        <v>138</v>
      </c>
      <c r="C20" s="21" t="s">
        <v>139</v>
      </c>
      <c r="D20" s="3" t="s">
        <v>140</v>
      </c>
      <c r="E20" s="3">
        <v>1</v>
      </c>
      <c r="F20" s="12"/>
      <c r="G20" s="3">
        <v>439</v>
      </c>
      <c r="H20" s="8"/>
      <c r="I20" s="92">
        <v>380</v>
      </c>
      <c r="J20" s="172"/>
      <c r="K20" s="92"/>
      <c r="L20" s="18" t="s">
        <v>213</v>
      </c>
    </row>
    <row r="21" spans="1:12" ht="19.95" customHeight="1" thickTop="1" thickBot="1" x14ac:dyDescent="0.3">
      <c r="A21" s="89">
        <v>7.29</v>
      </c>
      <c r="B21" s="58" t="s">
        <v>138</v>
      </c>
      <c r="C21" s="23" t="s">
        <v>139</v>
      </c>
      <c r="D21" s="5" t="s">
        <v>152</v>
      </c>
      <c r="E21" s="5">
        <v>1</v>
      </c>
      <c r="F21" s="11"/>
      <c r="G21" s="5">
        <v>439</v>
      </c>
      <c r="H21" s="9"/>
      <c r="I21" s="93">
        <v>380</v>
      </c>
      <c r="J21" s="11"/>
      <c r="K21" s="93"/>
      <c r="L21" s="24" t="s">
        <v>114</v>
      </c>
    </row>
    <row r="22" spans="1:12" ht="19.95" customHeight="1" thickTop="1" x14ac:dyDescent="0.25"/>
    <row r="26" spans="1:12" ht="19.95" customHeight="1" thickBot="1" x14ac:dyDescent="0.3">
      <c r="E26" s="14" t="s">
        <v>67</v>
      </c>
      <c r="G26" s="14" t="s">
        <v>63</v>
      </c>
      <c r="H26" s="86"/>
      <c r="I26" s="87" t="s">
        <v>147</v>
      </c>
      <c r="L26" s="14" t="s">
        <v>148</v>
      </c>
    </row>
    <row r="27" spans="1:12" ht="19.95" customHeight="1" thickTop="1" thickBot="1" x14ac:dyDescent="0.3">
      <c r="E27" s="51">
        <f>SUM(E2:E24)</f>
        <v>23</v>
      </c>
      <c r="G27" s="51">
        <f>SUM(G2:G24)</f>
        <v>5062</v>
      </c>
      <c r="I27" s="51">
        <f>SUM(I2:I24)+SUM(J2:J24)+SUM(K2:K24)+25</f>
        <v>4574</v>
      </c>
      <c r="L27" s="51">
        <f>G27-I27</f>
        <v>488</v>
      </c>
    </row>
    <row r="28" spans="1:12" ht="19.95" customHeight="1" thickTop="1" x14ac:dyDescent="0.25"/>
    <row r="30" spans="1:12" ht="19.95" customHeight="1" x14ac:dyDescent="0.25">
      <c r="L30" s="130" t="s">
        <v>211</v>
      </c>
    </row>
  </sheetData>
  <mergeCells count="19">
    <mergeCell ref="A12:A13"/>
    <mergeCell ref="I2:I9"/>
    <mergeCell ref="B4:B7"/>
    <mergeCell ref="A2:A10"/>
    <mergeCell ref="G8:G9"/>
    <mergeCell ref="B8:B9"/>
    <mergeCell ref="I12:I19"/>
    <mergeCell ref="H12:H19"/>
    <mergeCell ref="G14:G15"/>
    <mergeCell ref="A14:A20"/>
    <mergeCell ref="B16:B17"/>
    <mergeCell ref="C18:C19"/>
    <mergeCell ref="G18:G19"/>
    <mergeCell ref="B18:B19"/>
    <mergeCell ref="C14:C15"/>
    <mergeCell ref="K8:K9"/>
    <mergeCell ref="J2:J9"/>
    <mergeCell ref="B14:B15"/>
    <mergeCell ref="J12:J20"/>
  </mergeCells>
  <phoneticPr fontId="2" type="noConversion"/>
  <hyperlinks>
    <hyperlink ref="B2" location="预定!A2" display=" Bling Star" xr:uid="{7050FB7E-F09C-44EA-9105-A9724674BA59}"/>
    <hyperlink ref="B10" location="订单!A10" display="BOY LONDON" xr:uid="{8E9B5DFF-FB9A-467A-8249-14472B1442A7}"/>
    <hyperlink ref="B3" location="订单!A12" display="SLOWACID" xr:uid="{DD617209-99D0-4FA2-B282-9A9CDA634BDC}"/>
    <hyperlink ref="B4:B7" location="订单!A2" display="Apple&amp;Deep" xr:uid="{3F70DFF6-2ED1-4B1B-A393-69850E42D3F5}"/>
    <hyperlink ref="B8:B9" location="订单!A7" display=" LMC" xr:uid="{991AC35D-4BE1-43E2-BA3B-8872E8D8919F}"/>
    <hyperlink ref="B11" location="订单!A16" display="MLB" xr:uid="{B5C7586D-8338-420E-8246-F0BE6C31935C}"/>
    <hyperlink ref="B12" location="订单!A21" display="LMC" xr:uid="{52560FAA-2886-44A3-8EA8-017C4DF2096A}"/>
    <hyperlink ref="B13" location="订单!A23" display="MSCHF" xr:uid="{42145558-80D2-4712-B8B4-79824DE898C0}"/>
    <hyperlink ref="B14:B15" location="订单!A30" display="sculptor" xr:uid="{3095649B-DF5F-4E90-B029-623BE4BD91A5}"/>
    <hyperlink ref="B16:B17" location="订单!A33" display="mixxmix" xr:uid="{939936FA-CCA6-446C-BC91-B362C5E9A164}"/>
    <hyperlink ref="B18:B19" location="订单!A36" display="MIMICAWE" xr:uid="{5B13E70C-6C77-41FC-9B44-F22F81D7B600}"/>
    <hyperlink ref="B20" location="订单!A39" display="flia" xr:uid="{82F3BDD8-4522-4434-8DCB-16EA5F0F5A11}"/>
    <hyperlink ref="B21" location="订单!A44" display="flia" xr:uid="{03166FA8-DDDC-45C9-96BF-8BA2AAB4459C}"/>
    <hyperlink ref="L30" r:id="rId1" xr:uid="{3046FDB0-44D3-49C0-B5A1-54E9CFA226AF}"/>
  </hyperlinks>
  <pageMargins left="0.7" right="0.7" top="0.75" bottom="0.75" header="0.3" footer="0.3"/>
  <pageSetup paperSize="9" orientation="portrait" r:id="rId2"/>
  <legacyDrawing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E2E045-E523-4517-8777-50B70A6361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拼邮</vt:lpstr>
      <vt:lpstr>下单统计</vt:lpstr>
      <vt:lpstr>&lt;-前 【分界线】 后(TB)-&gt;</vt:lpstr>
      <vt:lpstr>订单</vt:lpstr>
      <vt:lpstr>Rosé同款发卡</vt:lpstr>
      <vt:lpstr>已下单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2020-05-19T15:32:46Z</dcterms:created>
  <dcterms:modified xsi:type="dcterms:W3CDTF">2020-08-08T02:29:23Z</dcterms:modified>
</cp:coreProperties>
</file>