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Users\milly\eclipse-workspace\404\"/>
    </mc:Choice>
  </mc:AlternateContent>
  <xr:revisionPtr revIDLastSave="0" documentId="13_ncr:1_{4F8449B7-3359-4EA0-A7C9-3FDCAC8766F8}" xr6:coauthVersionLast="46" xr6:coauthVersionMax="46" xr10:uidLastSave="{00000000-0000-0000-0000-000000000000}"/>
  <bookViews>
    <workbookView xWindow="-108" yWindow="-108" windowWidth="23256" windowHeight="12576" activeTab="1" xr2:uid="{35E5E20D-E500-4790-A1BA-A13E9D98634E}"/>
  </bookViews>
  <sheets>
    <sheet name="黑五" sheetId="9" r:id="rId1"/>
    <sheet name="已下单(黑五)" sheetId="10" r:id="rId2"/>
    <sheet name="订单" sheetId="4" r:id="rId3"/>
    <sheet name="椰奶同款背包" sheetId="6" r:id="rId4"/>
    <sheet name="Rosé|Lisa同款" sheetId="7" r:id="rId5"/>
    <sheet name="已下单" sheetId="5" r:id="rId6"/>
  </sheets>
  <definedNames>
    <definedName name="_xlnm._FilterDatabase" localSheetId="0" hidden="1">黑五!$A$1:$A$52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3" i="10" l="1"/>
  <c r="D50" i="10"/>
  <c r="G50" i="10" s="1"/>
  <c r="F50" i="10"/>
  <c r="D53" i="10"/>
  <c r="C53" i="10"/>
  <c r="F44" i="10"/>
  <c r="G176" i="9"/>
  <c r="F176" i="9"/>
  <c r="D176" i="9"/>
  <c r="I37" i="10"/>
  <c r="H69" i="6"/>
  <c r="I69" i="6"/>
  <c r="F37" i="10"/>
  <c r="F56" i="6"/>
  <c r="E56" i="6"/>
  <c r="D69" i="6"/>
  <c r="F69" i="6"/>
  <c r="E37" i="10"/>
  <c r="D166" i="9"/>
  <c r="G166" i="9"/>
  <c r="F166" i="9"/>
  <c r="C50" i="10"/>
  <c r="G53" i="10" l="1"/>
  <c r="E69" i="6"/>
  <c r="D79" i="9"/>
  <c r="G60" i="9" l="1"/>
  <c r="G79" i="9" s="1"/>
  <c r="I56" i="6" l="1"/>
  <c r="H56" i="6"/>
  <c r="F144" i="9" l="1"/>
  <c r="D144" i="9"/>
  <c r="D56" i="6" l="1"/>
  <c r="F132" i="9" l="1"/>
  <c r="D132" i="9"/>
  <c r="I42" i="6"/>
  <c r="H42" i="6"/>
  <c r="F42" i="6"/>
  <c r="D42" i="6"/>
  <c r="F16" i="10" l="1"/>
  <c r="N26" i="5" l="1"/>
  <c r="I26" i="5"/>
  <c r="G26" i="5"/>
  <c r="E26" i="5"/>
  <c r="G30" i="4"/>
  <c r="G7" i="10"/>
  <c r="D50" i="9"/>
  <c r="E79" i="9"/>
  <c r="G76" i="9" l="1"/>
  <c r="G72" i="9"/>
  <c r="G70" i="9"/>
  <c r="G68" i="9"/>
  <c r="G66" i="9"/>
  <c r="G65" i="9"/>
  <c r="G64" i="9"/>
  <c r="G62" i="9"/>
  <c r="G61" i="9"/>
  <c r="G59" i="9"/>
  <c r="G57" i="9"/>
  <c r="G56" i="9"/>
  <c r="G55" i="9"/>
  <c r="E50" i="9" l="1"/>
  <c r="G40" i="9"/>
  <c r="G30" i="9"/>
  <c r="D18" i="9"/>
  <c r="D52" i="9" s="1"/>
  <c r="M18" i="5" l="1"/>
  <c r="G23" i="9" l="1"/>
  <c r="G7" i="9"/>
  <c r="G5" i="9"/>
  <c r="G26" i="9"/>
  <c r="G24" i="9"/>
  <c r="G4" i="9"/>
  <c r="E3" i="9"/>
  <c r="G3" i="9"/>
  <c r="G14" i="9" l="1"/>
  <c r="G36" i="9"/>
  <c r="G34" i="9"/>
  <c r="G32" i="9"/>
  <c r="G49" i="9"/>
  <c r="G13" i="9"/>
  <c r="F10" i="9"/>
  <c r="G9" i="9" s="1"/>
  <c r="E10" i="9"/>
  <c r="E18" i="9" s="1"/>
  <c r="E52" i="9" s="1"/>
  <c r="G47" i="9"/>
  <c r="G46" i="9"/>
  <c r="G45" i="9"/>
  <c r="G21" i="9" l="1"/>
  <c r="G8" i="9"/>
  <c r="G52" i="9" l="1"/>
  <c r="E42" i="6"/>
  <c r="M12" i="5" l="1"/>
  <c r="F24" i="4" l="1"/>
  <c r="G17" i="7" l="1"/>
  <c r="F17" i="7"/>
  <c r="D17" i="7"/>
  <c r="G24" i="4" l="1"/>
  <c r="F25" i="4" l="1"/>
  <c r="F26" i="4" s="1"/>
  <c r="K42" i="6" l="1"/>
  <c r="I7" i="5" l="1"/>
  <c r="D11" i="7" l="1"/>
  <c r="H22" i="7"/>
  <c r="G22" i="7"/>
  <c r="F22" i="7"/>
  <c r="D22" i="7"/>
  <c r="H17" i="7"/>
  <c r="G16" i="4"/>
  <c r="I19" i="6" l="1"/>
  <c r="F19" i="6" l="1"/>
  <c r="D19" i="6"/>
  <c r="F11" i="6" l="1"/>
  <c r="I11" i="6"/>
  <c r="G7" i="4" l="1"/>
  <c r="G6" i="5"/>
  <c r="G18" i="4"/>
  <c r="G4" i="5"/>
  <c r="E11" i="6"/>
  <c r="E19" i="6" s="1"/>
  <c r="D11" i="6"/>
  <c r="F11" i="7"/>
  <c r="H11" i="7"/>
  <c r="G12" i="4"/>
  <c r="G6" i="7" l="1"/>
  <c r="G5" i="7"/>
  <c r="G11"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milly</author>
  </authors>
  <commentList>
    <comment ref="F141" authorId="0" shapeId="0" xr:uid="{51499BC3-DF70-4EDC-AA4C-2D72C2A8D575}">
      <text>
        <r>
          <rPr>
            <b/>
            <sz val="9"/>
            <color indexed="81"/>
            <rFont val="宋体"/>
            <family val="3"/>
            <charset val="134"/>
          </rPr>
          <t>milly:</t>
        </r>
        <r>
          <rPr>
            <sz val="9"/>
            <color indexed="81"/>
            <rFont val="宋体"/>
            <family val="3"/>
            <charset val="134"/>
          </rPr>
          <t xml:space="preserve">
运费10r
</t>
        </r>
      </text>
    </comment>
    <comment ref="G153" authorId="0" shapeId="0" xr:uid="{05019944-F6F9-41DC-9997-D2737B11CED9}">
      <text>
        <r>
          <rPr>
            <b/>
            <sz val="9"/>
            <color indexed="81"/>
            <rFont val="宋体"/>
            <family val="3"/>
            <charset val="134"/>
          </rPr>
          <t>milly:</t>
        </r>
        <r>
          <rPr>
            <sz val="9"/>
            <color indexed="81"/>
            <rFont val="宋体"/>
            <family val="3"/>
            <charset val="134"/>
          </rPr>
          <t xml:space="preserve">
运费：15rmb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milly</author>
  </authors>
  <commentList>
    <comment ref="F16" authorId="0" shapeId="0" xr:uid="{66E0A09A-53A5-4F4E-A124-5362F19F9B1D}">
      <text>
        <r>
          <rPr>
            <b/>
            <sz val="9"/>
            <color indexed="81"/>
            <rFont val="宋体"/>
            <family val="3"/>
            <charset val="134"/>
          </rPr>
          <t>milly:</t>
        </r>
        <r>
          <rPr>
            <sz val="9"/>
            <color indexed="81"/>
            <rFont val="宋体"/>
            <family val="3"/>
            <charset val="134"/>
          </rPr>
          <t xml:space="preserve">
1. 王婧 召回 8rmb
2. 郝媛 寄回 15rmb</t>
        </r>
      </text>
    </comment>
    <comment ref="E37" authorId="0" shapeId="0" xr:uid="{646FA1DB-3F5B-4326-9846-2C5B10A45D77}">
      <text>
        <r>
          <rPr>
            <b/>
            <sz val="9"/>
            <color indexed="81"/>
            <rFont val="宋体"/>
            <family val="3"/>
            <charset val="134"/>
          </rPr>
          <t>milly:</t>
        </r>
        <r>
          <rPr>
            <sz val="9"/>
            <color indexed="81"/>
            <rFont val="宋体"/>
            <family val="3"/>
            <charset val="134"/>
          </rPr>
          <t xml:space="preserve">
1.共538rmb
2.babyyohan娃 6kg 302rmb</t>
        </r>
      </text>
    </comment>
    <comment ref="F37" authorId="0" shapeId="0" xr:uid="{7574AC74-414D-44C4-92FD-4F9AEA5DE812}">
      <text>
        <r>
          <rPr>
            <b/>
            <sz val="9"/>
            <color indexed="81"/>
            <rFont val="宋体"/>
            <family val="3"/>
            <charset val="134"/>
          </rPr>
          <t>milly:</t>
        </r>
        <r>
          <rPr>
            <sz val="9"/>
            <color indexed="81"/>
            <rFont val="宋体"/>
            <family val="3"/>
            <charset val="134"/>
          </rPr>
          <t xml:space="preserve">
1. 共217rmb
2. 金耀汉娃中转的国内运费 37rmb
3. BAON象牙白:陈吴頔 运费+人工费 17rmb</t>
        </r>
      </text>
    </comment>
    <comment ref="E50" authorId="0" shapeId="0" xr:uid="{02F38563-B21C-4D8F-AED4-32FCCBB41030}">
      <text>
        <r>
          <rPr>
            <b/>
            <sz val="9"/>
            <color indexed="81"/>
            <rFont val="宋体"/>
            <family val="3"/>
            <charset val="134"/>
          </rPr>
          <t>milly:</t>
        </r>
        <r>
          <rPr>
            <sz val="9"/>
            <color indexed="81"/>
            <rFont val="宋体"/>
            <family val="3"/>
            <charset val="134"/>
          </rPr>
          <t xml:space="preserve">
共支付赖嘉欣23807，结余41909韩元，按169汇率减去</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milly</author>
  </authors>
  <commentList>
    <comment ref="G3" authorId="0" shapeId="0" xr:uid="{55021EAF-78BF-4B8D-BE6E-ED0C35E432D9}">
      <text>
        <r>
          <rPr>
            <b/>
            <sz val="9"/>
            <color indexed="81"/>
            <rFont val="宋体"/>
            <family val="3"/>
            <charset val="134"/>
          </rPr>
          <t>milly:</t>
        </r>
        <r>
          <rPr>
            <sz val="9"/>
            <color indexed="81"/>
            <rFont val="宋体"/>
            <family val="3"/>
            <charset val="134"/>
          </rPr>
          <t xml:space="preserve">
运费10r</t>
        </r>
      </text>
    </comment>
    <comment ref="G5" authorId="0" shapeId="0" xr:uid="{67AF05BD-30DE-4111-B0BF-92D0288AF8D5}">
      <text>
        <r>
          <rPr>
            <b/>
            <sz val="9"/>
            <color indexed="81"/>
            <rFont val="宋体"/>
            <family val="3"/>
            <charset val="134"/>
          </rPr>
          <t>milly:</t>
        </r>
        <r>
          <rPr>
            <sz val="9"/>
            <color indexed="81"/>
            <rFont val="宋体"/>
            <family val="3"/>
            <charset val="134"/>
          </rPr>
          <t xml:space="preserve">
运费10r</t>
        </r>
      </text>
    </comment>
    <comment ref="G12" authorId="0" shapeId="0" xr:uid="{772D3140-2AE0-4192-84F1-9ECF8F97C8C4}">
      <text>
        <r>
          <rPr>
            <b/>
            <sz val="9"/>
            <color indexed="81"/>
            <rFont val="宋体"/>
            <family val="3"/>
            <charset val="134"/>
          </rPr>
          <t>milly:</t>
        </r>
        <r>
          <rPr>
            <sz val="9"/>
            <color indexed="81"/>
            <rFont val="宋体"/>
            <family val="3"/>
            <charset val="134"/>
          </rPr>
          <t xml:space="preserve">
快递 10r</t>
        </r>
      </text>
    </comment>
    <comment ref="G16" authorId="0" shapeId="0" xr:uid="{C6D3C467-AF95-4908-BD77-CB293BC00287}">
      <text>
        <r>
          <rPr>
            <b/>
            <sz val="9"/>
            <color indexed="81"/>
            <rFont val="宋体"/>
            <family val="3"/>
            <charset val="134"/>
          </rPr>
          <t>milly:</t>
        </r>
        <r>
          <rPr>
            <sz val="9"/>
            <color indexed="81"/>
            <rFont val="宋体"/>
            <family val="3"/>
            <charset val="134"/>
          </rPr>
          <t xml:space="preserve">
快递 10r</t>
        </r>
      </text>
    </comment>
    <comment ref="G18" authorId="0" shapeId="0" xr:uid="{378AD4DA-E1A3-431A-A205-848D4A3A3F9E}">
      <text>
        <r>
          <rPr>
            <b/>
            <sz val="9"/>
            <color indexed="81"/>
            <rFont val="宋体"/>
            <family val="3"/>
            <charset val="134"/>
          </rPr>
          <t>milly:</t>
        </r>
        <r>
          <rPr>
            <sz val="9"/>
            <color indexed="81"/>
            <rFont val="宋体"/>
            <family val="3"/>
            <charset val="134"/>
          </rPr>
          <t xml:space="preserve">
快递 10r</t>
        </r>
      </text>
    </comment>
    <comment ref="G30" authorId="0" shapeId="0" xr:uid="{45386604-383A-4594-BD6B-77EF960DB3B6}">
      <text>
        <r>
          <rPr>
            <b/>
            <sz val="9"/>
            <color indexed="81"/>
            <rFont val="宋体"/>
            <family val="3"/>
            <charset val="134"/>
          </rPr>
          <t>milly:</t>
        </r>
        <r>
          <rPr>
            <sz val="9"/>
            <color indexed="81"/>
            <rFont val="宋体"/>
            <family val="3"/>
            <charset val="134"/>
          </rPr>
          <t xml:space="preserve">
运费10r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milly</author>
  </authors>
  <commentList>
    <comment ref="G5" authorId="0" shapeId="0" xr:uid="{1097BBB5-B895-4C69-8B44-B82F764B119C}">
      <text>
        <r>
          <rPr>
            <b/>
            <sz val="9"/>
            <color indexed="81"/>
            <rFont val="宋体"/>
            <family val="3"/>
            <charset val="134"/>
          </rPr>
          <t>milly:</t>
        </r>
        <r>
          <rPr>
            <sz val="9"/>
            <color indexed="81"/>
            <rFont val="宋体"/>
            <family val="3"/>
            <charset val="134"/>
          </rPr>
          <t xml:space="preserve">
1.运费10
2.新品优惠5</t>
        </r>
      </text>
    </comment>
    <comment ref="G6" authorId="0" shapeId="0" xr:uid="{28945D4F-ECE4-4042-8952-DC81D7FC6790}">
      <text>
        <r>
          <rPr>
            <b/>
            <sz val="9"/>
            <color indexed="81"/>
            <rFont val="宋体"/>
            <family val="3"/>
            <charset val="134"/>
          </rPr>
          <t>milly:</t>
        </r>
        <r>
          <rPr>
            <sz val="9"/>
            <color indexed="81"/>
            <rFont val="宋体"/>
            <family val="3"/>
            <charset val="134"/>
          </rPr>
          <t xml:space="preserve">
1.运费10
2.新品优惠5</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milly</author>
  </authors>
  <commentList>
    <comment ref="L2" authorId="0" shapeId="0" xr:uid="{23D7F828-74E3-49C2-A58F-7B633269A1B7}">
      <text>
        <r>
          <rPr>
            <b/>
            <sz val="9"/>
            <color indexed="81"/>
            <rFont val="宋体"/>
            <family val="3"/>
            <charset val="134"/>
          </rPr>
          <t>milly:</t>
        </r>
        <r>
          <rPr>
            <sz val="9"/>
            <color indexed="81"/>
            <rFont val="宋体"/>
            <family val="3"/>
            <charset val="134"/>
          </rPr>
          <t xml:space="preserve">
目前寄出四套</t>
        </r>
      </text>
    </comment>
    <comment ref="J3" authorId="0" shapeId="0" xr:uid="{E7231F61-4C4C-42B0-9CDE-E3EECD4099B6}">
      <text>
        <r>
          <rPr>
            <b/>
            <sz val="9"/>
            <color indexed="81"/>
            <rFont val="宋体"/>
            <family val="3"/>
            <charset val="134"/>
          </rPr>
          <t>milly:</t>
        </r>
        <r>
          <rPr>
            <sz val="9"/>
            <color indexed="81"/>
            <rFont val="宋体"/>
            <family val="3"/>
            <charset val="134"/>
          </rPr>
          <t xml:space="preserve">
SF347866
寄到LX</t>
        </r>
      </text>
    </comment>
    <comment ref="L12" authorId="0" shapeId="0" xr:uid="{5BAB7B7A-A62F-4C13-8386-E7AE69D2AD1C}">
      <text>
        <r>
          <rPr>
            <b/>
            <sz val="9"/>
            <color indexed="81"/>
            <rFont val="宋体"/>
            <family val="3"/>
            <charset val="134"/>
          </rPr>
          <t>milly:</t>
        </r>
        <r>
          <rPr>
            <sz val="9"/>
            <color indexed="81"/>
            <rFont val="宋体"/>
            <family val="3"/>
            <charset val="134"/>
          </rPr>
          <t xml:space="preserve">
目前寄出一套</t>
        </r>
      </text>
    </comment>
    <comment ref="M12" authorId="0" shapeId="0" xr:uid="{52260D0B-5499-4844-B2EF-BA24703DE435}">
      <text>
        <r>
          <rPr>
            <b/>
            <sz val="9"/>
            <color indexed="81"/>
            <rFont val="宋体"/>
            <family val="3"/>
            <charset val="134"/>
          </rPr>
          <t>milly:</t>
        </r>
        <r>
          <rPr>
            <sz val="9"/>
            <color indexed="81"/>
            <rFont val="宋体"/>
            <family val="3"/>
            <charset val="134"/>
          </rPr>
          <t xml:space="preserve">
1. 11.13 曹璐 8
2. 11.17 喵喵 8</t>
        </r>
      </text>
    </comment>
    <comment ref="J14" authorId="0" shapeId="0" xr:uid="{88FA6051-DCA4-4BD0-A7F1-DA11CBC94997}">
      <text>
        <r>
          <rPr>
            <b/>
            <sz val="9"/>
            <color indexed="81"/>
            <rFont val="宋体"/>
            <family val="3"/>
            <charset val="134"/>
          </rPr>
          <t>milly:</t>
        </r>
        <r>
          <rPr>
            <sz val="9"/>
            <color indexed="81"/>
            <rFont val="宋体"/>
            <family val="3"/>
            <charset val="134"/>
          </rPr>
          <t xml:space="preserve">
和"李大辉 Hwimini Guidebook 10cm Mini娃娃"一起运回，共152rmb
单号:SF1034073466649 </t>
        </r>
      </text>
    </comment>
    <comment ref="J15" authorId="0" shapeId="0" xr:uid="{FFAED13D-5784-4E0A-B180-FF14803CB21F}">
      <text>
        <r>
          <rPr>
            <b/>
            <sz val="9"/>
            <color indexed="81"/>
            <rFont val="宋体"/>
            <family val="3"/>
            <charset val="134"/>
          </rPr>
          <t>milly:</t>
        </r>
        <r>
          <rPr>
            <sz val="9"/>
            <color indexed="81"/>
            <rFont val="宋体"/>
            <family val="3"/>
            <charset val="134"/>
          </rPr>
          <t xml:space="preserve">
目前到货一套</t>
        </r>
      </text>
    </comment>
    <comment ref="M15" authorId="0" shapeId="0" xr:uid="{A4E2FF4E-F096-4D41-B7D8-D64A47BFA427}">
      <text>
        <r>
          <rPr>
            <b/>
            <sz val="9"/>
            <color indexed="81"/>
            <rFont val="宋体"/>
            <family val="3"/>
            <charset val="134"/>
          </rPr>
          <t>milly:</t>
        </r>
        <r>
          <rPr>
            <sz val="9"/>
            <color indexed="81"/>
            <rFont val="宋体"/>
            <family val="3"/>
            <charset val="134"/>
          </rPr>
          <t xml:space="preserve">
11.13 妮格 黄佳媚 16</t>
        </r>
      </text>
    </comment>
    <comment ref="M18" authorId="0" shapeId="0" xr:uid="{5EF21C48-4DCD-4A98-B36C-DAD1AEDE74EB}">
      <text>
        <r>
          <rPr>
            <b/>
            <sz val="9"/>
            <color indexed="81"/>
            <rFont val="宋体"/>
            <family val="3"/>
            <charset val="134"/>
          </rPr>
          <t>milly:</t>
        </r>
        <r>
          <rPr>
            <sz val="9"/>
            <color indexed="81"/>
            <rFont val="宋体"/>
            <family val="3"/>
            <charset val="134"/>
          </rPr>
          <t xml:space="preserve">
1. 11.13 顾维屏 - 高嘉悦 30
2. 11.17 顾鸭 8
3. 11.21 林宝林 8
4. 11.23 张富顺 8
5. 11.29 我就一虾呗+黄益锋 14</t>
        </r>
      </text>
    </comment>
    <comment ref="I20" authorId="0" shapeId="0" xr:uid="{A87FC865-0A18-4D13-ABEA-FEB9041613CA}">
      <text>
        <r>
          <rPr>
            <b/>
            <sz val="9"/>
            <color indexed="81"/>
            <rFont val="宋体"/>
            <family val="3"/>
            <charset val="134"/>
          </rPr>
          <t>milly:</t>
        </r>
        <r>
          <rPr>
            <sz val="9"/>
            <color indexed="81"/>
            <rFont val="宋体"/>
            <family val="3"/>
            <charset val="134"/>
          </rPr>
          <t xml:space="preserve">
包含国际国内邮费</t>
        </r>
      </text>
    </comment>
  </commentList>
</comments>
</file>

<file path=xl/sharedStrings.xml><?xml version="1.0" encoding="utf-8"?>
<sst xmlns="http://schemas.openxmlformats.org/spreadsheetml/2006/main" count="1077" uniqueCount="777">
  <si>
    <t>品牌</t>
    <phoneticPr fontId="2" type="noConversion"/>
  </si>
  <si>
    <t>型号</t>
    <phoneticPr fontId="2" type="noConversion"/>
  </si>
  <si>
    <t>数量</t>
    <phoneticPr fontId="2" type="noConversion"/>
  </si>
  <si>
    <t>收货人</t>
    <phoneticPr fontId="2" type="noConversion"/>
  </si>
  <si>
    <t>电话</t>
    <phoneticPr fontId="2" type="noConversion"/>
  </si>
  <si>
    <t>地址</t>
    <phoneticPr fontId="2" type="noConversion"/>
  </si>
  <si>
    <t>备注</t>
    <phoneticPr fontId="2" type="noConversion"/>
  </si>
  <si>
    <t>单价</t>
    <phoneticPr fontId="2" type="noConversion"/>
  </si>
  <si>
    <t>总收</t>
    <phoneticPr fontId="2" type="noConversion"/>
  </si>
  <si>
    <t>韩元</t>
    <phoneticPr fontId="2" type="noConversion"/>
  </si>
  <si>
    <t>实付</t>
    <phoneticPr fontId="2" type="noConversion"/>
  </si>
  <si>
    <t>日期</t>
    <phoneticPr fontId="2" type="noConversion"/>
  </si>
  <si>
    <t>国际运费</t>
    <phoneticPr fontId="2" type="noConversion"/>
  </si>
  <si>
    <t>国内运费</t>
    <phoneticPr fontId="2" type="noConversion"/>
  </si>
  <si>
    <t>下单网站</t>
    <phoneticPr fontId="2" type="noConversion"/>
  </si>
  <si>
    <t>备注</t>
    <phoneticPr fontId="2" type="noConversion"/>
  </si>
  <si>
    <t>单号</t>
    <phoneticPr fontId="2" type="noConversion"/>
  </si>
  <si>
    <t>订单编号</t>
    <phoneticPr fontId="2" type="noConversion"/>
  </si>
  <si>
    <t>韩元单价</t>
    <phoneticPr fontId="2" type="noConversion"/>
  </si>
  <si>
    <t>RMB</t>
    <phoneticPr fontId="2" type="noConversion"/>
  </si>
  <si>
    <t>来源</t>
    <phoneticPr fontId="2" type="noConversion"/>
  </si>
  <si>
    <t>金额</t>
    <phoneticPr fontId="2" type="noConversion"/>
  </si>
  <si>
    <t>实收</t>
    <phoneticPr fontId="2" type="noConversion"/>
  </si>
  <si>
    <t>总收款</t>
    <phoneticPr fontId="2" type="noConversion"/>
  </si>
  <si>
    <t>总数量</t>
    <phoneticPr fontId="2" type="noConversion"/>
  </si>
  <si>
    <t>国际运费</t>
    <phoneticPr fontId="2" type="noConversion"/>
  </si>
  <si>
    <t>国内运费</t>
    <phoneticPr fontId="2" type="noConversion"/>
  </si>
  <si>
    <t>总付款（包含国际国内运费）</t>
    <phoneticPr fontId="2" type="noConversion"/>
  </si>
  <si>
    <t>总收益</t>
    <phoneticPr fontId="2" type="noConversion"/>
  </si>
  <si>
    <t>已下单</t>
    <phoneticPr fontId="2" type="noConversion"/>
  </si>
  <si>
    <t>用途</t>
    <phoneticPr fontId="2" type="noConversion"/>
  </si>
  <si>
    <t>milly微信收款</t>
    <phoneticPr fontId="2" type="noConversion"/>
  </si>
  <si>
    <t>象牙白</t>
    <phoneticPr fontId="2" type="noConversion"/>
  </si>
  <si>
    <t>卡其色</t>
    <phoneticPr fontId="2" type="noConversion"/>
  </si>
  <si>
    <t>黑色</t>
    <phoneticPr fontId="2" type="noConversion"/>
  </si>
  <si>
    <t>BAON</t>
    <phoneticPr fontId="2" type="noConversion"/>
  </si>
  <si>
    <t>黑色</t>
  </si>
  <si>
    <t>椰奶同款单肩斜挎包可调节</t>
    <phoneticPr fontId="2" type="noConversion"/>
  </si>
  <si>
    <t>Ohcookieee</t>
    <phoneticPr fontId="2" type="noConversion"/>
  </si>
  <si>
    <t>项链+明信片</t>
    <phoneticPr fontId="2" type="noConversion"/>
  </si>
  <si>
    <t>‘1271760193704443064</t>
    <phoneticPr fontId="2" type="noConversion"/>
  </si>
  <si>
    <t>潘盈</t>
  </si>
  <si>
    <t>安徽省 淮北市 烈山区 烈山镇 沱河东路8号淮北师范大学滨湖校区 ，000000</t>
    <phoneticPr fontId="2" type="noConversion"/>
  </si>
  <si>
    <t>‘1275924997765804291</t>
    <phoneticPr fontId="2" type="noConversion"/>
  </si>
  <si>
    <t>刘珂纯</t>
    <phoneticPr fontId="2" type="noConversion"/>
  </si>
  <si>
    <t>山东省 济南市 市中区 六里山街道 二环南路蓝天绿园小区自提柜 ，000000</t>
    <phoneticPr fontId="2" type="noConversion"/>
  </si>
  <si>
    <t>‘1211275049663572183</t>
    <phoneticPr fontId="2" type="noConversion"/>
  </si>
  <si>
    <t>陈思竹</t>
    <phoneticPr fontId="2" type="noConversion"/>
  </si>
  <si>
    <t>吉林省 白山市 浑江区 江北街道 长白山大街怡园超市 ，000000</t>
    <phoneticPr fontId="2" type="noConversion"/>
  </si>
  <si>
    <t>’1276326326098352997</t>
  </si>
  <si>
    <t>唐明容</t>
    <phoneticPr fontId="2" type="noConversion"/>
  </si>
  <si>
    <t>上海 上海市 普陀区 长风新村街道 中山北路3663号华东师范大学中北校区18舍 ，000000</t>
    <phoneticPr fontId="2" type="noConversion"/>
  </si>
  <si>
    <t>‘1275401808657022177</t>
    <phoneticPr fontId="2" type="noConversion"/>
  </si>
  <si>
    <t>尹衍泽</t>
  </si>
  <si>
    <t>湖北省 武汉市 洪山区 珞南街道 文秀街 武汉理工大升升公寓K栋105 ，000000</t>
    <phoneticPr fontId="2" type="noConversion"/>
  </si>
  <si>
    <t>项链</t>
    <phoneticPr fontId="2" type="noConversion"/>
  </si>
  <si>
    <t>‘1275437016490802046</t>
    <phoneticPr fontId="2" type="noConversion"/>
  </si>
  <si>
    <t>’1275437016490802046</t>
    <phoneticPr fontId="2" type="noConversion"/>
  </si>
  <si>
    <t>陆思婕</t>
    <phoneticPr fontId="2" type="noConversion"/>
  </si>
  <si>
    <t>北京 北京市 海淀区 八里庄街道 西三环北路105号首都师范大学本部（送进校内\n） ，000000</t>
    <phoneticPr fontId="2" type="noConversion"/>
  </si>
  <si>
    <t>’1278615423389733042</t>
    <phoneticPr fontId="2" type="noConversion"/>
  </si>
  <si>
    <t>王蔚</t>
    <phoneticPr fontId="2" type="noConversion"/>
  </si>
  <si>
    <t>浙江省 温州市 瑞安市 安阳街道 安阳城万事好路152-154号 ，000000</t>
    <phoneticPr fontId="2" type="noConversion"/>
  </si>
  <si>
    <t>DWS COMPANY</t>
    <phoneticPr fontId="2" type="noConversion"/>
  </si>
  <si>
    <t>尹衍泽</t>
    <phoneticPr fontId="2" type="noConversion"/>
  </si>
  <si>
    <t>湖北省 武汉市 洪山区 珞南街道 文秀街 武汉理工大升升公寓K栋105 ，000000</t>
    <phoneticPr fontId="2" type="noConversion"/>
  </si>
  <si>
    <t>’1278447445459022177</t>
    <phoneticPr fontId="2" type="noConversion"/>
  </si>
  <si>
    <t>M码</t>
    <phoneticPr fontId="2" type="noConversion"/>
  </si>
  <si>
    <t>‘1281004347014022177</t>
    <phoneticPr fontId="2" type="noConversion"/>
  </si>
  <si>
    <t>MIMICAWE</t>
    <phoneticPr fontId="2" type="noConversion"/>
  </si>
  <si>
    <t>刺绣花帆布水桶帽宽帽檐</t>
    <phoneticPr fontId="2" type="noConversion"/>
  </si>
  <si>
    <t>WHITE 均码</t>
    <phoneticPr fontId="2" type="noConversion"/>
  </si>
  <si>
    <t>‘1282055510995293716</t>
    <phoneticPr fontId="2" type="noConversion"/>
  </si>
  <si>
    <t>安麟</t>
    <phoneticPr fontId="2" type="noConversion"/>
  </si>
  <si>
    <t>北京 北京市 海淀区 紫竹院街道 北京舞蹈学院 ，000000</t>
    <phoneticPr fontId="2" type="noConversion"/>
  </si>
  <si>
    <t>‘1206967308216161102</t>
    <phoneticPr fontId="2" type="noConversion"/>
  </si>
  <si>
    <t>安宥真的朋友</t>
    <phoneticPr fontId="2" type="noConversion"/>
  </si>
  <si>
    <t>广东省 广州市 白云区 钟落潭镇 九佛西路280号菜鸟驿站广东白云学院北校区 ，000000</t>
    <phoneticPr fontId="2" type="noConversion"/>
  </si>
  <si>
    <t>’1282810248996823220</t>
    <phoneticPr fontId="2" type="noConversion"/>
  </si>
  <si>
    <t>赵璨</t>
    <phoneticPr fontId="2" type="noConversion"/>
  </si>
  <si>
    <t>广东省 深圳市 龙岗区 横岗街道 振业城2期观邸7c ，518116</t>
    <phoneticPr fontId="2" type="noConversion"/>
  </si>
  <si>
    <t>紫色爱心蝴蝶串珠项链</t>
    <phoneticPr fontId="2" type="noConversion"/>
  </si>
  <si>
    <t>‘1286603499408210258</t>
    <phoneticPr fontId="2" type="noConversion"/>
  </si>
  <si>
    <t>西小乐</t>
    <phoneticPr fontId="2" type="noConversion"/>
  </si>
  <si>
    <t>上海 上海市 闵行区 古美街道 顾戴路1266弄137号401室 ，000000</t>
    <phoneticPr fontId="2" type="noConversion"/>
  </si>
  <si>
    <t>宣美同款 闪光镶珠大圈半圆耳环</t>
    <phoneticPr fontId="2" type="noConversion"/>
  </si>
  <si>
    <t>PROP</t>
    <phoneticPr fontId="2" type="noConversion"/>
  </si>
  <si>
    <t>purple 耳夹</t>
    <phoneticPr fontId="2" type="noConversion"/>
  </si>
  <si>
    <t>林雪霞</t>
    <phoneticPr fontId="2" type="noConversion"/>
  </si>
  <si>
    <t>福建省 泉州市 晋江市 陈埭镇 洋埭新兴路67号 ，362218</t>
    <phoneticPr fontId="2" type="noConversion"/>
  </si>
  <si>
    <t>’1213247103052063398</t>
    <phoneticPr fontId="2" type="noConversion"/>
  </si>
  <si>
    <t>‘1213338327115788198</t>
    <phoneticPr fontId="2" type="noConversion"/>
  </si>
  <si>
    <t>项榆惠</t>
    <phoneticPr fontId="2" type="noConversion"/>
  </si>
  <si>
    <t>浙江省 杭州市 余杭区 五常街道 五常大道153号乐天城 6幢504室 ，000000</t>
    <phoneticPr fontId="2" type="noConversion"/>
  </si>
  <si>
    <t>’1290651300786298977</t>
    <phoneticPr fontId="2" type="noConversion"/>
  </si>
  <si>
    <t>金有谦同款 纯色logoT恤</t>
    <phoneticPr fontId="2" type="noConversion"/>
  </si>
  <si>
    <t>SAINTPAIN</t>
    <phoneticPr fontId="2" type="noConversion"/>
  </si>
  <si>
    <t>GRAY M码</t>
    <phoneticPr fontId="2" type="noConversion"/>
  </si>
  <si>
    <t>刘初一</t>
    <phoneticPr fontId="2" type="noConversion"/>
  </si>
  <si>
    <t>山东省 泰安市 岱岳区 北集坡街道 长城路619泰山医学院新校区 ，000000</t>
    <phoneticPr fontId="2" type="noConversion"/>
  </si>
  <si>
    <t>‘1212632292711771599</t>
    <phoneticPr fontId="2" type="noConversion"/>
  </si>
  <si>
    <t>邓老师转黄育仪</t>
    <phoneticPr fontId="2" type="noConversion"/>
  </si>
  <si>
    <t>广东省 广州市 增城区 新塘镇 荔新十三路62大立钢琴城 大立钢琴城62号大立钢琴 ，000000</t>
    <phoneticPr fontId="2" type="noConversion"/>
  </si>
  <si>
    <t>’1292422142187797647</t>
    <phoneticPr fontId="2" type="noConversion"/>
  </si>
  <si>
    <t>徐佳</t>
    <phoneticPr fontId="2" type="noConversion"/>
  </si>
  <si>
    <t>内蒙古自治区 呼和浩特市 赛罕区 大学西路街道 内蒙古农业大学西区 ，000000</t>
    <phoneticPr fontId="2" type="noConversion"/>
  </si>
  <si>
    <t>田柾国同款 圆领长袖卫衣</t>
    <phoneticPr fontId="2" type="noConversion"/>
  </si>
  <si>
    <t>S码</t>
    <phoneticPr fontId="2" type="noConversion"/>
  </si>
  <si>
    <t>‘1212668328835989492</t>
    <phoneticPr fontId="2" type="noConversion"/>
  </si>
  <si>
    <t>袁媛</t>
    <phoneticPr fontId="2" type="noConversion"/>
  </si>
  <si>
    <t>江苏省 淮安市 清江浦区 长东街道 水韵天成玉兰苑1号楼 ，223001</t>
    <phoneticPr fontId="2" type="noConversion"/>
  </si>
  <si>
    <t>nerdy</t>
    <phoneticPr fontId="2" type="noConversion"/>
  </si>
  <si>
    <t>nerdy套装</t>
    <phoneticPr fontId="2" type="noConversion"/>
  </si>
  <si>
    <t>9.xx</t>
    <phoneticPr fontId="2" type="noConversion"/>
  </si>
  <si>
    <t>微信下单</t>
    <phoneticPr fontId="2" type="noConversion"/>
  </si>
  <si>
    <t>项链*7 项链明信片*1</t>
    <phoneticPr fontId="2" type="noConversion"/>
  </si>
  <si>
    <t>已预定(七批)</t>
    <phoneticPr fontId="2" type="noConversion"/>
  </si>
  <si>
    <t>BAON(七批)</t>
    <phoneticPr fontId="2" type="noConversion"/>
  </si>
  <si>
    <t>黑*8</t>
    <phoneticPr fontId="2" type="noConversion"/>
  </si>
  <si>
    <t>M码*1</t>
    <phoneticPr fontId="2" type="noConversion"/>
  </si>
  <si>
    <t>微信</t>
    <phoneticPr fontId="2" type="noConversion"/>
  </si>
  <si>
    <t>内蒙古自治区包头市青山区万达小区二号楼四单元1608</t>
    <phoneticPr fontId="2" type="noConversion"/>
  </si>
  <si>
    <t>小野猪</t>
    <phoneticPr fontId="2" type="noConversion"/>
  </si>
  <si>
    <t>彩色透明蝴蝶珍珠链条项链</t>
    <phoneticPr fontId="2" type="noConversion"/>
  </si>
  <si>
    <t>10.x</t>
    <phoneticPr fontId="2" type="noConversion"/>
  </si>
  <si>
    <t>项链+明信片</t>
    <phoneticPr fontId="2" type="noConversion"/>
  </si>
  <si>
    <t>’1293318398968063149</t>
    <phoneticPr fontId="2" type="noConversion"/>
  </si>
  <si>
    <t>余锦培</t>
    <phoneticPr fontId="2" type="noConversion"/>
  </si>
  <si>
    <t>广东省 东莞市 石排镇 广东科技学院松山湖校区菜鸟驿站 ，000000</t>
    <phoneticPr fontId="2" type="noConversion"/>
  </si>
  <si>
    <t>象牙白</t>
    <phoneticPr fontId="2" type="noConversion"/>
  </si>
  <si>
    <t>‘1208361193990237707</t>
    <phoneticPr fontId="2" type="noConversion"/>
  </si>
  <si>
    <t>王大锤</t>
    <phoneticPr fontId="2" type="noConversion"/>
  </si>
  <si>
    <t>广东省 深圳市 龙岗区 坂田街道 坂田坂雪岗大道万科城诺丁山127 ，518116</t>
    <phoneticPr fontId="2" type="noConversion"/>
  </si>
  <si>
    <t>断货退款</t>
    <phoneticPr fontId="2" type="noConversion"/>
  </si>
  <si>
    <t>八月库存</t>
    <phoneticPr fontId="2" type="noConversion"/>
  </si>
  <si>
    <t>BlingStar</t>
    <phoneticPr fontId="2" type="noConversion"/>
  </si>
  <si>
    <t>朴彩英Rosé同款 BlingStar发夹</t>
    <phoneticPr fontId="2" type="noConversion"/>
  </si>
  <si>
    <t>透明*1</t>
    <phoneticPr fontId="2" type="noConversion"/>
  </si>
  <si>
    <t>’1299667467605207593</t>
    <phoneticPr fontId="2" type="noConversion"/>
  </si>
  <si>
    <t>三七</t>
    <phoneticPr fontId="2" type="noConversion"/>
  </si>
  <si>
    <t>四川省 雅安市 雨城区 青江街道 天梯路领地凯旋帝景1期1号门 ，000000</t>
    <phoneticPr fontId="2" type="noConversion"/>
  </si>
  <si>
    <t>已预定(八批)</t>
    <phoneticPr fontId="2" type="noConversion"/>
  </si>
  <si>
    <t>BAON(八批)</t>
    <phoneticPr fontId="2" type="noConversion"/>
  </si>
  <si>
    <t>黑*4 白*1</t>
    <phoneticPr fontId="2" type="noConversion"/>
  </si>
  <si>
    <t>‘1209796731090279317</t>
    <phoneticPr fontId="2" type="noConversion"/>
  </si>
  <si>
    <t>小盐</t>
    <phoneticPr fontId="2" type="noConversion"/>
  </si>
  <si>
    <t>湖北省 武汉市 武昌区 黄鹤楼街街道 黄鹤楼街办事处彭刘杨路机电宿舍 ，000000</t>
    <phoneticPr fontId="2" type="noConversion"/>
  </si>
  <si>
    <t>’1300253691211575755</t>
    <phoneticPr fontId="2" type="noConversion"/>
  </si>
  <si>
    <t>陈镜竹</t>
    <phoneticPr fontId="2" type="noConversion"/>
  </si>
  <si>
    <t>湖北省 武汉市 洪山区 关山街道 创业街文华路8号文华学院 ，000000</t>
    <phoneticPr fontId="2" type="noConversion"/>
  </si>
  <si>
    <t>muahmuah</t>
    <phoneticPr fontId="2" type="noConversion"/>
  </si>
  <si>
    <t>微信下单</t>
    <phoneticPr fontId="2" type="noConversion"/>
  </si>
  <si>
    <t>spao</t>
    <phoneticPr fontId="2" type="noConversion"/>
  </si>
  <si>
    <t>睡衣</t>
    <phoneticPr fontId="2" type="noConversion"/>
  </si>
  <si>
    <t>‘1303341626776535546</t>
    <phoneticPr fontId="2" type="noConversion"/>
  </si>
  <si>
    <t>张寅</t>
    <phoneticPr fontId="2" type="noConversion"/>
  </si>
  <si>
    <t>江苏省 苏州市 姑苏区 双塔街道 东环路50号苏州大学东校区 ，000000</t>
    <phoneticPr fontId="2" type="noConversion"/>
  </si>
  <si>
    <t>WHYNOTUS</t>
    <phoneticPr fontId="2" type="noConversion"/>
  </si>
  <si>
    <t>’1304670313423720736</t>
    <phoneticPr fontId="2" type="noConversion"/>
  </si>
  <si>
    <t>印花修身半身裙侧开衩高腰包臀</t>
    <phoneticPr fontId="2" type="noConversion"/>
  </si>
  <si>
    <t>olive paw 均码</t>
    <phoneticPr fontId="2" type="noConversion"/>
  </si>
  <si>
    <t>申云芝</t>
    <phoneticPr fontId="2" type="noConversion"/>
  </si>
  <si>
    <t>四川省 成都市 郫都区 合作街道 四川省高新西区中海国际峰墅一期 8-4 ，000000</t>
    <phoneticPr fontId="2" type="noConversion"/>
  </si>
  <si>
    <t>单睿婕</t>
  </si>
  <si>
    <t>安徽省合肥市蜀山区芙蓉社区安徽大学磬苑校区近邻宝c区代收</t>
    <phoneticPr fontId="2" type="noConversion"/>
  </si>
  <si>
    <t>‘1311648338502923417</t>
    <phoneticPr fontId="2" type="noConversion"/>
  </si>
  <si>
    <t>Hungyan</t>
    <phoneticPr fontId="2" type="noConversion"/>
  </si>
  <si>
    <t>广东省 中山市 石岐区街道 映月居进门口左侧靠墙丰巢位置 ，000000</t>
    <phoneticPr fontId="2" type="noConversion"/>
  </si>
  <si>
    <t>’1312705262491505634</t>
    <phoneticPr fontId="2" type="noConversion"/>
  </si>
  <si>
    <t>叶安琦</t>
    <phoneticPr fontId="2" type="noConversion"/>
  </si>
  <si>
    <t>江西省 萍乡市 芦溪县 芦溪镇 芦溪中学（快递代收处） ，000000</t>
    <phoneticPr fontId="2" type="noConversion"/>
  </si>
  <si>
    <t>‘1313072067267987419</t>
    <phoneticPr fontId="2" type="noConversion"/>
  </si>
  <si>
    <t>崔叡娜</t>
    <phoneticPr fontId="2" type="noConversion"/>
  </si>
  <si>
    <t>上海 上海市 嘉定区 安亭镇 方南路桃园别墅一区401弄81号 ，201814</t>
    <phoneticPr fontId="2" type="noConversion"/>
  </si>
  <si>
    <t>’1314124705981603053</t>
    <phoneticPr fontId="2" type="noConversion"/>
  </si>
  <si>
    <t>刘燕</t>
    <phoneticPr fontId="2" type="noConversion"/>
  </si>
  <si>
    <t>湖南省 怀化市 鹤城区 迎丰街道 原怀化纱厂城东市场旁坨院社区卫生服务中心 ，418000</t>
    <phoneticPr fontId="2" type="noConversion"/>
  </si>
  <si>
    <t>‘1314523441858163387</t>
    <phoneticPr fontId="2" type="noConversion"/>
  </si>
  <si>
    <t>八月</t>
  </si>
  <si>
    <t>浙江省 杭州市 上城区 望江街道 新杭派175 in ，000000</t>
    <phoneticPr fontId="2" type="noConversion"/>
  </si>
  <si>
    <t>程程</t>
    <phoneticPr fontId="2" type="noConversion"/>
  </si>
  <si>
    <t xml:space="preserve">湖北省武汉市江汉区江发路东方名都  </t>
    <phoneticPr fontId="2" type="noConversion"/>
  </si>
  <si>
    <t>‘1315582092512979355</t>
    <phoneticPr fontId="2" type="noConversion"/>
  </si>
  <si>
    <t>洪炜灿</t>
    <phoneticPr fontId="2" type="noConversion"/>
  </si>
  <si>
    <t>福建省 福州市 闽侯县 上街镇 学园路2号福州大学旗山校区28楼211 ，000000</t>
    <phoneticPr fontId="2" type="noConversion"/>
  </si>
  <si>
    <t>’1320178791529980170</t>
    <phoneticPr fontId="2" type="noConversion"/>
  </si>
  <si>
    <t>刘丹</t>
    <phoneticPr fontId="2" type="noConversion"/>
  </si>
  <si>
    <t>湖北省 武汉市 洪山区 关山街道 民族大道182号中南民族大学南区宿舍26栋 ，000000</t>
    <phoneticPr fontId="2" type="noConversion"/>
  </si>
  <si>
    <t>严梦佳</t>
    <phoneticPr fontId="2" type="noConversion"/>
  </si>
  <si>
    <t>上海市徐汇区漕溪北路零陵路汇翠花园4号楼3001</t>
    <phoneticPr fontId="2" type="noConversion"/>
  </si>
  <si>
    <t>紫色卫衣  87mm</t>
    <phoneticPr fontId="2" type="noConversion"/>
  </si>
  <si>
    <t>Mmlg</t>
    <phoneticPr fontId="2" type="noConversion"/>
  </si>
  <si>
    <t>陈泽琳</t>
    <phoneticPr fontId="2" type="noConversion"/>
  </si>
  <si>
    <t>广东省佛山市顺德区容桂东逸湾七期水漾林庭B区3街35号</t>
    <phoneticPr fontId="2" type="noConversion"/>
  </si>
  <si>
    <t>muahmuah*2(一套两件) + aqo*1</t>
    <phoneticPr fontId="2" type="noConversion"/>
  </si>
  <si>
    <t>PROP</t>
  </si>
  <si>
    <t>江雅兰</t>
    <phoneticPr fontId="2" type="noConversion"/>
  </si>
  <si>
    <t>湖南省衡阳市衡东县吴集镇天英学校</t>
    <phoneticPr fontId="2" type="noConversion"/>
  </si>
  <si>
    <t>已下单*3</t>
    <phoneticPr fontId="2" type="noConversion"/>
  </si>
  <si>
    <t>项链*3</t>
    <phoneticPr fontId="2" type="noConversion"/>
  </si>
  <si>
    <t>aqo*1</t>
    <phoneticPr fontId="2" type="noConversion"/>
  </si>
  <si>
    <t>aqo</t>
    <phoneticPr fontId="2" type="noConversion"/>
  </si>
  <si>
    <t>muahmuah*2套 (一套两件)</t>
    <phoneticPr fontId="2" type="noConversion"/>
  </si>
  <si>
    <t>BAON(九批)</t>
  </si>
  <si>
    <t>黑*18 白*2</t>
    <phoneticPr fontId="2" type="noConversion"/>
  </si>
  <si>
    <t>10.xx</t>
    <phoneticPr fontId="2" type="noConversion"/>
  </si>
  <si>
    <t>已预定(九批)</t>
    <phoneticPr fontId="2" type="noConversion"/>
  </si>
  <si>
    <t>还未售完</t>
    <phoneticPr fontId="2" type="noConversion"/>
  </si>
  <si>
    <t>未退款四人</t>
    <phoneticPr fontId="2" type="noConversion"/>
  </si>
  <si>
    <t>‘1325405522638244685</t>
    <phoneticPr fontId="2" type="noConversion"/>
  </si>
  <si>
    <t>沈奕彤</t>
    <phoneticPr fontId="2" type="noConversion"/>
  </si>
  <si>
    <t>湖南省 衡阳市 蒸湘区 雨母山镇 衡祁路228号南华大学雨母校区 ，000000</t>
    <phoneticPr fontId="2" type="noConversion"/>
  </si>
  <si>
    <t>’1216934041993195293</t>
    <phoneticPr fontId="2" type="noConversion"/>
  </si>
  <si>
    <t>叶伟毅</t>
    <phoneticPr fontId="2" type="noConversion"/>
  </si>
  <si>
    <t>浙江省 杭州市 西湖区 三墩镇 五常港路华策中心C座709 ，000000</t>
    <phoneticPr fontId="2" type="noConversion"/>
  </si>
  <si>
    <t>‘1331071022195234216</t>
    <phoneticPr fontId="2" type="noConversion"/>
  </si>
  <si>
    <t>王春芳</t>
    <phoneticPr fontId="2" type="noConversion"/>
  </si>
  <si>
    <t>海南省 海口市 龙华区 中山街道 得胜沙西庙市场一号店铺港客士 ，000000</t>
    <phoneticPr fontId="2" type="noConversion"/>
  </si>
  <si>
    <t>muahmuah(一套两件)</t>
    <phoneticPr fontId="2" type="noConversion"/>
  </si>
  <si>
    <t>蛋蛋</t>
    <phoneticPr fontId="2" type="noConversion"/>
  </si>
  <si>
    <t>湖北省武汉市蔡甸区车城大道218号金凯公寓c栋</t>
    <phoneticPr fontId="2" type="noConversion"/>
  </si>
  <si>
    <t>已发</t>
    <phoneticPr fontId="2" type="noConversion"/>
  </si>
  <si>
    <t>微信下单</t>
    <phoneticPr fontId="2" type="noConversion"/>
  </si>
  <si>
    <t>安徽省合肥市蜀山区海恒社区繁华大道安徽新闻出版职业技术学院</t>
    <phoneticPr fontId="2" type="noConversion"/>
  </si>
  <si>
    <t>胡倩</t>
    <phoneticPr fontId="2" type="noConversion"/>
  </si>
  <si>
    <t>刘月秋</t>
    <phoneticPr fontId="2" type="noConversion"/>
  </si>
  <si>
    <t xml:space="preserve">上海市静安区彭江路602号大宁德必易园B座201室   </t>
    <phoneticPr fontId="2" type="noConversion"/>
  </si>
  <si>
    <t xml:space="preserve">广东省惠州市惠城区河南岸街道演达大道46号惠州学院                    </t>
    <phoneticPr fontId="2" type="noConversion"/>
  </si>
  <si>
    <t>库存</t>
    <phoneticPr fontId="2" type="noConversion"/>
  </si>
  <si>
    <t>金东贤</t>
  </si>
  <si>
    <t>官网错发，退款327+10(运费)</t>
    <phoneticPr fontId="2" type="noConversion"/>
  </si>
  <si>
    <t>重新卖出</t>
    <phoneticPr fontId="2" type="noConversion"/>
  </si>
  <si>
    <t>总：</t>
    <phoneticPr fontId="2" type="noConversion"/>
  </si>
  <si>
    <t>‘1207508827571651346</t>
    <phoneticPr fontId="2" type="noConversion"/>
  </si>
  <si>
    <t>顾维屏</t>
    <phoneticPr fontId="2" type="noConversion"/>
  </si>
  <si>
    <t>上海 上海市 普陀区 桃浦镇 雪松路392弄135号405室 ，000000</t>
    <phoneticPr fontId="2" type="noConversion"/>
  </si>
  <si>
    <t>’1225198610342954405</t>
    <phoneticPr fontId="2" type="noConversion"/>
  </si>
  <si>
    <t>xt</t>
    <phoneticPr fontId="2" type="noConversion"/>
  </si>
  <si>
    <t>上海 上海市 浦东新区 曹路镇 金海路2360号上海第二工业大学 ，200120</t>
    <phoneticPr fontId="2" type="noConversion"/>
  </si>
  <si>
    <t>‘1226005838828371217</t>
    <phoneticPr fontId="2" type="noConversion"/>
  </si>
  <si>
    <t>陈谦</t>
    <phoneticPr fontId="2" type="noConversion"/>
  </si>
  <si>
    <t>湖南省 张家界市 永定区 张家界市永定区后溶街口三兴超市对面百香芭乐饮品店 ，000000</t>
    <phoneticPr fontId="2" type="noConversion"/>
  </si>
  <si>
    <t>‘1362802250145966943</t>
    <phoneticPr fontId="2" type="noConversion"/>
  </si>
  <si>
    <t>高嘉悦</t>
    <phoneticPr fontId="2" type="noConversion"/>
  </si>
  <si>
    <t>河南省 新乡市 红旗区 开发区街道 绿都城26号楼1单元201 ，000000</t>
    <phoneticPr fontId="2" type="noConversion"/>
  </si>
  <si>
    <t>’1362159685574265083</t>
    <phoneticPr fontId="2" type="noConversion"/>
  </si>
  <si>
    <t>BEENTRILL</t>
    <phoneticPr fontId="2" type="noConversion"/>
  </si>
  <si>
    <t>秋冬新款羊羔绒机车夹克外套</t>
    <phoneticPr fontId="2" type="noConversion"/>
  </si>
  <si>
    <t>吕涔涔</t>
    <phoneticPr fontId="2" type="noConversion"/>
  </si>
  <si>
    <t>浙江省 嘉兴市 平湖市 钟埭街道 宏建路888号嘉兴学院平湖校区 ，000000</t>
    <phoneticPr fontId="2" type="noConversion"/>
  </si>
  <si>
    <t>Irene同款 短袖care bears</t>
    <phoneticPr fontId="2" type="noConversion"/>
  </si>
  <si>
    <t>图片色M码</t>
    <phoneticPr fontId="2" type="noConversion"/>
  </si>
  <si>
    <t>PURPLE + BLUE</t>
    <phoneticPr fontId="2" type="noConversion"/>
  </si>
  <si>
    <t>1365171375287225026</t>
    <phoneticPr fontId="2" type="noConversion"/>
  </si>
  <si>
    <t>冯阿姨</t>
    <phoneticPr fontId="2" type="noConversion"/>
  </si>
  <si>
    <t>上海 上海市 杨浦区 控江路街道 控江路1455弄1号401-402室 ，000000</t>
    <phoneticPr fontId="2" type="noConversion"/>
  </si>
  <si>
    <t>妮格</t>
    <phoneticPr fontId="2" type="noConversion"/>
  </si>
  <si>
    <t xml:space="preserve">内蒙古自治区呼和浩特市赛罕区呼伦贝尔南路新希望街银河小区 </t>
  </si>
  <si>
    <t>黄佳媚</t>
    <phoneticPr fontId="2" type="noConversion"/>
  </si>
  <si>
    <t>浙江省台州市椒江区商业街城市之光小区</t>
    <phoneticPr fontId="2" type="noConversion"/>
  </si>
  <si>
    <t>曹璐</t>
    <phoneticPr fontId="2" type="noConversion"/>
  </si>
  <si>
    <t>福建省 漳州市 龙海市 角美镇 漳州台商投资区角美龙佳睿途酒店员工宿舍</t>
    <phoneticPr fontId="2" type="noConversion"/>
  </si>
  <si>
    <t>顾鸭</t>
    <phoneticPr fontId="2" type="noConversion"/>
  </si>
  <si>
    <t>福建省厦门市集美区后溪镇孙坂南路1251号厦门工学院</t>
    <phoneticPr fontId="2" type="noConversion"/>
  </si>
  <si>
    <t>‘1366358546759731867</t>
    <phoneticPr fontId="2" type="noConversion"/>
  </si>
  <si>
    <t>喵喵</t>
    <phoneticPr fontId="2" type="noConversion"/>
  </si>
  <si>
    <t>广东省 江门市 新会区 会城街道 骑虎东18号106铺菜鸟驿站 ，000000</t>
    <phoneticPr fontId="2" type="noConversion"/>
  </si>
  <si>
    <t>eyeye</t>
    <phoneticPr fontId="2" type="noConversion"/>
  </si>
  <si>
    <t>针织衫</t>
    <phoneticPr fontId="2" type="noConversion"/>
  </si>
  <si>
    <t>5252byoioi</t>
    <phoneticPr fontId="2" type="noConversion"/>
  </si>
  <si>
    <t>日期/品牌</t>
    <phoneticPr fontId="2" type="noConversion"/>
  </si>
  <si>
    <t>vx下单</t>
    <phoneticPr fontId="2" type="noConversion"/>
  </si>
  <si>
    <t>kookie</t>
    <phoneticPr fontId="2" type="noConversion"/>
  </si>
  <si>
    <t>北京北京市海淀区甘家口街道车公庄西路20号院14号楼104</t>
    <phoneticPr fontId="2" type="noConversion"/>
  </si>
  <si>
    <t>下单网站/官网单号</t>
    <phoneticPr fontId="2" type="noConversion"/>
  </si>
  <si>
    <t>名称/型号</t>
    <phoneticPr fontId="2" type="noConversion"/>
  </si>
  <si>
    <t>‘1223448243453380997</t>
    <phoneticPr fontId="2" type="noConversion"/>
  </si>
  <si>
    <t>林宝林</t>
    <phoneticPr fontId="2" type="noConversion"/>
  </si>
  <si>
    <t>福建省 福州市 长乐区 吴航街道 南山路66号卫生健康局 ，000000</t>
    <phoneticPr fontId="2" type="noConversion"/>
  </si>
  <si>
    <t>‘1229453882468012802</t>
    <phoneticPr fontId="2" type="noConversion"/>
  </si>
  <si>
    <t>张富顺</t>
    <phoneticPr fontId="2" type="noConversion"/>
  </si>
  <si>
    <t>山东省 青岛市 黄岛区 薛家岛街道 山东省青岛市经济技术开发区薛家岛街道办事处北屯社区18号楼1单元301室 ，266500</t>
    <phoneticPr fontId="2" type="noConversion"/>
  </si>
  <si>
    <t>AQO</t>
    <phoneticPr fontId="2" type="noConversion"/>
  </si>
  <si>
    <t>藏青色卫衣</t>
    <phoneticPr fontId="2" type="noConversion"/>
  </si>
  <si>
    <t>L码</t>
    <phoneticPr fontId="2" type="noConversion"/>
  </si>
  <si>
    <t>杨东东</t>
    <phoneticPr fontId="2" type="noConversion"/>
  </si>
  <si>
    <t>北京 北京市西城区复兴门外大街8号楼1118室</t>
    <phoneticPr fontId="2" type="noConversion"/>
  </si>
  <si>
    <t>luvisture</t>
    <phoneticPr fontId="2" type="noConversion"/>
  </si>
  <si>
    <t>均码</t>
    <phoneticPr fontId="2" type="noConversion"/>
  </si>
  <si>
    <t>AAC</t>
    <phoneticPr fontId="2" type="noConversion"/>
  </si>
  <si>
    <t>橘色卫衣</t>
    <phoneticPr fontId="2" type="noConversion"/>
  </si>
  <si>
    <t>L码</t>
    <phoneticPr fontId="2" type="noConversion"/>
  </si>
  <si>
    <t>李在美</t>
    <phoneticPr fontId="2" type="noConversion"/>
  </si>
  <si>
    <t>北京市密云区园林路中加锦园五号楼三单元301</t>
    <phoneticPr fontId="2" type="noConversion"/>
  </si>
  <si>
    <t>vx下单</t>
    <phoneticPr fontId="2" type="noConversion"/>
  </si>
  <si>
    <t xml:space="preserve">dikies </t>
    <phoneticPr fontId="2" type="noConversion"/>
  </si>
  <si>
    <t>黑白长袖t恤</t>
    <phoneticPr fontId="2" type="noConversion"/>
  </si>
  <si>
    <t>93码</t>
    <phoneticPr fontId="2" type="noConversion"/>
  </si>
  <si>
    <t>dikies</t>
    <phoneticPr fontId="2" type="noConversion"/>
  </si>
  <si>
    <t>95码</t>
    <phoneticPr fontId="2" type="noConversion"/>
  </si>
  <si>
    <t>chs</t>
    <phoneticPr fontId="2" type="noConversion"/>
  </si>
  <si>
    <t>湖南省湘潭市岳塘区江滨幼儿园对面益阳粮油店</t>
    <phoneticPr fontId="2" type="noConversion"/>
  </si>
  <si>
    <t>陈日丹</t>
    <phoneticPr fontId="2" type="noConversion"/>
  </si>
  <si>
    <t>湖北省武汉市蔡甸区车城大道218号金凯公寓c栋</t>
    <phoneticPr fontId="2" type="noConversion"/>
  </si>
  <si>
    <t>蓝色厚外套</t>
    <phoneticPr fontId="2" type="noConversion"/>
  </si>
  <si>
    <t>90码</t>
    <phoneticPr fontId="2" type="noConversion"/>
  </si>
  <si>
    <t>傅诗琪</t>
    <phoneticPr fontId="2" type="noConversion"/>
  </si>
  <si>
    <t>北京市昌平区龙锦苑东五区13号楼2单元302</t>
    <phoneticPr fontId="2" type="noConversion"/>
  </si>
  <si>
    <t>黑灰外套</t>
    <phoneticPr fontId="2" type="noConversion"/>
  </si>
  <si>
    <t>宁方效</t>
    <phoneticPr fontId="2" type="noConversion"/>
  </si>
  <si>
    <t xml:space="preserve">广东省东莞市松山湖信息路7号广东三生制药有限公司 </t>
    <phoneticPr fontId="2" type="noConversion"/>
  </si>
  <si>
    <t>白色外套</t>
    <phoneticPr fontId="2" type="noConversion"/>
  </si>
  <si>
    <t>100码</t>
    <phoneticPr fontId="2" type="noConversion"/>
  </si>
  <si>
    <t>庄锦</t>
    <phoneticPr fontId="2" type="noConversion"/>
  </si>
  <si>
    <t>山东省济南市历城区北胡小区三区三号楼</t>
    <phoneticPr fontId="2" type="noConversion"/>
  </si>
  <si>
    <t>dikies</t>
    <phoneticPr fontId="2" type="noConversion"/>
  </si>
  <si>
    <t>深灰色1922卫衣</t>
    <phoneticPr fontId="2" type="noConversion"/>
  </si>
  <si>
    <t>许钰柏</t>
    <phoneticPr fontId="2" type="noConversion"/>
  </si>
  <si>
    <t>江苏省南京市浦口区江浦街道雨山西路86号润园</t>
    <phoneticPr fontId="2" type="noConversion"/>
  </si>
  <si>
    <t>郝媛</t>
    <phoneticPr fontId="2" type="noConversion"/>
  </si>
  <si>
    <t>辽宁省沈阳市铁西区南六东路48号17门金锣冷鲜肉</t>
    <phoneticPr fontId="2" type="noConversion"/>
  </si>
  <si>
    <t>灰色卫衣</t>
    <phoneticPr fontId="2" type="noConversion"/>
  </si>
  <si>
    <t>105码</t>
    <phoneticPr fontId="2" type="noConversion"/>
  </si>
  <si>
    <t>5252byoioi</t>
    <phoneticPr fontId="2" type="noConversion"/>
  </si>
  <si>
    <t>luvisture</t>
    <phoneticPr fontId="2" type="noConversion"/>
  </si>
  <si>
    <t>白t</t>
    <phoneticPr fontId="2" type="noConversion"/>
  </si>
  <si>
    <t>蓝色卫衣</t>
    <phoneticPr fontId="2" type="noConversion"/>
  </si>
  <si>
    <t>紫色条纹</t>
  </si>
  <si>
    <t xml:space="preserve">牛仔短裤 </t>
    <phoneticPr fontId="2" type="noConversion"/>
  </si>
  <si>
    <t>s码</t>
    <phoneticPr fontId="2" type="noConversion"/>
  </si>
  <si>
    <t>罗婧蕾</t>
    <phoneticPr fontId="2" type="noConversion"/>
  </si>
  <si>
    <t>广东省深圳市宝安区26区中洲中央公园1期1B2402</t>
    <phoneticPr fontId="2" type="noConversion"/>
  </si>
  <si>
    <t>手机壳</t>
    <phoneticPr fontId="2" type="noConversion"/>
  </si>
  <si>
    <t xml:space="preserve">5252byoioi </t>
    <phoneticPr fontId="2" type="noConversion"/>
  </si>
  <si>
    <t>iphone x</t>
    <phoneticPr fontId="2" type="noConversion"/>
  </si>
  <si>
    <t>李雯芮</t>
    <phoneticPr fontId="2" type="noConversion"/>
  </si>
  <si>
    <t>湖北省武汉市洪山区珞喻路珞南街道189号武汉电力职业技术学院</t>
    <phoneticPr fontId="2" type="noConversion"/>
  </si>
  <si>
    <t>usiy</t>
    <phoneticPr fontId="2" type="noConversion"/>
  </si>
  <si>
    <t>广东省广州市天河区棠下街道华景东路200号</t>
    <phoneticPr fontId="2" type="noConversion"/>
  </si>
  <si>
    <t>墨绿色拉链外套</t>
    <phoneticPr fontId="2" type="noConversion"/>
  </si>
  <si>
    <t>深圳市宝安区盐田新三村下七排10号 我们家公寓712</t>
    <phoneticPr fontId="2" type="noConversion"/>
  </si>
  <si>
    <t>卢美链</t>
    <phoneticPr fontId="2" type="noConversion"/>
  </si>
  <si>
    <t>粉色卫衣</t>
    <phoneticPr fontId="2" type="noConversion"/>
  </si>
  <si>
    <t>白色连帽卫衣</t>
    <phoneticPr fontId="2" type="noConversion"/>
  </si>
  <si>
    <t>广东省深圳市龙岗区龙城街道国际大学路1号深圳北理莫斯科大学2C宿舍</t>
    <phoneticPr fontId="2" type="noConversion"/>
  </si>
  <si>
    <t>程韵绮</t>
    <phoneticPr fontId="2" type="noConversion"/>
  </si>
  <si>
    <t>米白色连帽卫衣</t>
    <phoneticPr fontId="2" type="noConversion"/>
  </si>
  <si>
    <t>广东省汕头市金平区大学路241号广东以色列理工学院</t>
    <phoneticPr fontId="2" type="noConversion"/>
  </si>
  <si>
    <t>宋伊钿</t>
    <phoneticPr fontId="2" type="noConversion"/>
  </si>
  <si>
    <t>黑色m码</t>
    <phoneticPr fontId="2" type="noConversion"/>
  </si>
  <si>
    <t>福建省南平市建瓯市建宁街道 建瓯市公安局交警大队</t>
    <phoneticPr fontId="2" type="noConversion"/>
  </si>
  <si>
    <t>黄师才</t>
    <phoneticPr fontId="2" type="noConversion"/>
  </si>
  <si>
    <t>黑色卫衣</t>
    <phoneticPr fontId="2" type="noConversion"/>
  </si>
  <si>
    <t>灰色棒球服</t>
    <phoneticPr fontId="2" type="noConversion"/>
  </si>
  <si>
    <t>妮格</t>
    <phoneticPr fontId="2" type="noConversion"/>
  </si>
  <si>
    <t>内蒙古自治区呼和浩特市赛罕区呼伦贝尔南路新希望街银河小区</t>
    <phoneticPr fontId="2" type="noConversion"/>
  </si>
  <si>
    <t>卡包</t>
    <phoneticPr fontId="2" type="noConversion"/>
  </si>
  <si>
    <t>毛绒帽子</t>
    <phoneticPr fontId="2" type="noConversion"/>
  </si>
  <si>
    <t>M码</t>
    <phoneticPr fontId="2" type="noConversion"/>
  </si>
  <si>
    <t>棕色毛绒卫衣</t>
    <phoneticPr fontId="2" type="noConversion"/>
  </si>
  <si>
    <t>江苏省镇江市丹徒区高资街道江苏科技大学长山校区西片区</t>
    <phoneticPr fontId="2" type="noConversion"/>
  </si>
  <si>
    <t>曹静</t>
    <phoneticPr fontId="2" type="noConversion"/>
  </si>
  <si>
    <t>总计</t>
    <phoneticPr fontId="2" type="noConversion"/>
  </si>
  <si>
    <t>ronron</t>
    <phoneticPr fontId="2" type="noConversion"/>
  </si>
  <si>
    <t>5252byoioi</t>
    <phoneticPr fontId="2" type="noConversion"/>
  </si>
  <si>
    <t>蓝色小标连帽卫衣</t>
    <phoneticPr fontId="2" type="noConversion"/>
  </si>
  <si>
    <t>M码</t>
    <phoneticPr fontId="2" type="noConversion"/>
  </si>
  <si>
    <t>沈启恒</t>
    <phoneticPr fontId="2" type="noConversion"/>
  </si>
  <si>
    <t>浙江省海宁市百合新城云霞苑5幢402室</t>
    <phoneticPr fontId="2" type="noConversion"/>
  </si>
  <si>
    <t>任雨航</t>
    <phoneticPr fontId="2" type="noConversion"/>
  </si>
  <si>
    <t>天津天津市滨海新区开发区第十三大街29号天津科技大学泰达校区</t>
    <phoneticPr fontId="2" type="noConversion"/>
  </si>
  <si>
    <t>紫色针织两件套</t>
    <phoneticPr fontId="2" type="noConversion"/>
  </si>
  <si>
    <t>均码</t>
    <phoneticPr fontId="2" type="noConversion"/>
  </si>
  <si>
    <t>luvisture</t>
    <phoneticPr fontId="2" type="noConversion"/>
  </si>
  <si>
    <t>扎染裤子</t>
    <phoneticPr fontId="2" type="noConversion"/>
  </si>
  <si>
    <t>Toutou</t>
    <phoneticPr fontId="2" type="noConversion"/>
  </si>
  <si>
    <t>广东省珠海市香洲区石花西路星晴公寓一单元（快递柜）</t>
    <phoneticPr fontId="2" type="noConversion"/>
  </si>
  <si>
    <t>棕色毛绒包</t>
    <phoneticPr fontId="2" type="noConversion"/>
  </si>
  <si>
    <t>AQO</t>
    <phoneticPr fontId="2" type="noConversion"/>
  </si>
  <si>
    <t>蓝粉色卫衣</t>
    <phoneticPr fontId="2" type="noConversion"/>
  </si>
  <si>
    <t>lulu</t>
    <phoneticPr fontId="2" type="noConversion"/>
  </si>
  <si>
    <t>福建省泉州市晋江市泉州职业技术大学</t>
    <phoneticPr fontId="2" type="noConversion"/>
  </si>
  <si>
    <t>5252byoioi：12</t>
    <phoneticPr fontId="2" type="noConversion"/>
  </si>
  <si>
    <t>ronron：2</t>
    <phoneticPr fontId="2" type="noConversion"/>
  </si>
  <si>
    <t>luvisture：2</t>
    <phoneticPr fontId="2" type="noConversion"/>
  </si>
  <si>
    <t>AQO：1</t>
    <phoneticPr fontId="2" type="noConversion"/>
  </si>
  <si>
    <t>黄色长袖t</t>
    <phoneticPr fontId="2" type="noConversion"/>
  </si>
  <si>
    <t>另：5252(kookie, 宋伊钿) + luvisture(李在美)</t>
    <phoneticPr fontId="2" type="noConversion"/>
  </si>
  <si>
    <t>国际运费</t>
    <phoneticPr fontId="2" type="noConversion"/>
  </si>
  <si>
    <t>国内运费</t>
    <phoneticPr fontId="2" type="noConversion"/>
  </si>
  <si>
    <t>人工费</t>
    <phoneticPr fontId="2" type="noConversion"/>
  </si>
  <si>
    <t>数量</t>
    <phoneticPr fontId="2" type="noConversion"/>
  </si>
  <si>
    <t>‘1392707484858735772</t>
    <phoneticPr fontId="2" type="noConversion"/>
  </si>
  <si>
    <t>我就一虾呗</t>
    <phoneticPr fontId="2" type="noConversion"/>
  </si>
  <si>
    <t>北京 北京市 朝阳区 三间房镇 中蓝大学生公寓妈妈驿站 ，000000</t>
    <phoneticPr fontId="2" type="noConversion"/>
  </si>
  <si>
    <t>‘1396028952765769120</t>
    <phoneticPr fontId="2" type="noConversion"/>
  </si>
  <si>
    <t>黄益锋</t>
    <phoneticPr fontId="2" type="noConversion"/>
  </si>
  <si>
    <t>浙江省 金华市 武义县 白洋街道 武阳东路4号武义康利眼科医院 ，000000</t>
    <phoneticPr fontId="2" type="noConversion"/>
  </si>
  <si>
    <r>
      <t>紫色条纹长袖(黑粉条纹)</t>
    </r>
    <r>
      <rPr>
        <b/>
        <sz val="11"/>
        <rFont val="等线"/>
        <family val="3"/>
        <charset val="134"/>
        <scheme val="minor"/>
      </rPr>
      <t>（第一批下单）</t>
    </r>
    <phoneticPr fontId="2" type="noConversion"/>
  </si>
  <si>
    <r>
      <t>长袖T恤</t>
    </r>
    <r>
      <rPr>
        <b/>
        <sz val="11"/>
        <rFont val="等线"/>
        <family val="3"/>
        <charset val="134"/>
        <scheme val="minor"/>
      </rPr>
      <t>（第一批下单）</t>
    </r>
    <phoneticPr fontId="2" type="noConversion"/>
  </si>
  <si>
    <t>已下单（第一批）</t>
    <phoneticPr fontId="2" type="noConversion"/>
  </si>
  <si>
    <t>已下单（第二批）</t>
    <phoneticPr fontId="2" type="noConversion"/>
  </si>
  <si>
    <t>棕红色卫衣（138元）（退款）</t>
    <phoneticPr fontId="2" type="noConversion"/>
  </si>
  <si>
    <t>棕红色卫衣（138元）（退款）</t>
    <phoneticPr fontId="2" type="noConversion"/>
  </si>
  <si>
    <t>陈芷瑶</t>
    <phoneticPr fontId="2" type="noConversion"/>
  </si>
  <si>
    <t>广东省深圳市宝安区沙井沙四东路9号</t>
    <phoneticPr fontId="2" type="noConversion"/>
  </si>
  <si>
    <t>棕红色卫衣（178元）</t>
    <phoneticPr fontId="2" type="noConversion"/>
  </si>
  <si>
    <t>黑色卫衣</t>
    <phoneticPr fontId="2" type="noConversion"/>
  </si>
  <si>
    <t>棕红色卫衣（178元）</t>
    <phoneticPr fontId="2" type="noConversion"/>
  </si>
  <si>
    <t>赵赵</t>
    <phoneticPr fontId="2" type="noConversion"/>
  </si>
  <si>
    <t>山东省济南市历下区拉菲公馆A区</t>
    <phoneticPr fontId="2" type="noConversion"/>
  </si>
  <si>
    <r>
      <t>针织开衫</t>
    </r>
    <r>
      <rPr>
        <b/>
        <sz val="11"/>
        <rFont val="等线"/>
        <family val="3"/>
        <charset val="134"/>
        <scheme val="minor"/>
      </rPr>
      <t>（第一批下单）</t>
    </r>
    <phoneticPr fontId="2" type="noConversion"/>
  </si>
  <si>
    <t>以上国内同一批发货</t>
    <phoneticPr fontId="2" type="noConversion"/>
  </si>
  <si>
    <t xml:space="preserve"> eyeye针织衫：1</t>
    <phoneticPr fontId="2" type="noConversion"/>
  </si>
  <si>
    <t>Dikies：9</t>
    <phoneticPr fontId="2" type="noConversion"/>
  </si>
  <si>
    <t>AAC橘色L码：1</t>
    <phoneticPr fontId="2" type="noConversion"/>
  </si>
  <si>
    <t>AQO 蓝/粉 M码：1</t>
    <phoneticPr fontId="2" type="noConversion"/>
  </si>
  <si>
    <t>灰色卫衣（已到国内 漏发出）</t>
    <phoneticPr fontId="2" type="noConversion"/>
  </si>
  <si>
    <r>
      <rPr>
        <sz val="11"/>
        <rFont val="等线"/>
        <family val="3"/>
        <charset val="134"/>
        <scheme val="minor"/>
      </rPr>
      <t>棕红色卫衣</t>
    </r>
    <r>
      <rPr>
        <b/>
        <sz val="11"/>
        <rFont val="等线"/>
        <family val="3"/>
        <charset val="134"/>
        <scheme val="minor"/>
      </rPr>
      <t>（138元）, 愿意更换为178元款，差价不补</t>
    </r>
    <phoneticPr fontId="2" type="noConversion"/>
  </si>
  <si>
    <t>总数量</t>
    <phoneticPr fontId="2" type="noConversion"/>
  </si>
  <si>
    <t>订单统计</t>
    <phoneticPr fontId="2" type="noConversion"/>
  </si>
  <si>
    <t>总收入</t>
    <phoneticPr fontId="2" type="noConversion"/>
  </si>
  <si>
    <t>总运费</t>
    <phoneticPr fontId="2" type="noConversion"/>
  </si>
  <si>
    <t>总支付</t>
    <phoneticPr fontId="2" type="noConversion"/>
  </si>
  <si>
    <t>87mm</t>
    <phoneticPr fontId="2" type="noConversion"/>
  </si>
  <si>
    <t>绿色</t>
    <phoneticPr fontId="2" type="noConversion"/>
  </si>
  <si>
    <t>苏靖贤</t>
    <phoneticPr fontId="2" type="noConversion"/>
  </si>
  <si>
    <t>广东省珠海市香洲区前河西路333号中信红树湾1-1-3802</t>
    <phoneticPr fontId="2" type="noConversion"/>
  </si>
  <si>
    <t>粉色</t>
    <phoneticPr fontId="2" type="noConversion"/>
  </si>
  <si>
    <t>小七</t>
    <phoneticPr fontId="2" type="noConversion"/>
  </si>
  <si>
    <t>广东省深圳市南山区海德三道滨海之窗5栋Q单元</t>
    <phoneticPr fontId="2" type="noConversion"/>
  </si>
  <si>
    <t>米白色</t>
    <phoneticPr fontId="2" type="noConversion"/>
  </si>
  <si>
    <t>dikies</t>
    <phoneticPr fontId="2" type="noConversion"/>
  </si>
  <si>
    <t>target</t>
    <phoneticPr fontId="2" type="noConversion"/>
  </si>
  <si>
    <t>紫色</t>
    <phoneticPr fontId="2" type="noConversion"/>
  </si>
  <si>
    <t>usiy</t>
    <phoneticPr fontId="2" type="noConversion"/>
  </si>
  <si>
    <t>广东省广州市天河区棠下街道华景东路200号</t>
    <phoneticPr fontId="2" type="noConversion"/>
  </si>
  <si>
    <t>墨绿色拉链外套</t>
    <phoneticPr fontId="2" type="noConversion"/>
  </si>
  <si>
    <t>王婧</t>
    <phoneticPr fontId="2" type="noConversion"/>
  </si>
  <si>
    <t>海南省海口市美兰区海南师范大学桂林洋校区</t>
    <phoneticPr fontId="2" type="noConversion"/>
  </si>
  <si>
    <t>ltck</t>
    <phoneticPr fontId="2" type="noConversion"/>
  </si>
  <si>
    <t>裤子</t>
    <phoneticPr fontId="2" type="noConversion"/>
  </si>
  <si>
    <t>xs</t>
    <phoneticPr fontId="2" type="noConversion"/>
  </si>
  <si>
    <t>cccc</t>
    <phoneticPr fontId="2" type="noConversion"/>
  </si>
  <si>
    <t>广州市天河区珠江新城金碧华府A2栋1001</t>
    <phoneticPr fontId="2" type="noConversion"/>
  </si>
  <si>
    <t>nerdy</t>
    <phoneticPr fontId="2" type="noConversion"/>
  </si>
  <si>
    <t>王梦珂</t>
    <phoneticPr fontId="2" type="noConversion"/>
  </si>
  <si>
    <t>北京北京市朝阳区来广营镇锦芳路1号院旭辉奥都10号楼1318</t>
    <phoneticPr fontId="2" type="noConversion"/>
  </si>
  <si>
    <t>黑色</t>
    <phoneticPr fontId="2" type="noConversion"/>
  </si>
  <si>
    <t>娜恩</t>
    <phoneticPr fontId="2" type="noConversion"/>
  </si>
  <si>
    <t>广西壮族自治区南宁市西乡塘区西乡塘街道大学东路188号广西民族大学东校区</t>
    <phoneticPr fontId="2" type="noConversion"/>
  </si>
  <si>
    <t>crank</t>
    <phoneticPr fontId="2" type="noConversion"/>
  </si>
  <si>
    <t>棕色针织</t>
    <phoneticPr fontId="2" type="noConversion"/>
  </si>
  <si>
    <t>小俊</t>
    <phoneticPr fontId="2" type="noConversion"/>
  </si>
  <si>
    <t>河南省郑州市二七区嵩山路街道中原东路炮院</t>
    <phoneticPr fontId="2" type="noConversion"/>
  </si>
  <si>
    <t>菱形针织</t>
    <phoneticPr fontId="2" type="noConversion"/>
  </si>
  <si>
    <t>绿针织</t>
    <phoneticPr fontId="2" type="noConversion"/>
  </si>
  <si>
    <t>黑短裙</t>
    <phoneticPr fontId="2" type="noConversion"/>
  </si>
  <si>
    <t>罗婧蕾</t>
    <phoneticPr fontId="2" type="noConversion"/>
  </si>
  <si>
    <t>广东省深圳市宝安区26区中洲中央公园1期1B2402</t>
    <phoneticPr fontId="2" type="noConversion"/>
  </si>
  <si>
    <t>kookie</t>
    <phoneticPr fontId="2" type="noConversion"/>
  </si>
  <si>
    <t>北京北京市海淀区甘家口街道车公庄西路20号院14号楼104</t>
    <phoneticPr fontId="2" type="noConversion"/>
  </si>
  <si>
    <t>vtz</t>
    <phoneticPr fontId="2" type="noConversion"/>
  </si>
  <si>
    <t>羊羔绒外套</t>
    <phoneticPr fontId="2" type="noConversion"/>
  </si>
  <si>
    <t>围巾</t>
    <phoneticPr fontId="2" type="noConversion"/>
  </si>
  <si>
    <t>刘楠楠</t>
    <phoneticPr fontId="2" type="noConversion"/>
  </si>
  <si>
    <t>中国广东省深圳市福田区石厦北二街新新家园C座8H</t>
    <phoneticPr fontId="2" type="noConversion"/>
  </si>
  <si>
    <t>许润斐</t>
    <phoneticPr fontId="2" type="noConversion"/>
  </si>
  <si>
    <t>山东省淄博市张店区四宝山街道名尚国际A5-2-402</t>
    <phoneticPr fontId="2" type="noConversion"/>
  </si>
  <si>
    <t>waikei</t>
    <phoneticPr fontId="2" type="noConversion"/>
  </si>
  <si>
    <t>毛衣</t>
    <phoneticPr fontId="2" type="noConversion"/>
  </si>
  <si>
    <t>bluepie*1</t>
    <phoneticPr fontId="2" type="noConversion"/>
  </si>
  <si>
    <t>lettrfrommoon*1</t>
    <phoneticPr fontId="2" type="noConversion"/>
  </si>
  <si>
    <t>mahagrid短袖*1</t>
    <phoneticPr fontId="2" type="noConversion"/>
  </si>
  <si>
    <t>nerdy*2</t>
    <phoneticPr fontId="2" type="noConversion"/>
  </si>
  <si>
    <t>87mm*3</t>
    <phoneticPr fontId="2" type="noConversion"/>
  </si>
  <si>
    <t>ltck*1</t>
    <phoneticPr fontId="2" type="noConversion"/>
  </si>
  <si>
    <t>waikei*1</t>
    <phoneticPr fontId="2" type="noConversion"/>
  </si>
  <si>
    <t>target黑*1 紫*1</t>
    <phoneticPr fontId="2" type="noConversion"/>
  </si>
  <si>
    <t>vtz*2</t>
    <phoneticPr fontId="2" type="noConversion"/>
  </si>
  <si>
    <t>crank*5</t>
    <phoneticPr fontId="2" type="noConversion"/>
  </si>
  <si>
    <t>nerdy*1</t>
    <phoneticPr fontId="2" type="noConversion"/>
  </si>
  <si>
    <t>Dikies：4</t>
    <phoneticPr fontId="2" type="noConversion"/>
  </si>
  <si>
    <t>Dikies：5</t>
    <phoneticPr fontId="2" type="noConversion"/>
  </si>
  <si>
    <t>已下单（第三批）</t>
    <phoneticPr fontId="2" type="noConversion"/>
  </si>
  <si>
    <t>囤</t>
    <phoneticPr fontId="2" type="noConversion"/>
  </si>
  <si>
    <t>围巾（原价格165，买家“kookie”，官网发错颜色后退款，以150元出给“刘楠楠”）</t>
    <phoneticPr fontId="2" type="noConversion"/>
  </si>
  <si>
    <t>‘1411274916511504020</t>
    <phoneticPr fontId="2" type="noConversion"/>
  </si>
  <si>
    <t>林小姐</t>
    <phoneticPr fontId="2" type="noConversion"/>
  </si>
  <si>
    <t>福建省 泉州市 晋江市 池店镇 中骏四季花城二期3号楼3201 ，000000</t>
    <phoneticPr fontId="2" type="noConversion"/>
  </si>
  <si>
    <t>’1423551746092004448</t>
    <phoneticPr fontId="2" type="noConversion"/>
  </si>
  <si>
    <t>湖南省 娄底市 娄星区 大科街道 湖南人文科技学院 ，000000</t>
    <phoneticPr fontId="2" type="noConversion"/>
  </si>
  <si>
    <t>凌拾</t>
    <phoneticPr fontId="2" type="noConversion"/>
  </si>
  <si>
    <t>‘1418268816790423353</t>
    <phoneticPr fontId="2" type="noConversion"/>
  </si>
  <si>
    <t>唐涵</t>
    <phoneticPr fontId="2" type="noConversion"/>
  </si>
  <si>
    <t>四川省 乐山市 峨眉山市 黄湾镇 西南交通大学 ，614200</t>
    <phoneticPr fontId="2" type="noConversion"/>
  </si>
  <si>
    <t>11.xx</t>
    <phoneticPr fontId="2" type="noConversion"/>
  </si>
  <si>
    <t>单睿婕</t>
    <phoneticPr fontId="2" type="noConversion"/>
  </si>
  <si>
    <t>安徽省合肥市蜀山区芙蓉社区安徽大学磬苑校区近邻宝c区代收</t>
    <phoneticPr fontId="2" type="noConversion"/>
  </si>
  <si>
    <t>nerdy</t>
    <phoneticPr fontId="2" type="noConversion"/>
  </si>
  <si>
    <t>blue</t>
    <phoneticPr fontId="2" type="noConversion"/>
  </si>
  <si>
    <t>tnt</t>
    <phoneticPr fontId="2" type="noConversion"/>
  </si>
  <si>
    <t>红色衬衫</t>
    <phoneticPr fontId="2" type="noConversion"/>
  </si>
  <si>
    <t>围巾</t>
    <phoneticPr fontId="2" type="noConversion"/>
  </si>
  <si>
    <t>灰色</t>
    <phoneticPr fontId="2" type="noConversion"/>
  </si>
  <si>
    <t>谢怡萱</t>
    <phoneticPr fontId="2" type="noConversion"/>
  </si>
  <si>
    <t>福建省厦门市思明区 凤屿路210号503</t>
    <phoneticPr fontId="2" type="noConversion"/>
  </si>
  <si>
    <t>alibenson</t>
    <phoneticPr fontId="2" type="noConversion"/>
  </si>
  <si>
    <t>外套</t>
    <phoneticPr fontId="2" type="noConversion"/>
  </si>
  <si>
    <t>M</t>
    <phoneticPr fontId="2" type="noConversion"/>
  </si>
  <si>
    <t>山东省东营市东营区文汇街道北三路 103工业园</t>
    <phoneticPr fontId="2" type="noConversion"/>
  </si>
  <si>
    <t>张先生</t>
    <phoneticPr fontId="2" type="noConversion"/>
  </si>
  <si>
    <t>lmc</t>
    <phoneticPr fontId="2" type="noConversion"/>
  </si>
  <si>
    <t>拉链卫衣</t>
    <phoneticPr fontId="2" type="noConversion"/>
  </si>
  <si>
    <t>红豆鲫鱼饼</t>
    <phoneticPr fontId="2" type="noConversion"/>
  </si>
  <si>
    <t>浙江省宁波市鄞州区首南街道银河湾小区9幢</t>
    <phoneticPr fontId="2" type="noConversion"/>
  </si>
  <si>
    <t>针织衫</t>
    <phoneticPr fontId="2" type="noConversion"/>
  </si>
  <si>
    <t>王思梦</t>
  </si>
  <si>
    <t>天津天津市和平区体育馆街道诚基中心 2号楼 2门 0325</t>
    <phoneticPr fontId="2" type="noConversion"/>
  </si>
  <si>
    <t>小刘</t>
    <phoneticPr fontId="2" type="noConversion"/>
  </si>
  <si>
    <t>福建省福州市鼓楼区树汤路树兜花园3座205</t>
  </si>
  <si>
    <t>aqo</t>
    <phoneticPr fontId="2" type="noConversion"/>
  </si>
  <si>
    <t>短袖</t>
    <phoneticPr fontId="2" type="noConversion"/>
  </si>
  <si>
    <t>陈文洁</t>
    <phoneticPr fontId="2" type="noConversion"/>
  </si>
  <si>
    <t>浙江省宁波市鄞州区首南街道学府路1号浙江大学宁波理工学院</t>
    <phoneticPr fontId="2" type="noConversion"/>
  </si>
  <si>
    <t>卫衣</t>
    <phoneticPr fontId="2" type="noConversion"/>
  </si>
  <si>
    <t>贾文婕</t>
    <phoneticPr fontId="2" type="noConversion"/>
  </si>
  <si>
    <t>上海市宝山区月浦镇月浦八村122号402室</t>
    <phoneticPr fontId="2" type="noConversion"/>
  </si>
  <si>
    <t>quesite</t>
    <phoneticPr fontId="2" type="noConversion"/>
  </si>
  <si>
    <t>妮格</t>
    <phoneticPr fontId="2" type="noConversion"/>
  </si>
  <si>
    <t>内蒙古自治区呼和浩特市赛罕区呼伦贝尔南路新希望街银河小区</t>
  </si>
  <si>
    <t>长袖</t>
    <phoneticPr fontId="2" type="noConversion"/>
  </si>
  <si>
    <t>seoulstore</t>
    <phoneticPr fontId="2" type="noConversion"/>
  </si>
  <si>
    <t>灰色长袖</t>
    <phoneticPr fontId="2" type="noConversion"/>
  </si>
  <si>
    <t>odd</t>
    <phoneticPr fontId="2" type="noConversion"/>
  </si>
  <si>
    <t>拼接长袖</t>
    <phoneticPr fontId="2" type="noConversion"/>
  </si>
  <si>
    <t>广东省深圳市龙岗区龙翔大道2001号 香港中文大学深圳 上园思廷书院</t>
    <phoneticPr fontId="2" type="noConversion"/>
  </si>
  <si>
    <t>Kristine</t>
    <phoneticPr fontId="2" type="noConversion"/>
  </si>
  <si>
    <t>waikei</t>
    <phoneticPr fontId="2" type="noConversion"/>
  </si>
  <si>
    <t>棕色外套</t>
    <phoneticPr fontId="2" type="noConversion"/>
  </si>
  <si>
    <t xml:space="preserve">湖北省武汉市汉阳区琴断口街街道王家湾墨水湖北路阳光城十里新城12栋2单元 </t>
    <phoneticPr fontId="2" type="noConversion"/>
  </si>
  <si>
    <t>徐淑琪</t>
    <phoneticPr fontId="2" type="noConversion"/>
  </si>
  <si>
    <t>vvv</t>
    <phoneticPr fontId="2" type="noConversion"/>
  </si>
  <si>
    <t>短裙粉色</t>
    <phoneticPr fontId="2" type="noConversion"/>
  </si>
  <si>
    <t>崔崔</t>
    <phoneticPr fontId="2" type="noConversion"/>
  </si>
  <si>
    <t>北京丰台区京投万科西华府6号楼1单元1602</t>
    <phoneticPr fontId="2" type="noConversion"/>
  </si>
  <si>
    <t>裤子</t>
    <phoneticPr fontId="2" type="noConversion"/>
  </si>
  <si>
    <t>广东省珠海市前山映辉湾福石路81号10栋2401</t>
    <phoneticPr fontId="2" type="noConversion"/>
  </si>
  <si>
    <t>fx</t>
    <phoneticPr fontId="2" type="noConversion"/>
  </si>
  <si>
    <t>王艺璇</t>
    <phoneticPr fontId="2" type="noConversion"/>
  </si>
  <si>
    <t>四川省成都市锦江区锦东路253号</t>
    <phoneticPr fontId="2" type="noConversion"/>
  </si>
  <si>
    <t>格纹短裙</t>
    <phoneticPr fontId="2" type="noConversion"/>
  </si>
  <si>
    <t>kirsh</t>
    <phoneticPr fontId="2" type="noConversion"/>
  </si>
  <si>
    <t>针织</t>
    <phoneticPr fontId="2" type="noConversion"/>
  </si>
  <si>
    <t>尤里乌斯</t>
    <phoneticPr fontId="2" type="noConversion"/>
  </si>
  <si>
    <t>天津市西青区杨柳青镇莱茵小镇美林苑24-2-402</t>
    <phoneticPr fontId="2" type="noConversion"/>
  </si>
  <si>
    <t>maha</t>
    <phoneticPr fontId="2" type="noConversion"/>
  </si>
  <si>
    <t>灰色卫衣</t>
    <phoneticPr fontId="2" type="noConversion"/>
  </si>
  <si>
    <t>m</t>
    <phoneticPr fontId="2" type="noConversion"/>
  </si>
  <si>
    <t>我就一虾呗</t>
    <phoneticPr fontId="2" type="noConversion"/>
  </si>
  <si>
    <t xml:space="preserve">北京市朝阳区中国传媒大学中蓝大学生公寓妈妈驿站 </t>
    <phoneticPr fontId="2" type="noConversion"/>
  </si>
  <si>
    <t>帆布包</t>
    <phoneticPr fontId="2" type="noConversion"/>
  </si>
  <si>
    <t>小黄鸟</t>
    <phoneticPr fontId="2" type="noConversion"/>
  </si>
  <si>
    <t>黑卫衣</t>
    <phoneticPr fontId="2" type="noConversion"/>
  </si>
  <si>
    <t>白卫衣</t>
    <phoneticPr fontId="2" type="noConversion"/>
  </si>
  <si>
    <t>吊带</t>
    <phoneticPr fontId="2" type="noConversion"/>
  </si>
  <si>
    <t>letterfrommoon</t>
    <phoneticPr fontId="2" type="noConversion"/>
  </si>
  <si>
    <t>李知恩</t>
    <phoneticPr fontId="2" type="noConversion"/>
  </si>
  <si>
    <t>浙江省杭州市江干区白杨街道学源街18号浙江财经大学桃李苑</t>
    <phoneticPr fontId="2" type="noConversion"/>
  </si>
  <si>
    <t>绿吊带</t>
    <phoneticPr fontId="2" type="noConversion"/>
  </si>
  <si>
    <t>四川省成都市锦江区海椒市街9号莲花逸都</t>
    <phoneticPr fontId="2" type="noConversion"/>
  </si>
  <si>
    <t>刘静雯</t>
    <phoneticPr fontId="2" type="noConversion"/>
  </si>
  <si>
    <t>odd</t>
    <phoneticPr fontId="2" type="noConversion"/>
  </si>
  <si>
    <t>黑外套</t>
    <phoneticPr fontId="2" type="noConversion"/>
  </si>
  <si>
    <t>王晓玥</t>
    <phoneticPr fontId="2" type="noConversion"/>
  </si>
  <si>
    <t>上海市浦东新区曹路镇金海路2727号上海杉达学院</t>
    <phoneticPr fontId="2" type="noConversion"/>
  </si>
  <si>
    <t>长袖</t>
    <phoneticPr fontId="2" type="noConversion"/>
  </si>
  <si>
    <t>fuza</t>
    <phoneticPr fontId="2" type="noConversion"/>
  </si>
  <si>
    <t>戒指</t>
    <phoneticPr fontId="2" type="noConversion"/>
  </si>
  <si>
    <t>小许</t>
    <phoneticPr fontId="2" type="noConversion"/>
  </si>
  <si>
    <t>广州市天河区侨鑫汇悦台1座3002</t>
    <phoneticPr fontId="2" type="noConversion"/>
  </si>
  <si>
    <t>roy</t>
    <phoneticPr fontId="2" type="noConversion"/>
  </si>
  <si>
    <t>kirsh</t>
    <phoneticPr fontId="2" type="noConversion"/>
  </si>
  <si>
    <t>短袖</t>
    <phoneticPr fontId="2" type="noConversion"/>
  </si>
  <si>
    <t>朴眨</t>
    <phoneticPr fontId="2" type="noConversion"/>
  </si>
  <si>
    <t>广东省广州市天河区林和东路林和邨6栋快递箱</t>
    <phoneticPr fontId="2" type="noConversion"/>
  </si>
  <si>
    <t>cover</t>
    <phoneticPr fontId="2" type="noConversion"/>
  </si>
  <si>
    <t>外套</t>
    <phoneticPr fontId="2" type="noConversion"/>
  </si>
  <si>
    <t>王馨怡</t>
    <phoneticPr fontId="2" type="noConversion"/>
  </si>
  <si>
    <t>湖北省咸宁市咸安区湖北科技学院温泉校区西区</t>
    <phoneticPr fontId="2" type="noConversion"/>
  </si>
  <si>
    <t>Sculptor</t>
    <phoneticPr fontId="2" type="noConversion"/>
  </si>
  <si>
    <t>卫衣</t>
    <phoneticPr fontId="2" type="noConversion"/>
  </si>
  <si>
    <t>徐佰瞳</t>
    <phoneticPr fontId="2" type="noConversion"/>
  </si>
  <si>
    <t>广东省广州市番禺区大学城小谷围街道中山大学东校区</t>
    <phoneticPr fontId="2" type="noConversion"/>
  </si>
  <si>
    <t>羽绒服</t>
    <phoneticPr fontId="2" type="noConversion"/>
  </si>
  <si>
    <t>张珂淳</t>
    <phoneticPr fontId="2" type="noConversion"/>
  </si>
  <si>
    <t>江苏省常州市新北区河海街道巫山路1号常州工学院新北校区</t>
    <phoneticPr fontId="2" type="noConversion"/>
  </si>
  <si>
    <t>blone</t>
    <phoneticPr fontId="2" type="noConversion"/>
  </si>
  <si>
    <t>黑色针织</t>
    <phoneticPr fontId="2" type="noConversion"/>
  </si>
  <si>
    <t>松叶</t>
    <phoneticPr fontId="2" type="noConversion"/>
  </si>
  <si>
    <t>河南省郑州市中原区枫杨街道河南工业大学莲花街校区</t>
    <phoneticPr fontId="2" type="noConversion"/>
  </si>
  <si>
    <t>针织</t>
    <phoneticPr fontId="2" type="noConversion"/>
  </si>
  <si>
    <t>dikies</t>
    <phoneticPr fontId="2" type="noConversion"/>
  </si>
  <si>
    <t>湖北省武汉市蔡甸区车城大道218号金凯公寓c栋</t>
    <phoneticPr fontId="2" type="noConversion"/>
  </si>
  <si>
    <t>rose</t>
    <phoneticPr fontId="2" type="noConversion"/>
  </si>
  <si>
    <t>郑心怡</t>
    <phoneticPr fontId="2" type="noConversion"/>
  </si>
  <si>
    <t>浙江省杭州市余杭区临平街道月荷路28号莱茵知己花苑4-4</t>
    <phoneticPr fontId="2" type="noConversion"/>
  </si>
  <si>
    <t>S</t>
    <phoneticPr fontId="2" type="noConversion"/>
  </si>
  <si>
    <t>s</t>
    <phoneticPr fontId="2" type="noConversion"/>
  </si>
  <si>
    <t>kirsh</t>
    <phoneticPr fontId="2" type="noConversion"/>
  </si>
  <si>
    <t>odd</t>
    <phoneticPr fontId="2" type="noConversion"/>
  </si>
  <si>
    <t>拼接</t>
    <phoneticPr fontId="2" type="noConversion"/>
  </si>
  <si>
    <t>广东省佛山市顺德区大良顺德职业技术学院校园服务中心</t>
    <phoneticPr fontId="2" type="noConversion"/>
  </si>
  <si>
    <t>陈晓咏</t>
    <phoneticPr fontId="2" type="noConversion"/>
  </si>
  <si>
    <t>樱桃卫衣</t>
    <phoneticPr fontId="2" type="noConversion"/>
  </si>
  <si>
    <t>已下单(黑五)'!A16</t>
  </si>
  <si>
    <r>
      <t>郝媛：灰色卫衣 尺码错误，寄回 运费</t>
    </r>
    <r>
      <rPr>
        <b/>
        <sz val="11"/>
        <color rgb="FFFF0000"/>
        <rFont val="等线"/>
        <family val="3"/>
        <charset val="134"/>
        <scheme val="minor"/>
      </rPr>
      <t>15rmb</t>
    </r>
    <r>
      <rPr>
        <b/>
        <sz val="11"/>
        <rFont val="等线"/>
        <family val="3"/>
        <charset val="134"/>
        <scheme val="minor"/>
      </rPr>
      <t>，已退款</t>
    </r>
    <phoneticPr fontId="2" type="noConversion"/>
  </si>
  <si>
    <t>‘1430914898440603053</t>
    <phoneticPr fontId="2" type="noConversion"/>
  </si>
  <si>
    <t>钟萌珂</t>
    <phoneticPr fontId="2" type="noConversion"/>
  </si>
  <si>
    <t>广东省 惠州市 惠城区 桥西街道 麦地光耀城市广场1栋 ，000000</t>
    <phoneticPr fontId="2" type="noConversion"/>
  </si>
  <si>
    <t>’1437162771496759195</t>
    <phoneticPr fontId="2" type="noConversion"/>
  </si>
  <si>
    <t>某某小朋友</t>
    <phoneticPr fontId="2" type="noConversion"/>
  </si>
  <si>
    <t>广东省 汕头市 金平区 东方街道 金砂路66号锦逸荣庭5幢705房 ，515041</t>
    <phoneticPr fontId="2" type="noConversion"/>
  </si>
  <si>
    <t>‘1442829853339381430</t>
    <phoneticPr fontId="2" type="noConversion"/>
  </si>
  <si>
    <t>黄某</t>
    <phoneticPr fontId="2" type="noConversion"/>
  </si>
  <si>
    <t>福建省 福州市 闽侯县 上街镇 溪源宫路200号闽江学院 ，000000</t>
    <phoneticPr fontId="2" type="noConversion"/>
  </si>
  <si>
    <t>’1442842057010656537</t>
    <phoneticPr fontId="2" type="noConversion"/>
  </si>
  <si>
    <t>邹先生</t>
    <phoneticPr fontId="2" type="noConversion"/>
  </si>
  <si>
    <t>广东省 中山市 石岐区街道 胜华街东盛苑2栋101-102楼602房 ，000000</t>
    <phoneticPr fontId="2" type="noConversion"/>
  </si>
  <si>
    <t>‘1235601733526149991</t>
    <phoneticPr fontId="2" type="noConversion"/>
  </si>
  <si>
    <t>邢雨菲</t>
    <phoneticPr fontId="2" type="noConversion"/>
  </si>
  <si>
    <t>河北省 石家庄市 长安区 建北街道 丰华路长安禄恩便利店（菜鸟驿站） ，000000</t>
    <phoneticPr fontId="2" type="noConversion"/>
  </si>
  <si>
    <t>’1457729352242439667</t>
    <phoneticPr fontId="2" type="noConversion"/>
  </si>
  <si>
    <t>李尚凡</t>
    <phoneticPr fontId="2" type="noConversion"/>
  </si>
  <si>
    <t>广东省 湛江市 霞山区 乐华街道 海滨东一路16号（放门口） ，000000</t>
    <phoneticPr fontId="2" type="noConversion"/>
  </si>
  <si>
    <t>‘1470345660040028284</t>
    <phoneticPr fontId="2" type="noConversion"/>
  </si>
  <si>
    <t>朴兔兔</t>
    <phoneticPr fontId="2" type="noConversion"/>
  </si>
  <si>
    <t>广东省 广州市 番禺区 桥南街道 华景新城华晖园6梯704 ，511400</t>
    <phoneticPr fontId="2" type="noConversion"/>
  </si>
  <si>
    <t>已发货</t>
    <phoneticPr fontId="2" type="noConversion"/>
  </si>
  <si>
    <t>与黑五一起下单</t>
    <phoneticPr fontId="2" type="noConversion"/>
  </si>
  <si>
    <t>第三批 囤：</t>
    <phoneticPr fontId="2" type="noConversion"/>
  </si>
  <si>
    <t>在第三批中运回 560rmb</t>
    <phoneticPr fontId="2" type="noConversion"/>
  </si>
  <si>
    <t>批次</t>
    <phoneticPr fontId="2" type="noConversion"/>
  </si>
  <si>
    <t>目前库存：</t>
    <phoneticPr fontId="2" type="noConversion"/>
  </si>
  <si>
    <t>第一批</t>
    <phoneticPr fontId="2" type="noConversion"/>
  </si>
  <si>
    <t>第二批</t>
    <phoneticPr fontId="2" type="noConversion"/>
  </si>
  <si>
    <t>第三批</t>
    <phoneticPr fontId="2" type="noConversion"/>
  </si>
  <si>
    <r>
      <t>未发：陈日丹 傅诗琪 郝媛 usiy 程韵绮（除</t>
    </r>
    <r>
      <rPr>
        <u/>
        <sz val="11"/>
        <color theme="1"/>
        <rFont val="等线"/>
        <family val="3"/>
        <charset val="134"/>
        <scheme val="minor"/>
      </rPr>
      <t>郝媛</t>
    </r>
    <r>
      <rPr>
        <sz val="11"/>
        <color theme="1"/>
        <rFont val="等线"/>
        <family val="2"/>
        <charset val="134"/>
        <scheme val="minor"/>
      </rPr>
      <t>外 其余已在第三批中发货）</t>
    </r>
    <phoneticPr fontId="2" type="noConversion"/>
  </si>
  <si>
    <t>第四批</t>
    <phoneticPr fontId="2" type="noConversion"/>
  </si>
  <si>
    <t>已下单（第四批）（ 共37件）</t>
    <phoneticPr fontId="2" type="noConversion"/>
  </si>
  <si>
    <t>‘1493675570350892618</t>
    <phoneticPr fontId="2" type="noConversion"/>
  </si>
  <si>
    <t>牛喵</t>
    <phoneticPr fontId="2" type="noConversion"/>
  </si>
  <si>
    <t>北京 北京市 朝阳区 呼家楼街道 呼家楼北街4号楼2单元103 ，000000</t>
    <phoneticPr fontId="2" type="noConversion"/>
  </si>
  <si>
    <t>已预定黑*11(十批)（除卡其外）</t>
    <phoneticPr fontId="2" type="noConversion"/>
  </si>
  <si>
    <t>尤里乌斯</t>
    <phoneticPr fontId="2" type="noConversion"/>
  </si>
  <si>
    <t>天津市西青区杨柳青镇莱茵小镇美林苑24-2-402</t>
    <phoneticPr fontId="2" type="noConversion"/>
  </si>
  <si>
    <t>紫色吊带</t>
    <phoneticPr fontId="2" type="noConversion"/>
  </si>
  <si>
    <t>nasty</t>
    <phoneticPr fontId="2" type="noConversion"/>
  </si>
  <si>
    <t>黑色吊带</t>
    <phoneticPr fontId="2" type="noConversion"/>
  </si>
  <si>
    <t>重庆市南岸区美堤雅城2期2栋2单元</t>
    <phoneticPr fontId="2" type="noConversion"/>
  </si>
  <si>
    <t>张瑶</t>
    <phoneticPr fontId="2" type="noConversion"/>
  </si>
  <si>
    <t>紫色短袖</t>
    <phoneticPr fontId="2" type="noConversion"/>
  </si>
  <si>
    <t>广州市天河区珠江新城金碧华府A2栋1001</t>
    <phoneticPr fontId="2" type="noConversion"/>
  </si>
  <si>
    <t>cccc</t>
    <phoneticPr fontId="2" type="noConversion"/>
  </si>
  <si>
    <t>dear</t>
    <phoneticPr fontId="2" type="noConversion"/>
  </si>
  <si>
    <t>裤子</t>
    <phoneticPr fontId="2" type="noConversion"/>
  </si>
  <si>
    <t>罗婧蕾</t>
    <phoneticPr fontId="2" type="noConversion"/>
  </si>
  <si>
    <t>广东省深圳市宝安区26区中洲中央公园1期1B2402</t>
    <phoneticPr fontId="2" type="noConversion"/>
  </si>
  <si>
    <t>ronron</t>
    <phoneticPr fontId="2" type="noConversion"/>
  </si>
  <si>
    <t>已下单（第五批）</t>
    <phoneticPr fontId="2" type="noConversion"/>
  </si>
  <si>
    <t>第五批</t>
    <phoneticPr fontId="2" type="noConversion"/>
  </si>
  <si>
    <t>Irene同款 短袖care bears（淘宝订单）</t>
    <phoneticPr fontId="2" type="noConversion"/>
  </si>
  <si>
    <t>BAON</t>
    <phoneticPr fontId="2" type="noConversion"/>
  </si>
  <si>
    <t>椰奶同款包包 黑色*11</t>
    <phoneticPr fontId="2" type="noConversion"/>
  </si>
  <si>
    <t xml:space="preserve">云南省丽江市古城区象山市场检察院小区一栋二楼 </t>
    <phoneticPr fontId="2" type="noConversion"/>
  </si>
  <si>
    <t xml:space="preserve">张翼翔 </t>
  </si>
  <si>
    <t>库存余2</t>
    <phoneticPr fontId="2" type="noConversion"/>
  </si>
  <si>
    <t>吉林省延边朝鲜族自治州龙井市安民街道 安民社区卫生服务中心</t>
    <phoneticPr fontId="2" type="noConversion"/>
  </si>
  <si>
    <t>玄雪花</t>
    <phoneticPr fontId="2" type="noConversion"/>
  </si>
  <si>
    <t>以上国内同一批发货 (15人)</t>
    <phoneticPr fontId="2" type="noConversion"/>
  </si>
  <si>
    <t>棕红色卫衣</t>
    <phoneticPr fontId="2" type="noConversion"/>
  </si>
  <si>
    <t>其他</t>
    <phoneticPr fontId="2" type="noConversion"/>
  </si>
  <si>
    <t>ltck裤子寄回运费</t>
    <phoneticPr fontId="2" type="noConversion"/>
  </si>
  <si>
    <t>nerdy*1，Itck，bluepie*1，lettrfrommoon*1，mahagrid短袖*1</t>
    <phoneticPr fontId="2" type="noConversion"/>
  </si>
  <si>
    <t>总收益</t>
    <phoneticPr fontId="2" type="noConversion"/>
  </si>
  <si>
    <t>（棕红色 4件）</t>
    <phoneticPr fontId="2" type="noConversion"/>
  </si>
  <si>
    <t>棕红色卫衣（应下单四件138，下成178，官网漏发共收到四件178，其中一人愿意更换，库存剩余三件件，两件已以158元/件售出）</t>
    <phoneticPr fontId="2" type="noConversion"/>
  </si>
  <si>
    <t>郑心怡</t>
    <phoneticPr fontId="2" type="noConversion"/>
  </si>
  <si>
    <r>
      <t>共购买：4条[20,000韩元/售价178rmb]的裤子 一件[5,000韩元/售价88rmb]的短袖
收到：一条裤子(尺码错误，(王婧)快递召回</t>
    </r>
    <r>
      <rPr>
        <b/>
        <sz val="11"/>
        <color rgb="FFFF0000"/>
        <rFont val="等线"/>
        <family val="3"/>
        <charset val="134"/>
        <scheme val="minor"/>
      </rPr>
      <t>8rmb</t>
    </r>
    <r>
      <rPr>
        <b/>
        <sz val="11"/>
        <rFont val="等线"/>
        <family val="3"/>
        <charset val="134"/>
        <scheme val="minor"/>
      </rPr>
      <t>，买家愿等 未退款)+一件短袖(尺码正确 但已退款)
目前：裤子需寄回换尺码，补发漏发的三条裤子
有两条裤子已退款，两条未退(王婧 郑心怡)</t>
    </r>
    <phoneticPr fontId="2" type="noConversion"/>
  </si>
  <si>
    <t>赖嘉欣生日 红包</t>
    <phoneticPr fontId="2" type="noConversion"/>
  </si>
  <si>
    <t>BY.X BOUTIQUE 月统计.xlsx</t>
  </si>
  <si>
    <t>1498322018829273553</t>
    <phoneticPr fontId="2" type="noConversion"/>
  </si>
  <si>
    <t>江苏省 南京市 鼓楼区 华侨路街道 场门口14号03幢104室 ，210009</t>
    <phoneticPr fontId="2" type="noConversion"/>
  </si>
  <si>
    <t>zoey</t>
    <phoneticPr fontId="2" type="noConversion"/>
  </si>
  <si>
    <t>陆静</t>
    <phoneticPr fontId="2" type="noConversion"/>
  </si>
  <si>
    <t>江苏省 南通市 崇川区 天都花苑4幢404 ，226001</t>
    <phoneticPr fontId="2" type="noConversion"/>
  </si>
  <si>
    <t>‘1242791079617094998</t>
    <phoneticPr fontId="2" type="noConversion"/>
  </si>
  <si>
    <t>象牙白</t>
    <phoneticPr fontId="2" type="noConversion"/>
  </si>
  <si>
    <t>蔡汉秦</t>
    <phoneticPr fontId="2" type="noConversion"/>
  </si>
  <si>
    <t>陕西省 汉中市 汉台区 北关街道 陕西省汉中市汉台区供电大道紫柏小区2号楼 ，723000</t>
    <phoneticPr fontId="2" type="noConversion"/>
  </si>
  <si>
    <t>’1244718963400104010</t>
    <phoneticPr fontId="2" type="noConversion"/>
  </si>
  <si>
    <t>‘1503030601023067964</t>
    <phoneticPr fontId="2" type="noConversion"/>
  </si>
  <si>
    <t>小宅</t>
    <phoneticPr fontId="2" type="noConversion"/>
  </si>
  <si>
    <t>北京 北京市 大兴区 清源街道 康庄路枣园北里1号楼 ，000000</t>
    <phoneticPr fontId="2" type="noConversion"/>
  </si>
  <si>
    <t>’1506090926764439667</t>
    <phoneticPr fontId="2" type="noConversion"/>
  </si>
  <si>
    <t>卡其色</t>
    <phoneticPr fontId="2" type="noConversion"/>
  </si>
  <si>
    <t>李尚凡</t>
    <phoneticPr fontId="2" type="noConversion"/>
  </si>
  <si>
    <t>广东省 湛江市 霞山区 乐华街道 海滨东一路16号（放门口） ，000000</t>
    <phoneticPr fontId="2" type="noConversion"/>
  </si>
  <si>
    <t>黑色</t>
    <phoneticPr fontId="2" type="noConversion"/>
  </si>
  <si>
    <t>‘1514938140476871231</t>
    <phoneticPr fontId="2" type="noConversion"/>
  </si>
  <si>
    <t>黄女士</t>
    <phoneticPr fontId="2" type="noConversion"/>
  </si>
  <si>
    <t>广西壮族自治区 南宁市 兴宁区 朝阳街道 秀厢大道103号快环建材市场澳华花园67栋1单元 ，000000</t>
    <phoneticPr fontId="2" type="noConversion"/>
  </si>
  <si>
    <t>’1245124418961339099</t>
    <phoneticPr fontId="2" type="noConversion"/>
  </si>
  <si>
    <t>天权</t>
    <phoneticPr fontId="2" type="noConversion"/>
  </si>
  <si>
    <t>海南省 澄迈县 老城镇 海南省海口市澄迈蓝海均华大饭店前台收（无限偶像）（老城镇高新科技术产业示范区疏港路9号） ，164300</t>
    <phoneticPr fontId="2" type="noConversion"/>
  </si>
  <si>
    <t>ROSE同款Ohcookieee紫色爱心蝴蝶项链</t>
    <phoneticPr fontId="2" type="noConversion"/>
  </si>
  <si>
    <t>‘1521421562502603352</t>
    <phoneticPr fontId="2" type="noConversion"/>
  </si>
  <si>
    <t>奶罐瓶子</t>
    <phoneticPr fontId="2" type="noConversion"/>
  </si>
  <si>
    <t>广西壮族自治区 柳州市 柳南区 柳石街道 东站3区菜鸟驿站 ，545005</t>
    <phoneticPr fontId="2" type="noConversion"/>
  </si>
  <si>
    <t>已发</t>
    <phoneticPr fontId="2" type="noConversion"/>
  </si>
  <si>
    <t>已预定*6(十一批)</t>
    <phoneticPr fontId="2" type="noConversion"/>
  </si>
  <si>
    <t>十批库存</t>
    <phoneticPr fontId="2" type="noConversion"/>
  </si>
  <si>
    <t>’1247383896799254100</t>
    <phoneticPr fontId="2" type="noConversion"/>
  </si>
  <si>
    <t>蚁骨</t>
    <phoneticPr fontId="2" type="noConversion"/>
  </si>
  <si>
    <t>上海 上海市 虹口区 四川北路街道 山阴路209弄6号2楼左手第一家 ，200080</t>
    <phoneticPr fontId="2" type="noConversion"/>
  </si>
  <si>
    <t>商雨迪</t>
    <phoneticPr fontId="2" type="noConversion"/>
  </si>
  <si>
    <t>四川省成都市锦江区静安路一号51栋</t>
    <phoneticPr fontId="2" type="noConversion"/>
  </si>
  <si>
    <t>微信订单</t>
    <phoneticPr fontId="2" type="noConversion"/>
  </si>
  <si>
    <t>庄锦</t>
  </si>
  <si>
    <t>山东省济南市历城区北胡小区三区三号楼</t>
    <phoneticPr fontId="2" type="noConversion"/>
  </si>
  <si>
    <t>罗婧蕾</t>
    <phoneticPr fontId="2" type="noConversion"/>
  </si>
  <si>
    <t>广东省深圳市宝安区26区中洲中央公园1期1B2402</t>
    <phoneticPr fontId="2" type="noConversion"/>
  </si>
  <si>
    <t>白色毛绒帽子冬</t>
    <phoneticPr fontId="2" type="noConversion"/>
  </si>
  <si>
    <t>DARKVICTORY</t>
    <phoneticPr fontId="2" type="noConversion"/>
  </si>
  <si>
    <t>郑心怡</t>
    <phoneticPr fontId="2" type="noConversion"/>
  </si>
  <si>
    <t>浙江省杭州市余杭区临平街道月荷路28号莱茵知己花苑4-4</t>
    <phoneticPr fontId="2" type="noConversion"/>
  </si>
  <si>
    <t>裙子</t>
    <phoneticPr fontId="2" type="noConversion"/>
  </si>
  <si>
    <t>湖南省湘潭市岳塘区江滨幼儿园对面益阳粮油店</t>
    <phoneticPr fontId="2" type="noConversion"/>
  </si>
  <si>
    <t>肖</t>
    <phoneticPr fontId="2" type="noConversion"/>
  </si>
  <si>
    <t>ltck</t>
    <phoneticPr fontId="2" type="noConversion"/>
  </si>
  <si>
    <t xml:space="preserve">长袖t </t>
    <phoneticPr fontId="2" type="noConversion"/>
  </si>
  <si>
    <t xml:space="preserve">上海市虹口区海伦路88弄15号901室  </t>
    <phoneticPr fontId="2" type="noConversion"/>
  </si>
  <si>
    <t>Kry</t>
    <phoneticPr fontId="2" type="noConversion"/>
  </si>
  <si>
    <t>李文洁</t>
    <phoneticPr fontId="2" type="noConversion"/>
  </si>
  <si>
    <t>上海市长宁区锦屏路十弄3号405室</t>
    <phoneticPr fontId="2" type="noConversion"/>
  </si>
  <si>
    <t>whoau</t>
    <phoneticPr fontId="2" type="noConversion"/>
  </si>
  <si>
    <t>外套</t>
    <phoneticPr fontId="2" type="noConversion"/>
  </si>
  <si>
    <t>monu</t>
    <phoneticPr fontId="2" type="noConversion"/>
  </si>
  <si>
    <t>1.xx</t>
    <phoneticPr fontId="2" type="noConversion"/>
  </si>
  <si>
    <t>库存现货</t>
    <phoneticPr fontId="2" type="noConversion"/>
  </si>
  <si>
    <t>已下单（第六批）</t>
    <phoneticPr fontId="2" type="noConversion"/>
  </si>
  <si>
    <t>第六批</t>
    <phoneticPr fontId="2" type="noConversion"/>
  </si>
  <si>
    <t>2021.1.6</t>
    <phoneticPr fontId="2" type="noConversion"/>
  </si>
  <si>
    <t>dark帽子*4</t>
    <phoneticPr fontId="2" type="noConversion"/>
  </si>
  <si>
    <t>ltck长袖*2</t>
    <phoneticPr fontId="2" type="noConversion"/>
  </si>
  <si>
    <t>whoau*1</t>
  </si>
  <si>
    <t>monu*1</t>
    <phoneticPr fontId="2" type="noConversion"/>
  </si>
  <si>
    <t>ammse</t>
    <phoneticPr fontId="2" type="noConversion"/>
  </si>
  <si>
    <t>前几批下单但包通关未找到，在本批发货：ammse*2</t>
    <phoneticPr fontId="2" type="noConversion"/>
  </si>
  <si>
    <t>库存现货发货：Ohcookieee紫色爱心蝴蝶项链</t>
    <phoneticPr fontId="2" type="noConversion"/>
  </si>
  <si>
    <t>已结算</t>
    <phoneticPr fontId="2" type="noConversion"/>
  </si>
  <si>
    <t>已下单*8（包裹丢失，全部退款）</t>
    <phoneticPr fontId="2" type="noConversion"/>
  </si>
  <si>
    <t>朴彩英Rosé同款 BlingStar发夹  *1</t>
    <phoneticPr fontId="2" type="noConversion"/>
  </si>
  <si>
    <t>Lisa同款水果串珠橘子草莓发夹  橘子*1</t>
    <phoneticPr fontId="2" type="noConversion"/>
  </si>
  <si>
    <t>一件短袖(已退款)+两条裤子(已退款)+两条裤子(等：王婧 郑心怡)</t>
    <phoneticPr fontId="2" type="noConversion"/>
  </si>
  <si>
    <t>‘1556982326198219040</t>
    <phoneticPr fontId="2" type="noConversion"/>
  </si>
  <si>
    <t>陈吴頔</t>
    <phoneticPr fontId="2" type="noConversion"/>
  </si>
  <si>
    <t>上海 上海市 南汇区 上海市浦东新区惠南镇南团公路莎海惠晨苑101号502室 ，201300</t>
    <phoneticPr fontId="2" type="noConversion"/>
  </si>
  <si>
    <t>baon包*8</t>
    <phoneticPr fontId="2" type="noConversion"/>
  </si>
  <si>
    <t>赖嘉欣 春节红包</t>
    <phoneticPr fontId="2" type="noConversion"/>
  </si>
  <si>
    <t>‘1571813425872902076</t>
    <phoneticPr fontId="2" type="noConversion"/>
  </si>
  <si>
    <t>罗伊</t>
    <phoneticPr fontId="2" type="noConversion"/>
  </si>
  <si>
    <t>湖南省 长沙市 浏阳市 淮川街道 车站路107号北岭春城快递柜 ，000000</t>
  </si>
  <si>
    <t>‘1578951145978217585</t>
    <phoneticPr fontId="2" type="noConversion"/>
  </si>
  <si>
    <t>刘定一</t>
    <phoneticPr fontId="2" type="noConversion"/>
  </si>
  <si>
    <t>广西壮族自治区 北海市 海城区 东街街道 深圳路天乐宾馆前台 ，000000</t>
    <phoneticPr fontId="2" type="noConversion"/>
  </si>
  <si>
    <t>紫色爱心蝴蝶串珠项链  *1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</si>
</sst>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76" formatCode="#,##0.00_);[Red]\(#,##0.00\)"/>
    <numFmt numFmtId="177" formatCode="0.00_ "/>
    <numFmt numFmtId="178" formatCode="0_ "/>
    <numFmt numFmtId="179" formatCode="0.0_ "/>
    <numFmt numFmtId="180" formatCode="0.00_ ;[Red]\-0.00\ "/>
    <numFmt numFmtId="181" formatCode="0.0_ ;[Red]\-0.0\ "/>
    <numFmt numFmtId="182" formatCode="m/d;@"/>
  </numFmts>
  <fonts count="23" x14ac:knownFonts="1">
    <font>
      <sz val="11"/>
      <color theme="1"/>
      <name val="等线"/>
      <family val="2"/>
      <charset val="134"/>
      <scheme val="minor"/>
    </font>
    <font>
      <b/>
      <sz val="11"/>
      <color rgb="FFFA7D00"/>
      <name val="等线"/>
      <family val="2"/>
      <charset val="134"/>
      <scheme val="minor"/>
    </font>
    <font>
      <sz val="9"/>
      <name val="等线"/>
      <family val="2"/>
      <charset val="134"/>
      <scheme val="minor"/>
    </font>
    <font>
      <b/>
      <sz val="11"/>
      <color theme="1"/>
      <name val="等线"/>
      <family val="3"/>
      <charset val="134"/>
      <scheme val="minor"/>
    </font>
    <font>
      <b/>
      <sz val="11"/>
      <color theme="0"/>
      <name val="等线"/>
      <family val="2"/>
      <charset val="134"/>
      <scheme val="minor"/>
    </font>
    <font>
      <b/>
      <sz val="11"/>
      <color theme="1"/>
      <name val="等线"/>
      <family val="2"/>
      <charset val="134"/>
      <scheme val="minor"/>
    </font>
    <font>
      <sz val="11"/>
      <color theme="1"/>
      <name val="等线"/>
      <family val="3"/>
      <charset val="134"/>
      <scheme val="minor"/>
    </font>
    <font>
      <sz val="9"/>
      <color indexed="81"/>
      <name val="宋体"/>
      <family val="3"/>
      <charset val="134"/>
    </font>
    <font>
      <b/>
      <sz val="9"/>
      <color indexed="81"/>
      <name val="宋体"/>
      <family val="3"/>
      <charset val="134"/>
    </font>
    <font>
      <sz val="11"/>
      <name val="等线"/>
      <family val="2"/>
      <charset val="134"/>
      <scheme val="minor"/>
    </font>
    <font>
      <b/>
      <u/>
      <sz val="11"/>
      <color theme="1"/>
      <name val="等线"/>
      <family val="2"/>
      <charset val="134"/>
      <scheme val="minor"/>
    </font>
    <font>
      <sz val="11"/>
      <color rgb="FFFF0000"/>
      <name val="等线"/>
      <family val="3"/>
      <charset val="134"/>
      <scheme val="minor"/>
    </font>
    <font>
      <sz val="11"/>
      <name val="等线"/>
      <family val="3"/>
      <charset val="134"/>
      <scheme val="minor"/>
    </font>
    <font>
      <b/>
      <sz val="11"/>
      <name val="等线"/>
      <family val="3"/>
      <charset val="134"/>
      <scheme val="minor"/>
    </font>
    <font>
      <sz val="11"/>
      <color theme="0" tint="-0.249977111117893"/>
      <name val="等线"/>
      <family val="3"/>
      <charset val="134"/>
      <scheme val="minor"/>
    </font>
    <font>
      <b/>
      <sz val="11"/>
      <color theme="0" tint="-0.249977111117893"/>
      <name val="等线"/>
      <family val="3"/>
      <charset val="134"/>
      <scheme val="minor"/>
    </font>
    <font>
      <b/>
      <sz val="11"/>
      <color rgb="FFFF0000"/>
      <name val="等线"/>
      <family val="3"/>
      <charset val="134"/>
      <scheme val="minor"/>
    </font>
    <font>
      <b/>
      <u/>
      <sz val="11"/>
      <color theme="0" tint="-0.249977111117893"/>
      <name val="等线"/>
      <family val="3"/>
      <charset val="134"/>
      <scheme val="minor"/>
    </font>
    <font>
      <b/>
      <sz val="11"/>
      <color theme="0"/>
      <name val="等线"/>
      <family val="3"/>
      <charset val="134"/>
      <scheme val="minor"/>
    </font>
    <font>
      <sz val="11"/>
      <color rgb="FF006100"/>
      <name val="等线"/>
      <family val="2"/>
      <charset val="134"/>
      <scheme val="minor"/>
    </font>
    <font>
      <b/>
      <sz val="11"/>
      <color theme="0" tint="-0.14999847407452621"/>
      <name val="等线"/>
      <family val="3"/>
      <charset val="134"/>
      <scheme val="minor"/>
    </font>
    <font>
      <u/>
      <sz val="11"/>
      <color theme="1"/>
      <name val="等线"/>
      <family val="3"/>
      <charset val="134"/>
      <scheme val="minor"/>
    </font>
    <font>
      <b/>
      <sz val="11"/>
      <color rgb="FFFF0000"/>
      <name val="等线"/>
      <family val="2"/>
      <charset val="134"/>
      <scheme val="minor"/>
    </font>
  </fonts>
  <fills count="16">
    <fill>
      <patternFill patternType="none"/>
    </fill>
    <fill>
      <patternFill patternType="gray125"/>
    </fill>
    <fill>
      <patternFill patternType="solid">
        <fgColor rgb="FFF2F2F2"/>
      </patternFill>
    </fill>
    <fill>
      <patternFill patternType="solid">
        <fgColor rgb="FFA5A5A5"/>
      </patternFill>
    </fill>
    <fill>
      <patternFill patternType="solid">
        <fgColor theme="8" tint="0.79998168889431442"/>
        <bgColor indexed="64"/>
      </patternFill>
    </fill>
    <fill>
      <patternFill patternType="solid">
        <fgColor theme="5"/>
      </patternFill>
    </fill>
    <fill>
      <patternFill patternType="solid">
        <fgColor theme="9" tint="0.79998168889431442"/>
        <bgColor indexed="64"/>
      </patternFill>
    </fill>
    <fill>
      <patternFill patternType="solid">
        <fgColor theme="5"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00B050"/>
        <bgColor indexed="64"/>
      </patternFill>
    </fill>
    <fill>
      <patternFill patternType="solid">
        <fgColor rgb="FFC6EFCE"/>
      </patternFill>
    </fill>
    <fill>
      <patternFill patternType="solid">
        <fgColor theme="0" tint="-4.9989318521683403E-2"/>
        <bgColor indexed="64"/>
      </patternFill>
    </fill>
  </fills>
  <borders count="51">
    <border>
      <left/>
      <right/>
      <top/>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ck">
        <color theme="0" tint="-0.24994659260841701"/>
      </left>
      <right style="thin">
        <color theme="0" tint="-0.24994659260841701"/>
      </right>
      <top style="thick">
        <color theme="0" tint="-0.24994659260841701"/>
      </top>
      <bottom style="thick">
        <color theme="0" tint="-0.24994659260841701"/>
      </bottom>
      <diagonal/>
    </border>
    <border>
      <left style="thin">
        <color theme="0" tint="-0.24994659260841701"/>
      </left>
      <right style="thin">
        <color theme="0" tint="-0.24994659260841701"/>
      </right>
      <top style="thick">
        <color theme="0" tint="-0.24994659260841701"/>
      </top>
      <bottom style="thick">
        <color theme="0" tint="-0.24994659260841701"/>
      </bottom>
      <diagonal/>
    </border>
    <border>
      <left style="thin">
        <color theme="0" tint="-0.24994659260841701"/>
      </left>
      <right style="thick">
        <color theme="0" tint="-0.24994659260841701"/>
      </right>
      <top style="thick">
        <color theme="0" tint="-0.24994659260841701"/>
      </top>
      <bottom style="thick">
        <color theme="0" tint="-0.24994659260841701"/>
      </bottom>
      <diagonal/>
    </border>
    <border>
      <left/>
      <right/>
      <top style="thin">
        <color theme="4"/>
      </top>
      <bottom style="double">
        <color theme="4"/>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style="thin">
        <color rgb="FF7F7F7F"/>
      </left>
      <right/>
      <top style="thin">
        <color rgb="FF7F7F7F"/>
      </top>
      <bottom style="thick">
        <color theme="0" tint="-0.24994659260841701"/>
      </bottom>
      <diagonal/>
    </border>
    <border>
      <left/>
      <right style="thin">
        <color rgb="FF7F7F7F"/>
      </right>
      <top style="thin">
        <color rgb="FF7F7F7F"/>
      </top>
      <bottom style="thick">
        <color theme="0" tint="-0.24994659260841701"/>
      </bottom>
      <diagonal/>
    </border>
    <border>
      <left style="double">
        <color rgb="FF3F3F3F"/>
      </left>
      <right style="thick">
        <color theme="0" tint="-0.24994659260841701"/>
      </right>
      <top style="double">
        <color rgb="FF3F3F3F"/>
      </top>
      <bottom/>
      <diagonal/>
    </border>
    <border>
      <left/>
      <right/>
      <top style="thin">
        <color theme="0" tint="-0.24994659260841701"/>
      </top>
      <bottom/>
      <diagonal/>
    </border>
    <border>
      <left style="thin">
        <color theme="0" tint="-0.24994659260841701"/>
      </left>
      <right/>
      <top style="thick">
        <color theme="0" tint="-0.24994659260841701"/>
      </top>
      <bottom style="thick">
        <color theme="0" tint="-0.24994659260841701"/>
      </bottom>
      <diagonal/>
    </border>
    <border>
      <left style="thick">
        <color theme="0" tint="-0.24994659260841701"/>
      </left>
      <right style="thick">
        <color theme="0" tint="-0.24994659260841701"/>
      </right>
      <top style="thick">
        <color theme="0" tint="-0.24994659260841701"/>
      </top>
      <bottom style="thick">
        <color theme="0" tint="-0.24994659260841701"/>
      </bottom>
      <diagonal/>
    </border>
    <border>
      <left/>
      <right/>
      <top style="double">
        <color rgb="FF3F3F3F"/>
      </top>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style="thick">
        <color theme="0" tint="-0.24994659260841701"/>
      </bottom>
      <diagonal/>
    </border>
    <border>
      <left style="double">
        <color rgb="FF3F3F3F"/>
      </left>
      <right/>
      <top style="double">
        <color rgb="FF3F3F3F"/>
      </top>
      <bottom style="double">
        <color rgb="FF3F3F3F"/>
      </bottom>
      <diagonal/>
    </border>
    <border>
      <left style="thin">
        <color theme="0" tint="-0.24994659260841701"/>
      </left>
      <right style="thin">
        <color theme="0" tint="-0.24994659260841701"/>
      </right>
      <top/>
      <bottom/>
      <diagonal/>
    </border>
    <border>
      <left style="double">
        <color rgb="FF3F3F3F"/>
      </left>
      <right style="double">
        <color rgb="FF3F3F3F"/>
      </right>
      <top style="double">
        <color rgb="FF3F3F3F"/>
      </top>
      <bottom/>
      <diagonal/>
    </border>
    <border>
      <left style="double">
        <color rgb="FF3F3F3F"/>
      </left>
      <right style="double">
        <color rgb="FF3F3F3F"/>
      </right>
      <top/>
      <bottom style="double">
        <color rgb="FF3F3F3F"/>
      </bottom>
      <diagonal/>
    </border>
    <border>
      <left style="double">
        <color rgb="FF3F3F3F"/>
      </left>
      <right style="double">
        <color rgb="FF3F3F3F"/>
      </right>
      <top/>
      <bottom/>
      <diagonal/>
    </border>
    <border>
      <left style="double">
        <color rgb="FF3F3F3F"/>
      </left>
      <right style="thin">
        <color theme="0" tint="-0.24994659260841701"/>
      </right>
      <top style="thick">
        <color theme="0" tint="-0.24994659260841701"/>
      </top>
      <bottom/>
      <diagonal/>
    </border>
    <border>
      <left style="double">
        <color rgb="FF3F3F3F"/>
      </left>
      <right style="thin">
        <color theme="0" tint="-0.24994659260841701"/>
      </right>
      <top/>
      <bottom/>
      <diagonal/>
    </border>
    <border>
      <left/>
      <right/>
      <top/>
      <bottom style="double">
        <color rgb="FF3F3F3F"/>
      </bottom>
      <diagonal/>
    </border>
    <border>
      <left/>
      <right style="thick">
        <color theme="0" tint="-0.24994659260841701"/>
      </right>
      <top style="double">
        <color rgb="FF3F3F3F"/>
      </top>
      <bottom/>
      <diagonal/>
    </border>
    <border>
      <left/>
      <right style="thick">
        <color theme="0" tint="-0.24994659260841701"/>
      </right>
      <top/>
      <bottom/>
      <diagonal/>
    </border>
    <border>
      <left style="thin">
        <color theme="0" tint="-0.24994659260841701"/>
      </left>
      <right/>
      <top style="thick">
        <color theme="0" tint="-0.24994659260841701"/>
      </top>
      <bottom/>
      <diagonal/>
    </border>
    <border>
      <left/>
      <right style="thin">
        <color theme="0" tint="-0.24994659260841701"/>
      </right>
      <top style="thick">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ck">
        <color theme="0" tint="-0.24994659260841701"/>
      </bottom>
      <diagonal/>
    </border>
    <border>
      <left/>
      <right style="thin">
        <color theme="0" tint="-0.24994659260841701"/>
      </right>
      <top/>
      <bottom style="thick">
        <color theme="0" tint="-0.24994659260841701"/>
      </bottom>
      <diagonal/>
    </border>
    <border>
      <left/>
      <right style="thin">
        <color theme="0" tint="-0.24994659260841701"/>
      </right>
      <top style="thick">
        <color theme="0" tint="-0.24994659260841701"/>
      </top>
      <bottom style="thick">
        <color theme="0" tint="-0.24994659260841701"/>
      </bottom>
      <diagonal/>
    </border>
    <border>
      <left/>
      <right/>
      <top style="thick">
        <color theme="0" tint="-0.24994659260841701"/>
      </top>
      <bottom/>
      <diagonal/>
    </border>
    <border>
      <left style="double">
        <color rgb="FF3F3F3F"/>
      </left>
      <right style="thick">
        <color theme="0" tint="-0.24994659260841701"/>
      </right>
      <top/>
      <bottom style="double">
        <color rgb="FF3F3F3F"/>
      </bottom>
      <diagonal/>
    </border>
    <border>
      <left style="double">
        <color rgb="FF3F3F3F"/>
      </left>
      <right style="thick">
        <color theme="0" tint="-0.24994659260841701"/>
      </right>
      <top/>
      <bottom/>
      <diagonal/>
    </border>
    <border>
      <left style="double">
        <color rgb="FF3F3F3F"/>
      </left>
      <right/>
      <top/>
      <bottom/>
      <diagonal/>
    </border>
    <border>
      <left/>
      <right/>
      <top style="thin">
        <color rgb="FF7F7F7F"/>
      </top>
      <bottom/>
      <diagonal/>
    </border>
    <border>
      <left/>
      <right style="double">
        <color rgb="FF3F3F3F"/>
      </right>
      <top/>
      <bottom/>
      <diagonal/>
    </border>
    <border>
      <left style="thick">
        <color theme="0" tint="-0.24994659260841701"/>
      </left>
      <right/>
      <top style="thick">
        <color theme="0" tint="-0.24994659260841701"/>
      </top>
      <bottom/>
      <diagonal/>
    </border>
    <border>
      <left/>
      <right/>
      <top style="thick">
        <color theme="0" tint="-0.24994659260841701"/>
      </top>
      <bottom style="thin">
        <color theme="0" tint="-0.24994659260841701"/>
      </bottom>
      <diagonal/>
    </border>
    <border>
      <left/>
      <right/>
      <top style="thin">
        <color theme="0" tint="-0.24994659260841701"/>
      </top>
      <bottom style="thick">
        <color theme="0" tint="-0.24994659260841701"/>
      </bottom>
      <diagonal/>
    </border>
    <border>
      <left style="double">
        <color rgb="FF3F3F3F"/>
      </left>
      <right/>
      <top style="double">
        <color rgb="FF3F3F3F"/>
      </top>
      <bottom/>
      <diagonal/>
    </border>
    <border>
      <left style="thick">
        <color theme="0" tint="-0.24994659260841701"/>
      </left>
      <right/>
      <top style="thick">
        <color theme="0" tint="-0.24994659260841701"/>
      </top>
      <bottom style="thick">
        <color theme="0" tint="-0.24994659260841701"/>
      </bottom>
      <diagonal/>
    </border>
    <border>
      <left/>
      <right/>
      <top style="thick">
        <color theme="0" tint="-0.24994659260841701"/>
      </top>
      <bottom style="thick">
        <color theme="0" tint="-0.24994659260841701"/>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s>
  <cellStyleXfs count="6">
    <xf numFmtId="0" fontId="0" fillId="0" borderId="0">
      <alignment vertical="center"/>
    </xf>
    <xf numFmtId="0" fontId="1" fillId="2" borderId="1" applyNumberFormat="0" applyAlignment="0" applyProtection="0">
      <alignment vertical="center"/>
    </xf>
    <xf numFmtId="0" fontId="4" fillId="3" borderId="4" applyNumberFormat="0" applyAlignment="0" applyProtection="0">
      <alignment vertical="center"/>
    </xf>
    <xf numFmtId="0" fontId="10" fillId="0" borderId="0" applyNumberFormat="0" applyFill="0" applyBorder="0" applyAlignment="0" applyProtection="0">
      <alignment vertical="center"/>
    </xf>
    <xf numFmtId="0" fontId="5" fillId="0" borderId="8" applyNumberFormat="0" applyFill="0" applyAlignment="0" applyProtection="0">
      <alignment vertical="center"/>
    </xf>
    <xf numFmtId="0" fontId="19" fillId="14" borderId="0" applyNumberFormat="0" applyBorder="0" applyAlignment="0" applyProtection="0">
      <alignment vertical="center"/>
    </xf>
  </cellStyleXfs>
  <cellXfs count="342">
    <xf numFmtId="0" fontId="0" fillId="0" borderId="0" xfId="0">
      <alignment vertical="center"/>
    </xf>
    <xf numFmtId="0" fontId="1" fillId="2" borderId="1" xfId="1" applyAlignment="1">
      <alignment horizontal="center" vertical="center"/>
    </xf>
    <xf numFmtId="0" fontId="0" fillId="4" borderId="6" xfId="0" applyFill="1" applyBorder="1">
      <alignment vertical="center"/>
    </xf>
    <xf numFmtId="0" fontId="0" fillId="4" borderId="6" xfId="0" applyFill="1" applyBorder="1" applyAlignment="1">
      <alignment horizontal="left" vertical="center"/>
    </xf>
    <xf numFmtId="0" fontId="0" fillId="0" borderId="0" xfId="0" applyAlignment="1">
      <alignment horizontal="center" vertical="center"/>
    </xf>
    <xf numFmtId="0" fontId="3" fillId="4" borderId="6" xfId="0" applyFont="1" applyFill="1" applyBorder="1">
      <alignment vertical="center"/>
    </xf>
    <xf numFmtId="0" fontId="1" fillId="2" borderId="1" xfId="1" applyBorder="1" applyAlignment="1">
      <alignment horizontal="center" vertical="center"/>
    </xf>
    <xf numFmtId="3" fontId="0" fillId="4" borderId="6" xfId="0" applyNumberFormat="1" applyFill="1" applyBorder="1">
      <alignment vertical="center"/>
    </xf>
    <xf numFmtId="0" fontId="5" fillId="0" borderId="8" xfId="4" applyAlignment="1">
      <alignment horizontal="right" vertical="center"/>
    </xf>
    <xf numFmtId="0" fontId="5" fillId="0" borderId="9" xfId="4" applyBorder="1" applyAlignment="1">
      <alignment horizontal="center" vertical="center"/>
    </xf>
    <xf numFmtId="0" fontId="5" fillId="0" borderId="0" xfId="4" applyBorder="1" applyAlignment="1">
      <alignment horizontal="center" vertical="center"/>
    </xf>
    <xf numFmtId="176" fontId="5" fillId="0" borderId="10" xfId="4" applyNumberFormat="1" applyBorder="1">
      <alignment vertical="center"/>
    </xf>
    <xf numFmtId="0" fontId="3" fillId="4" borderId="6" xfId="0" applyFont="1" applyFill="1" applyBorder="1" applyAlignment="1">
      <alignment horizontal="center" vertical="center"/>
    </xf>
    <xf numFmtId="0" fontId="10" fillId="5" borderId="0" xfId="3" applyFill="1" applyAlignment="1">
      <alignment horizontal="center" vertical="center"/>
    </xf>
    <xf numFmtId="3" fontId="5" fillId="0" borderId="8" xfId="4" applyNumberFormat="1">
      <alignment vertical="center"/>
    </xf>
    <xf numFmtId="0" fontId="1" fillId="2" borderId="11" xfId="1" applyBorder="1" applyAlignment="1">
      <alignment horizontal="center" vertical="center"/>
    </xf>
    <xf numFmtId="0" fontId="10" fillId="0" borderId="0" xfId="3" applyAlignment="1">
      <alignment horizontal="center" vertical="center"/>
    </xf>
    <xf numFmtId="0" fontId="1" fillId="2" borderId="12" xfId="1" applyBorder="1" applyAlignment="1">
      <alignment vertical="center"/>
    </xf>
    <xf numFmtId="0" fontId="0" fillId="0" borderId="0" xfId="0" applyAlignment="1">
      <alignment horizontal="left" vertical="center"/>
    </xf>
    <xf numFmtId="0" fontId="5" fillId="0" borderId="8" xfId="4" applyAlignment="1">
      <alignment horizontal="left" vertical="center"/>
    </xf>
    <xf numFmtId="177" fontId="9" fillId="0" borderId="0" xfId="3" applyNumberFormat="1" applyFont="1" applyAlignment="1">
      <alignment horizontal="center" vertical="center"/>
    </xf>
    <xf numFmtId="0" fontId="3" fillId="0" borderId="0" xfId="0" applyFont="1" applyAlignment="1">
      <alignment horizontal="center" vertical="center"/>
    </xf>
    <xf numFmtId="179" fontId="4" fillId="3" borderId="13" xfId="2" applyNumberFormat="1" applyBorder="1" applyAlignment="1">
      <alignment horizontal="center" vertical="center"/>
    </xf>
    <xf numFmtId="0" fontId="10" fillId="0" borderId="0" xfId="3" applyBorder="1" applyAlignment="1">
      <alignment horizontal="center" vertical="center"/>
    </xf>
    <xf numFmtId="176" fontId="5" fillId="0" borderId="14" xfId="4" applyNumberFormat="1" applyFill="1" applyBorder="1">
      <alignment vertical="center"/>
    </xf>
    <xf numFmtId="179" fontId="9" fillId="0" borderId="0" xfId="3" applyNumberFormat="1" applyFont="1" applyBorder="1" applyAlignment="1">
      <alignment horizontal="center" vertical="center"/>
    </xf>
    <xf numFmtId="0" fontId="12" fillId="4" borderId="6" xfId="0" applyFont="1" applyFill="1" applyBorder="1" applyAlignment="1">
      <alignment horizontal="center" vertical="center"/>
    </xf>
    <xf numFmtId="177" fontId="9" fillId="0" borderId="0" xfId="3" applyNumberFormat="1" applyFont="1" applyBorder="1" applyAlignment="1">
      <alignment horizontal="center" vertical="center"/>
    </xf>
    <xf numFmtId="176" fontId="5" fillId="0" borderId="14" xfId="4" applyNumberFormat="1" applyFill="1" applyBorder="1" applyAlignment="1">
      <alignment horizontal="center" vertical="center"/>
    </xf>
    <xf numFmtId="0" fontId="5" fillId="0" borderId="0" xfId="3" applyFont="1" applyAlignment="1">
      <alignment horizontal="center" vertical="center"/>
    </xf>
    <xf numFmtId="0" fontId="3" fillId="0" borderId="0" xfId="3" applyFont="1" applyBorder="1" applyAlignment="1">
      <alignment horizontal="center" vertical="center"/>
    </xf>
    <xf numFmtId="0" fontId="0" fillId="0" borderId="0" xfId="0" applyFill="1" applyAlignment="1">
      <alignment horizontal="center" vertical="center"/>
    </xf>
    <xf numFmtId="43" fontId="5" fillId="0" borderId="10" xfId="4" applyNumberFormat="1" applyBorder="1">
      <alignment vertical="center"/>
    </xf>
    <xf numFmtId="0" fontId="0" fillId="4" borderId="15" xfId="0" applyFill="1" applyBorder="1">
      <alignment vertical="center"/>
    </xf>
    <xf numFmtId="0" fontId="0" fillId="6" borderId="6" xfId="0" applyFill="1" applyBorder="1">
      <alignment vertical="center"/>
    </xf>
    <xf numFmtId="3" fontId="0" fillId="6" borderId="6" xfId="0" applyNumberFormat="1" applyFill="1" applyBorder="1">
      <alignment vertical="center"/>
    </xf>
    <xf numFmtId="0" fontId="3" fillId="6" borderId="6" xfId="0" applyFont="1" applyFill="1" applyBorder="1" applyAlignment="1">
      <alignment horizontal="center" vertical="center"/>
    </xf>
    <xf numFmtId="0" fontId="6" fillId="6" borderId="6" xfId="0" applyFont="1" applyFill="1" applyBorder="1">
      <alignment vertical="center"/>
    </xf>
    <xf numFmtId="0" fontId="0" fillId="6" borderId="6" xfId="0" applyFill="1" applyBorder="1" applyAlignment="1">
      <alignment horizontal="left" vertical="center"/>
    </xf>
    <xf numFmtId="0" fontId="6" fillId="4" borderId="6" xfId="0" applyFont="1" applyFill="1" applyBorder="1">
      <alignment vertical="center"/>
    </xf>
    <xf numFmtId="0" fontId="0" fillId="6" borderId="15" xfId="0" applyFill="1" applyBorder="1">
      <alignment vertical="center"/>
    </xf>
    <xf numFmtId="178" fontId="0" fillId="6" borderId="16" xfId="0" applyNumberFormat="1" applyFill="1" applyBorder="1" applyAlignment="1">
      <alignment horizontal="left" vertical="center"/>
    </xf>
    <xf numFmtId="178" fontId="0" fillId="4" borderId="16" xfId="0" quotePrefix="1" applyNumberFormat="1" applyFill="1" applyBorder="1" applyAlignment="1">
      <alignment horizontal="left" vertical="center"/>
    </xf>
    <xf numFmtId="181" fontId="4" fillId="3" borderId="17" xfId="2" applyNumberFormat="1" applyBorder="1" applyAlignment="1">
      <alignment horizontal="center" vertical="center"/>
    </xf>
    <xf numFmtId="0" fontId="12" fillId="6" borderId="5" xfId="0" applyFont="1" applyFill="1" applyBorder="1" applyAlignment="1">
      <alignment vertical="center"/>
    </xf>
    <xf numFmtId="0" fontId="12" fillId="6" borderId="6" xfId="0" applyFont="1" applyFill="1" applyBorder="1" applyAlignment="1">
      <alignment vertical="center" wrapText="1"/>
    </xf>
    <xf numFmtId="0" fontId="12" fillId="6" borderId="6" xfId="0" applyFont="1" applyFill="1" applyBorder="1">
      <alignment vertical="center"/>
    </xf>
    <xf numFmtId="3" fontId="12" fillId="6" borderId="6" xfId="0" applyNumberFormat="1" applyFont="1" applyFill="1" applyBorder="1">
      <alignment vertical="center"/>
    </xf>
    <xf numFmtId="0" fontId="13" fillId="6" borderId="6" xfId="0" applyFont="1" applyFill="1" applyBorder="1" applyAlignment="1">
      <alignment vertical="center"/>
    </xf>
    <xf numFmtId="0" fontId="13" fillId="6" borderId="6" xfId="0" applyFont="1" applyFill="1" applyBorder="1">
      <alignment vertical="center"/>
    </xf>
    <xf numFmtId="0" fontId="13" fillId="6" borderId="6" xfId="0" applyFont="1" applyFill="1" applyBorder="1" applyAlignment="1">
      <alignment horizontal="center" vertical="center"/>
    </xf>
    <xf numFmtId="0" fontId="13" fillId="6" borderId="6" xfId="0" quotePrefix="1" applyFont="1" applyFill="1" applyBorder="1" applyAlignment="1">
      <alignment horizontal="center" vertical="center"/>
    </xf>
    <xf numFmtId="0" fontId="12" fillId="6" borderId="6" xfId="0" applyFont="1" applyFill="1" applyBorder="1" applyAlignment="1">
      <alignment horizontal="center" vertical="center"/>
    </xf>
    <xf numFmtId="0" fontId="12" fillId="6" borderId="6" xfId="0" applyFont="1" applyFill="1" applyBorder="1" applyAlignment="1">
      <alignment horizontal="left" vertical="center"/>
    </xf>
    <xf numFmtId="0" fontId="12" fillId="6" borderId="7" xfId="0" applyFont="1" applyFill="1" applyBorder="1" applyAlignment="1">
      <alignment horizontal="left" vertical="center"/>
    </xf>
    <xf numFmtId="178" fontId="12" fillId="6" borderId="7" xfId="0" applyNumberFormat="1" applyFont="1" applyFill="1" applyBorder="1" applyAlignment="1">
      <alignment horizontal="left" vertical="center"/>
    </xf>
    <xf numFmtId="178" fontId="0" fillId="4" borderId="16" xfId="0" applyNumberFormat="1" applyFill="1" applyBorder="1" applyAlignment="1">
      <alignment horizontal="left" vertical="center"/>
    </xf>
    <xf numFmtId="0" fontId="10" fillId="7" borderId="0" xfId="3" applyFill="1">
      <alignment vertical="center"/>
    </xf>
    <xf numFmtId="0" fontId="3" fillId="7" borderId="0" xfId="0" applyFont="1" applyFill="1">
      <alignment vertical="center"/>
    </xf>
    <xf numFmtId="0" fontId="6" fillId="4" borderId="5" xfId="0" applyFont="1" applyFill="1" applyBorder="1">
      <alignment vertical="center"/>
    </xf>
    <xf numFmtId="0" fontId="13" fillId="4" borderId="6" xfId="0" applyFont="1" applyFill="1" applyBorder="1">
      <alignment vertical="center"/>
    </xf>
    <xf numFmtId="0" fontId="12" fillId="4" borderId="5" xfId="0" applyFont="1" applyFill="1" applyBorder="1" applyAlignment="1">
      <alignment vertical="center"/>
    </xf>
    <xf numFmtId="0" fontId="12" fillId="4" borderId="6" xfId="0" applyFont="1" applyFill="1" applyBorder="1" applyAlignment="1">
      <alignment vertical="center" wrapText="1"/>
    </xf>
    <xf numFmtId="0" fontId="12" fillId="4" borderId="6" xfId="0" applyFont="1" applyFill="1" applyBorder="1">
      <alignment vertical="center"/>
    </xf>
    <xf numFmtId="3" fontId="12" fillId="4" borderId="6" xfId="0" applyNumberFormat="1" applyFont="1" applyFill="1" applyBorder="1">
      <alignment vertical="center"/>
    </xf>
    <xf numFmtId="0" fontId="13" fillId="4" borderId="6" xfId="0" applyFont="1" applyFill="1" applyBorder="1" applyAlignment="1">
      <alignment vertical="center"/>
    </xf>
    <xf numFmtId="0" fontId="13" fillId="4" borderId="6" xfId="0" applyFont="1" applyFill="1" applyBorder="1" applyAlignment="1">
      <alignment horizontal="center" vertical="center"/>
    </xf>
    <xf numFmtId="0" fontId="13" fillId="4" borderId="6" xfId="0" quotePrefix="1" applyFont="1" applyFill="1" applyBorder="1" applyAlignment="1">
      <alignment horizontal="center" vertical="center"/>
    </xf>
    <xf numFmtId="0" fontId="12" fillId="4" borderId="6" xfId="0" applyFont="1" applyFill="1" applyBorder="1" applyAlignment="1">
      <alignment horizontal="left" vertical="center"/>
    </xf>
    <xf numFmtId="0" fontId="12" fillId="4" borderId="7" xfId="0" applyFont="1" applyFill="1" applyBorder="1" applyAlignment="1">
      <alignment horizontal="left" vertical="center"/>
    </xf>
    <xf numFmtId="178" fontId="12" fillId="4" borderId="7" xfId="0" applyNumberFormat="1" applyFont="1" applyFill="1" applyBorder="1" applyAlignment="1">
      <alignment horizontal="left" vertical="center"/>
    </xf>
    <xf numFmtId="0" fontId="11" fillId="6" borderId="6" xfId="0" applyFont="1" applyFill="1" applyBorder="1" applyAlignment="1">
      <alignment horizontal="center" vertical="center"/>
    </xf>
    <xf numFmtId="178" fontId="0" fillId="6" borderId="16" xfId="0" quotePrefix="1" applyNumberFormat="1" applyFill="1" applyBorder="1" applyAlignment="1">
      <alignment horizontal="left" vertical="center"/>
    </xf>
    <xf numFmtId="0" fontId="3" fillId="6" borderId="6" xfId="0" applyFont="1" applyFill="1" applyBorder="1">
      <alignment vertical="center"/>
    </xf>
    <xf numFmtId="177" fontId="4" fillId="3" borderId="20" xfId="2" applyNumberFormat="1" applyBorder="1" applyAlignment="1">
      <alignment horizontal="center" vertical="center"/>
    </xf>
    <xf numFmtId="0" fontId="3" fillId="6" borderId="6" xfId="0" quotePrefix="1" applyFont="1" applyFill="1" applyBorder="1">
      <alignment vertical="center"/>
    </xf>
    <xf numFmtId="0" fontId="12" fillId="6" borderId="15" xfId="0" applyFont="1" applyFill="1" applyBorder="1">
      <alignment vertical="center"/>
    </xf>
    <xf numFmtId="178" fontId="12" fillId="6" borderId="16" xfId="0" applyNumberFormat="1" applyFont="1" applyFill="1" applyBorder="1" applyAlignment="1">
      <alignment horizontal="left" vertical="center"/>
    </xf>
    <xf numFmtId="180" fontId="4" fillId="3" borderId="17" xfId="2" applyNumberFormat="1" applyBorder="1" applyAlignment="1">
      <alignment horizontal="center" vertical="center"/>
    </xf>
    <xf numFmtId="0" fontId="3" fillId="4" borderId="6" xfId="0" quotePrefix="1" applyFont="1" applyFill="1" applyBorder="1">
      <alignment vertical="center"/>
    </xf>
    <xf numFmtId="180" fontId="4" fillId="3" borderId="17" xfId="2" applyNumberFormat="1" applyBorder="1" applyAlignment="1">
      <alignment horizontal="center" vertical="center"/>
    </xf>
    <xf numFmtId="0" fontId="10" fillId="6" borderId="6" xfId="3" applyFill="1" applyBorder="1">
      <alignment vertical="center"/>
    </xf>
    <xf numFmtId="179" fontId="4" fillId="3" borderId="22" xfId="2" applyNumberFormat="1" applyBorder="1" applyAlignment="1">
      <alignment horizontal="center" vertical="center"/>
    </xf>
    <xf numFmtId="179" fontId="4" fillId="3" borderId="20" xfId="2" applyNumberFormat="1" applyBorder="1" applyAlignment="1">
      <alignment horizontal="center" vertical="center"/>
    </xf>
    <xf numFmtId="177" fontId="4" fillId="3" borderId="22" xfId="2" applyNumberFormat="1" applyBorder="1" applyAlignment="1">
      <alignment horizontal="center" vertical="center"/>
    </xf>
    <xf numFmtId="181" fontId="4" fillId="3" borderId="17" xfId="2" applyNumberFormat="1" applyBorder="1" applyAlignment="1">
      <alignment horizontal="center" vertical="center"/>
    </xf>
    <xf numFmtId="0" fontId="0" fillId="6" borderId="15" xfId="0" applyFill="1" applyBorder="1" applyAlignment="1">
      <alignment vertical="center" wrapText="1"/>
    </xf>
    <xf numFmtId="0" fontId="14" fillId="6" borderId="5" xfId="0" applyFont="1" applyFill="1" applyBorder="1" applyAlignment="1">
      <alignment vertical="center"/>
    </xf>
    <xf numFmtId="0" fontId="14" fillId="6" borderId="6" xfId="0" applyFont="1" applyFill="1" applyBorder="1" applyAlignment="1">
      <alignment vertical="center" wrapText="1"/>
    </xf>
    <xf numFmtId="0" fontId="14" fillId="6" borderId="6" xfId="0" applyFont="1" applyFill="1" applyBorder="1">
      <alignment vertical="center"/>
    </xf>
    <xf numFmtId="3" fontId="14" fillId="6" borderId="6" xfId="0" applyNumberFormat="1" applyFont="1" applyFill="1" applyBorder="1">
      <alignment vertical="center"/>
    </xf>
    <xf numFmtId="0" fontId="15" fillId="6" borderId="6" xfId="0" applyFont="1" applyFill="1" applyBorder="1" applyAlignment="1">
      <alignment vertical="center"/>
    </xf>
    <xf numFmtId="0" fontId="15" fillId="6" borderId="6" xfId="0" applyFont="1" applyFill="1" applyBorder="1">
      <alignment vertical="center"/>
    </xf>
    <xf numFmtId="0" fontId="15" fillId="6" borderId="6" xfId="0" applyFont="1" applyFill="1" applyBorder="1" applyAlignment="1">
      <alignment horizontal="center" vertical="center"/>
    </xf>
    <xf numFmtId="0" fontId="15" fillId="6" borderId="6" xfId="0" quotePrefix="1" applyFont="1" applyFill="1" applyBorder="1" applyAlignment="1">
      <alignment horizontal="center" vertical="center"/>
    </xf>
    <xf numFmtId="0" fontId="14" fillId="6" borderId="6" xfId="0" applyFont="1" applyFill="1" applyBorder="1" applyAlignment="1">
      <alignment horizontal="center" vertical="center"/>
    </xf>
    <xf numFmtId="0" fontId="14" fillId="6" borderId="6" xfId="0" applyFont="1" applyFill="1" applyBorder="1" applyAlignment="1">
      <alignment horizontal="left" vertical="center"/>
    </xf>
    <xf numFmtId="0" fontId="14" fillId="6" borderId="7" xfId="0" applyFont="1" applyFill="1" applyBorder="1" applyAlignment="1">
      <alignment horizontal="left" vertical="center"/>
    </xf>
    <xf numFmtId="178" fontId="14" fillId="6" borderId="7" xfId="0" applyNumberFormat="1" applyFont="1" applyFill="1" applyBorder="1" applyAlignment="1">
      <alignment horizontal="left" vertical="center"/>
    </xf>
    <xf numFmtId="0" fontId="6" fillId="6" borderId="5" xfId="0" applyFont="1" applyFill="1" applyBorder="1">
      <alignment vertical="center"/>
    </xf>
    <xf numFmtId="0" fontId="12" fillId="4" borderId="7" xfId="0" applyFont="1" applyFill="1" applyBorder="1" applyAlignment="1">
      <alignment horizontal="left" vertical="center" wrapText="1"/>
    </xf>
    <xf numFmtId="0" fontId="12" fillId="6" borderId="7" xfId="0" applyFont="1" applyFill="1" applyBorder="1" applyAlignment="1">
      <alignment horizontal="left" vertical="center" wrapText="1"/>
    </xf>
    <xf numFmtId="0" fontId="6" fillId="0" borderId="0" xfId="0" applyFont="1" applyAlignment="1">
      <alignment horizontal="center" vertical="center"/>
    </xf>
    <xf numFmtId="0" fontId="14" fillId="4" borderId="6" xfId="0" applyFont="1" applyFill="1" applyBorder="1">
      <alignment vertical="center"/>
    </xf>
    <xf numFmtId="3" fontId="14" fillId="4" borderId="6" xfId="0" applyNumberFormat="1" applyFont="1" applyFill="1" applyBorder="1">
      <alignment vertical="center"/>
    </xf>
    <xf numFmtId="0" fontId="15" fillId="4" borderId="6" xfId="0" applyFont="1" applyFill="1" applyBorder="1">
      <alignment vertical="center"/>
    </xf>
    <xf numFmtId="0" fontId="15" fillId="4" borderId="6" xfId="0" applyFont="1" applyFill="1" applyBorder="1" applyAlignment="1">
      <alignment horizontal="center" vertical="center"/>
    </xf>
    <xf numFmtId="0" fontId="15" fillId="4" borderId="6" xfId="0" quotePrefix="1" applyFont="1" applyFill="1" applyBorder="1">
      <alignment vertical="center"/>
    </xf>
    <xf numFmtId="0" fontId="14" fillId="4" borderId="6" xfId="0" applyFont="1" applyFill="1" applyBorder="1" applyAlignment="1">
      <alignment horizontal="left" vertical="center"/>
    </xf>
    <xf numFmtId="0" fontId="14" fillId="4" borderId="15" xfId="0" applyFont="1" applyFill="1" applyBorder="1">
      <alignment vertical="center"/>
    </xf>
    <xf numFmtId="178" fontId="14" fillId="4" borderId="16" xfId="0" applyNumberFormat="1" applyFont="1" applyFill="1" applyBorder="1" applyAlignment="1">
      <alignment horizontal="left" vertical="center"/>
    </xf>
    <xf numFmtId="0" fontId="15" fillId="6" borderId="6" xfId="0" quotePrefix="1" applyFont="1" applyFill="1" applyBorder="1">
      <alignment vertical="center"/>
    </xf>
    <xf numFmtId="0" fontId="14" fillId="6" borderId="15" xfId="0" applyFont="1" applyFill="1" applyBorder="1">
      <alignment vertical="center"/>
    </xf>
    <xf numFmtId="178" fontId="14" fillId="6" borderId="16" xfId="0" applyNumberFormat="1" applyFont="1" applyFill="1" applyBorder="1" applyAlignment="1">
      <alignment horizontal="left" vertical="center"/>
    </xf>
    <xf numFmtId="0" fontId="17" fillId="4" borderId="6" xfId="3" applyFont="1" applyFill="1" applyBorder="1">
      <alignment vertical="center"/>
    </xf>
    <xf numFmtId="0" fontId="6" fillId="6" borderId="6" xfId="0" applyFont="1" applyFill="1" applyBorder="1" applyAlignment="1">
      <alignment horizontal="left" vertical="center"/>
    </xf>
    <xf numFmtId="0" fontId="6" fillId="4" borderId="6" xfId="0" applyFont="1" applyFill="1" applyBorder="1" applyAlignment="1">
      <alignment horizontal="left" vertical="center"/>
    </xf>
    <xf numFmtId="0" fontId="3" fillId="9" borderId="6" xfId="0" applyFont="1" applyFill="1" applyBorder="1" applyAlignment="1">
      <alignment horizontal="center" vertical="center"/>
    </xf>
    <xf numFmtId="0" fontId="16" fillId="6" borderId="6" xfId="0" applyFont="1" applyFill="1" applyBorder="1">
      <alignment vertical="center"/>
    </xf>
    <xf numFmtId="0" fontId="16" fillId="4" borderId="6" xfId="0" applyFont="1" applyFill="1" applyBorder="1">
      <alignment vertical="center"/>
    </xf>
    <xf numFmtId="181" fontId="4" fillId="3" borderId="17" xfId="2" applyNumberFormat="1" applyBorder="1" applyAlignment="1">
      <alignment horizontal="center" vertical="center"/>
    </xf>
    <xf numFmtId="0" fontId="3" fillId="7" borderId="0" xfId="0" applyFont="1" applyFill="1" applyAlignment="1">
      <alignment horizontal="center" vertical="center"/>
    </xf>
    <xf numFmtId="0" fontId="0" fillId="4" borderId="15" xfId="0" applyFill="1" applyBorder="1" applyAlignment="1">
      <alignment vertical="center" wrapText="1"/>
    </xf>
    <xf numFmtId="0" fontId="12" fillId="6" borderId="5" xfId="0" applyFont="1" applyFill="1" applyBorder="1">
      <alignment vertical="center"/>
    </xf>
    <xf numFmtId="0" fontId="12" fillId="4" borderId="5" xfId="0" applyFont="1" applyFill="1" applyBorder="1">
      <alignment vertical="center"/>
    </xf>
    <xf numFmtId="0" fontId="13" fillId="4" borderId="5" xfId="0" applyFont="1" applyFill="1" applyBorder="1" applyAlignment="1">
      <alignment vertical="center"/>
    </xf>
    <xf numFmtId="0" fontId="13" fillId="6" borderId="5" xfId="0" applyFont="1" applyFill="1" applyBorder="1" applyAlignment="1">
      <alignment vertical="center"/>
    </xf>
    <xf numFmtId="0" fontId="6" fillId="6" borderId="6" xfId="0" applyFont="1" applyFill="1" applyBorder="1" applyAlignment="1">
      <alignment horizontal="center" vertical="center"/>
    </xf>
    <xf numFmtId="0" fontId="3" fillId="9" borderId="18" xfId="0" applyFont="1" applyFill="1" applyBorder="1" applyAlignment="1">
      <alignment vertical="center"/>
    </xf>
    <xf numFmtId="0" fontId="3" fillId="12" borderId="18" xfId="0" applyFont="1" applyFill="1" applyBorder="1" applyAlignment="1">
      <alignment vertical="center"/>
    </xf>
    <xf numFmtId="0" fontId="0" fillId="0" borderId="0" xfId="0" applyAlignment="1">
      <alignment horizontal="right" vertical="center"/>
    </xf>
    <xf numFmtId="0" fontId="0" fillId="4" borderId="0" xfId="0" applyFill="1">
      <alignment vertical="center"/>
    </xf>
    <xf numFmtId="0" fontId="0" fillId="0" borderId="0" xfId="0" applyAlignment="1">
      <alignment horizontal="center" vertical="center"/>
    </xf>
    <xf numFmtId="0" fontId="6" fillId="11" borderId="19" xfId="0" applyFont="1" applyFill="1" applyBorder="1" applyAlignment="1">
      <alignment horizontal="center" vertical="center"/>
    </xf>
    <xf numFmtId="178" fontId="12" fillId="6" borderId="7" xfId="0" quotePrefix="1" applyNumberFormat="1" applyFont="1" applyFill="1" applyBorder="1" applyAlignment="1">
      <alignment horizontal="left" vertical="center"/>
    </xf>
    <xf numFmtId="0" fontId="12" fillId="4" borderId="0" xfId="0" applyFont="1" applyFill="1" applyBorder="1" applyAlignment="1">
      <alignment horizontal="left" vertical="center"/>
    </xf>
    <xf numFmtId="0" fontId="0" fillId="4" borderId="0" xfId="0" applyFill="1" applyAlignment="1">
      <alignment vertical="center" wrapText="1"/>
    </xf>
    <xf numFmtId="0" fontId="12" fillId="4" borderId="0" xfId="0" applyFont="1" applyFill="1" applyBorder="1">
      <alignment vertical="center"/>
    </xf>
    <xf numFmtId="0" fontId="6" fillId="4" borderId="6" xfId="0" quotePrefix="1" applyFont="1" applyFill="1" applyBorder="1">
      <alignment vertical="center"/>
    </xf>
    <xf numFmtId="0" fontId="12" fillId="6" borderId="6" xfId="0" quotePrefix="1" applyFont="1" applyFill="1" applyBorder="1">
      <alignment vertical="center"/>
    </xf>
    <xf numFmtId="0" fontId="6" fillId="13" borderId="6" xfId="0" applyFont="1" applyFill="1" applyBorder="1" applyAlignment="1">
      <alignment horizontal="center" vertical="center"/>
    </xf>
    <xf numFmtId="0" fontId="6" fillId="13" borderId="18" xfId="0" applyFont="1" applyFill="1" applyBorder="1" applyAlignment="1">
      <alignment horizontal="center" vertical="center"/>
    </xf>
    <xf numFmtId="0" fontId="11" fillId="10" borderId="15" xfId="0" applyFont="1" applyFill="1" applyBorder="1" applyAlignment="1">
      <alignment vertical="center"/>
    </xf>
    <xf numFmtId="0" fontId="12" fillId="13" borderId="36" xfId="0" applyFont="1" applyFill="1" applyBorder="1" applyAlignment="1">
      <alignment horizontal="center" vertical="center"/>
    </xf>
    <xf numFmtId="0" fontId="0" fillId="0" borderId="0" xfId="0" applyAlignment="1">
      <alignment horizontal="center" vertical="center"/>
    </xf>
    <xf numFmtId="182" fontId="3" fillId="0" borderId="0" xfId="0" applyNumberFormat="1" applyFont="1" applyAlignment="1">
      <alignment horizontal="center" vertical="center"/>
    </xf>
    <xf numFmtId="177" fontId="13" fillId="4" borderId="6" xfId="0" applyNumberFormat="1" applyFont="1" applyFill="1" applyBorder="1" applyAlignment="1">
      <alignment horizontal="center" vertical="center"/>
    </xf>
    <xf numFmtId="177" fontId="13" fillId="6" borderId="6" xfId="0" applyNumberFormat="1" applyFont="1" applyFill="1" applyBorder="1" applyAlignment="1">
      <alignment horizontal="center" vertical="center"/>
    </xf>
    <xf numFmtId="177" fontId="4" fillId="3" borderId="38" xfId="2" applyNumberFormat="1" applyBorder="1" applyAlignment="1">
      <alignment horizontal="center" vertical="center"/>
    </xf>
    <xf numFmtId="0" fontId="1" fillId="2" borderId="1" xfId="1">
      <alignment vertical="center"/>
    </xf>
    <xf numFmtId="0" fontId="16" fillId="4" borderId="6" xfId="0" applyFont="1" applyFill="1" applyBorder="1" applyAlignment="1">
      <alignment horizontal="left" vertical="center"/>
    </xf>
    <xf numFmtId="0" fontId="16" fillId="6" borderId="6" xfId="0" applyFont="1" applyFill="1" applyBorder="1" applyAlignment="1">
      <alignment horizontal="left" vertical="center"/>
    </xf>
    <xf numFmtId="177" fontId="18" fillId="3" borderId="20" xfId="2" applyNumberFormat="1" applyFont="1" applyBorder="1" applyAlignment="1">
      <alignment horizontal="center" vertical="center"/>
    </xf>
    <xf numFmtId="0" fontId="0" fillId="0" borderId="0" xfId="0" applyAlignment="1">
      <alignment horizontal="center" vertical="center"/>
    </xf>
    <xf numFmtId="0" fontId="20" fillId="4" borderId="5" xfId="0" applyFont="1" applyFill="1" applyBorder="1" applyAlignment="1">
      <alignment vertical="center"/>
    </xf>
    <xf numFmtId="0" fontId="20" fillId="6" borderId="5" xfId="0" applyFont="1" applyFill="1" applyBorder="1" applyAlignment="1">
      <alignment vertical="center"/>
    </xf>
    <xf numFmtId="0" fontId="13" fillId="0" borderId="0" xfId="0" applyFont="1" applyAlignment="1">
      <alignment horizontal="center" vertical="center"/>
    </xf>
    <xf numFmtId="177" fontId="1" fillId="2" borderId="1" xfId="1" applyNumberFormat="1">
      <alignment vertical="center"/>
    </xf>
    <xf numFmtId="0" fontId="19" fillId="14" borderId="1" xfId="5" applyBorder="1">
      <alignment vertical="center"/>
    </xf>
    <xf numFmtId="3" fontId="1" fillId="2" borderId="1" xfId="1" applyNumberFormat="1">
      <alignment vertical="center"/>
    </xf>
    <xf numFmtId="0" fontId="10" fillId="0" borderId="0" xfId="3" applyAlignment="1">
      <alignment horizontal="center" vertical="center"/>
    </xf>
    <xf numFmtId="181" fontId="4" fillId="3" borderId="17" xfId="2" applyNumberFormat="1" applyBorder="1" applyAlignment="1">
      <alignment horizontal="center" vertical="center"/>
    </xf>
    <xf numFmtId="177" fontId="3" fillId="0" borderId="0" xfId="0" applyNumberFormat="1" applyFont="1" applyAlignment="1">
      <alignment horizontal="center" vertical="center"/>
    </xf>
    <xf numFmtId="0" fontId="0" fillId="0" borderId="0" xfId="0" applyAlignment="1">
      <alignment horizontal="center" vertical="center"/>
    </xf>
    <xf numFmtId="0" fontId="10" fillId="4" borderId="5" xfId="3" applyFill="1" applyBorder="1" applyAlignment="1">
      <alignment vertical="center"/>
    </xf>
    <xf numFmtId="0" fontId="12" fillId="6" borderId="6" xfId="0" applyFont="1" applyFill="1" applyBorder="1" applyAlignment="1">
      <alignment horizontal="left" vertical="center" wrapText="1"/>
    </xf>
    <xf numFmtId="0" fontId="12" fillId="4" borderId="6" xfId="0" applyFont="1" applyFill="1" applyBorder="1" applyAlignment="1">
      <alignment horizontal="left" vertical="center" wrapText="1"/>
    </xf>
    <xf numFmtId="0" fontId="12" fillId="4" borderId="19" xfId="0" applyFont="1" applyFill="1" applyBorder="1" applyAlignment="1">
      <alignment vertical="center"/>
    </xf>
    <xf numFmtId="0" fontId="10" fillId="6" borderId="5" xfId="3" applyFill="1" applyBorder="1" applyAlignment="1">
      <alignment vertical="center"/>
    </xf>
    <xf numFmtId="177" fontId="3" fillId="0" borderId="0" xfId="0" applyNumberFormat="1" applyFont="1" applyAlignment="1">
      <alignment vertical="center"/>
    </xf>
    <xf numFmtId="177" fontId="16" fillId="3" borderId="20" xfId="2" applyNumberFormat="1" applyFont="1" applyBorder="1" applyAlignment="1">
      <alignment horizontal="center" vertical="center"/>
    </xf>
    <xf numFmtId="0" fontId="3" fillId="0" borderId="0" xfId="0" applyFont="1" applyAlignment="1">
      <alignment horizontal="center" vertical="center"/>
    </xf>
    <xf numFmtId="0" fontId="10" fillId="0" borderId="0" xfId="3" quotePrefix="1">
      <alignment vertical="center"/>
    </xf>
    <xf numFmtId="177" fontId="16" fillId="3" borderId="46" xfId="2" applyNumberFormat="1" applyFont="1" applyBorder="1" applyAlignment="1">
      <alignment horizontal="center" vertical="center"/>
    </xf>
    <xf numFmtId="0" fontId="0" fillId="0" borderId="0" xfId="0" applyAlignment="1">
      <alignment horizontal="center" vertical="center"/>
    </xf>
    <xf numFmtId="0" fontId="10" fillId="0" borderId="0" xfId="3"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181" fontId="4" fillId="3" borderId="17" xfId="2" applyNumberFormat="1" applyBorder="1" applyAlignment="1">
      <alignment horizontal="center" vertical="center"/>
    </xf>
    <xf numFmtId="0" fontId="10" fillId="0" borderId="0" xfId="3">
      <alignment vertical="center"/>
    </xf>
    <xf numFmtId="0" fontId="3" fillId="0" borderId="0" xfId="0" applyFont="1" applyFill="1" applyAlignment="1">
      <alignment horizontal="center" vertical="center"/>
    </xf>
    <xf numFmtId="0" fontId="10" fillId="5" borderId="27" xfId="3" applyFill="1" applyBorder="1" applyAlignment="1">
      <alignment horizontal="center" vertical="center"/>
    </xf>
    <xf numFmtId="0" fontId="0" fillId="0" borderId="0" xfId="0" applyFill="1" applyAlignment="1">
      <alignment vertical="center"/>
    </xf>
    <xf numFmtId="0" fontId="13" fillId="15" borderId="37" xfId="0" applyFont="1" applyFill="1" applyBorder="1" applyAlignment="1">
      <alignment vertical="center"/>
    </xf>
    <xf numFmtId="0" fontId="13" fillId="15" borderId="31" xfId="0" applyFont="1" applyFill="1" applyBorder="1" applyAlignment="1">
      <alignment vertical="center"/>
    </xf>
    <xf numFmtId="3" fontId="0" fillId="0" borderId="0" xfId="0" applyNumberFormat="1" applyAlignment="1">
      <alignment horizontal="center" vertical="center"/>
    </xf>
    <xf numFmtId="0" fontId="13" fillId="0" borderId="0" xfId="0" applyFont="1" applyAlignment="1">
      <alignment horizontal="center" vertical="center"/>
    </xf>
    <xf numFmtId="0" fontId="3" fillId="0" borderId="0" xfId="0" applyFont="1" applyAlignment="1">
      <alignment horizontal="center" vertical="center"/>
    </xf>
    <xf numFmtId="0" fontId="13" fillId="15" borderId="48" xfId="0" applyFont="1" applyFill="1" applyBorder="1" applyAlignment="1">
      <alignment vertical="center" wrapText="1"/>
    </xf>
    <xf numFmtId="0" fontId="12" fillId="15" borderId="48" xfId="0" applyFont="1" applyFill="1" applyBorder="1" applyAlignment="1">
      <alignment horizontal="right" wrapText="1"/>
    </xf>
    <xf numFmtId="0" fontId="12" fillId="15" borderId="37" xfId="0" applyFont="1" applyFill="1" applyBorder="1" applyAlignment="1">
      <alignment horizontal="left"/>
    </xf>
    <xf numFmtId="177" fontId="13" fillId="15" borderId="48" xfId="0" applyNumberFormat="1" applyFont="1" applyFill="1" applyBorder="1" applyAlignment="1">
      <alignment horizontal="center" wrapText="1"/>
    </xf>
    <xf numFmtId="0" fontId="0" fillId="0" borderId="0" xfId="0" applyAlignment="1">
      <alignment horizontal="center" vertical="center"/>
    </xf>
    <xf numFmtId="0" fontId="3" fillId="0" borderId="0" xfId="0" applyFont="1" applyAlignment="1">
      <alignment horizontal="center" vertical="center"/>
    </xf>
    <xf numFmtId="181" fontId="4" fillId="3" borderId="17" xfId="2" applyNumberFormat="1" applyBorder="1" applyAlignment="1">
      <alignment horizontal="center" vertical="center"/>
    </xf>
    <xf numFmtId="0" fontId="6" fillId="4" borderId="6" xfId="0" applyFont="1" applyFill="1" applyBorder="1" applyAlignment="1">
      <alignment horizontal="center" vertical="center"/>
    </xf>
    <xf numFmtId="0" fontId="10" fillId="6" borderId="6" xfId="3" applyFill="1" applyBorder="1" applyAlignment="1">
      <alignment horizontal="left" vertical="center"/>
    </xf>
    <xf numFmtId="4" fontId="0" fillId="0" borderId="0" xfId="0" applyNumberFormat="1">
      <alignment vertical="center"/>
    </xf>
    <xf numFmtId="4" fontId="0" fillId="0" borderId="0" xfId="0" applyNumberFormat="1" applyAlignment="1">
      <alignment horizontal="center" vertical="center"/>
    </xf>
    <xf numFmtId="0" fontId="3" fillId="0" borderId="0" xfId="0" applyFont="1" applyFill="1" applyBorder="1" applyAlignment="1">
      <alignment horizontal="center" vertical="center"/>
    </xf>
    <xf numFmtId="177" fontId="4" fillId="3" borderId="46" xfId="2" applyNumberFormat="1" applyBorder="1" applyAlignment="1">
      <alignment horizontal="center" vertical="center"/>
    </xf>
    <xf numFmtId="0" fontId="22" fillId="2" borderId="1" xfId="1" applyFont="1" applyAlignment="1">
      <alignment horizontal="center" vertical="center"/>
    </xf>
    <xf numFmtId="0" fontId="16" fillId="0" borderId="0" xfId="0" applyFont="1" applyAlignment="1">
      <alignment horizontal="center" vertical="center"/>
    </xf>
    <xf numFmtId="181" fontId="4" fillId="3" borderId="17" xfId="2" applyNumberFormat="1" applyBorder="1" applyAlignment="1">
      <alignment horizontal="center" vertical="center"/>
    </xf>
    <xf numFmtId="0" fontId="13" fillId="0" borderId="0" xfId="0" applyFont="1" applyAlignment="1">
      <alignment horizontal="center" vertical="center"/>
    </xf>
    <xf numFmtId="0" fontId="3" fillId="0" borderId="0" xfId="0" applyFont="1" applyAlignment="1">
      <alignment horizontal="center" vertical="center"/>
    </xf>
    <xf numFmtId="177" fontId="10" fillId="3" borderId="20" xfId="3" applyNumberFormat="1" applyFill="1" applyBorder="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0" fontId="10" fillId="4" borderId="6" xfId="3" applyFill="1" applyBorder="1">
      <alignment vertical="center"/>
    </xf>
    <xf numFmtId="177" fontId="18" fillId="3" borderId="13" xfId="2" applyNumberFormat="1" applyFont="1" applyBorder="1" applyAlignment="1">
      <alignment horizontal="center" vertical="center"/>
    </xf>
    <xf numFmtId="177" fontId="18" fillId="3" borderId="38" xfId="2" applyNumberFormat="1" applyFont="1" applyBorder="1" applyAlignment="1">
      <alignment horizontal="center" vertical="center"/>
    </xf>
    <xf numFmtId="0" fontId="12" fillId="6" borderId="18" xfId="0" applyFont="1" applyFill="1" applyBorder="1" applyAlignment="1">
      <alignment horizontal="left" vertical="center"/>
    </xf>
    <xf numFmtId="0" fontId="12" fillId="6" borderId="19" xfId="0" applyFont="1" applyFill="1" applyBorder="1" applyAlignment="1">
      <alignment horizontal="left" vertical="center"/>
    </xf>
    <xf numFmtId="0" fontId="12" fillId="4" borderId="18" xfId="0" applyFont="1" applyFill="1" applyBorder="1" applyAlignment="1">
      <alignment horizontal="left" vertical="center"/>
    </xf>
    <xf numFmtId="0" fontId="12" fillId="4" borderId="19" xfId="0" applyFont="1" applyFill="1" applyBorder="1" applyAlignment="1">
      <alignment horizontal="left" vertical="center"/>
    </xf>
    <xf numFmtId="0" fontId="10" fillId="0" borderId="0" xfId="3" applyAlignment="1">
      <alignment horizontal="left" vertical="center"/>
    </xf>
    <xf numFmtId="177" fontId="18" fillId="3" borderId="39" xfId="2" applyNumberFormat="1" applyFont="1" applyBorder="1" applyAlignment="1">
      <alignment horizontal="center" vertical="center"/>
    </xf>
    <xf numFmtId="0" fontId="12" fillId="6" borderId="21" xfId="0" applyFont="1" applyFill="1" applyBorder="1" applyAlignment="1">
      <alignment horizontal="left" vertical="center"/>
    </xf>
    <xf numFmtId="177" fontId="4" fillId="3" borderId="28" xfId="2" applyNumberFormat="1" applyBorder="1" applyAlignment="1">
      <alignment horizontal="center" vertical="center"/>
    </xf>
    <xf numFmtId="177" fontId="4" fillId="3" borderId="29" xfId="2" applyNumberFormat="1" applyBorder="1" applyAlignment="1">
      <alignment horizontal="center" vertical="center"/>
    </xf>
    <xf numFmtId="177" fontId="13" fillId="4" borderId="18" xfId="0" applyNumberFormat="1" applyFont="1" applyFill="1" applyBorder="1" applyAlignment="1">
      <alignment horizontal="center" vertical="center"/>
    </xf>
    <xf numFmtId="177" fontId="13" fillId="4" borderId="19" xfId="0" applyNumberFormat="1" applyFont="1" applyFill="1" applyBorder="1" applyAlignment="1">
      <alignment horizontal="center" vertical="center"/>
    </xf>
    <xf numFmtId="0" fontId="10" fillId="5" borderId="37" xfId="3" applyFill="1" applyBorder="1" applyAlignment="1">
      <alignment horizontal="center" vertical="center"/>
    </xf>
    <xf numFmtId="0" fontId="13" fillId="4" borderId="18" xfId="0" applyFont="1" applyFill="1" applyBorder="1" applyAlignment="1">
      <alignment horizontal="left" vertical="center"/>
    </xf>
    <xf numFmtId="0" fontId="13" fillId="4" borderId="19" xfId="0" applyFont="1" applyFill="1" applyBorder="1" applyAlignment="1">
      <alignment horizontal="left" vertical="center"/>
    </xf>
    <xf numFmtId="0" fontId="1" fillId="2" borderId="2" xfId="1" applyBorder="1" applyAlignment="1">
      <alignment horizontal="center" vertical="center"/>
    </xf>
    <xf numFmtId="0" fontId="1" fillId="2" borderId="3" xfId="1" applyBorder="1" applyAlignment="1">
      <alignment horizontal="center" vertical="center"/>
    </xf>
    <xf numFmtId="0" fontId="12" fillId="4" borderId="18" xfId="0" applyFont="1" applyFill="1" applyBorder="1" applyAlignment="1">
      <alignment horizontal="left" vertical="center" wrapText="1"/>
    </xf>
    <xf numFmtId="177" fontId="13" fillId="6" borderId="18" xfId="0" applyNumberFormat="1" applyFont="1" applyFill="1" applyBorder="1" applyAlignment="1">
      <alignment horizontal="center" vertical="center"/>
    </xf>
    <xf numFmtId="177" fontId="13" fillId="6" borderId="19" xfId="0" applyNumberFormat="1" applyFont="1" applyFill="1" applyBorder="1" applyAlignment="1">
      <alignment horizontal="center" vertical="center"/>
    </xf>
    <xf numFmtId="177" fontId="13" fillId="6" borderId="21" xfId="0" applyNumberFormat="1" applyFont="1" applyFill="1" applyBorder="1" applyAlignment="1">
      <alignment horizontal="center" vertical="center"/>
    </xf>
    <xf numFmtId="0" fontId="16" fillId="6" borderId="18" xfId="0" applyFont="1" applyFill="1" applyBorder="1" applyAlignment="1">
      <alignment horizontal="left" vertical="center"/>
    </xf>
    <xf numFmtId="0" fontId="16" fillId="6" borderId="19" xfId="0" applyFont="1" applyFill="1" applyBorder="1" applyAlignment="1">
      <alignment horizontal="left" vertical="center"/>
    </xf>
    <xf numFmtId="0" fontId="12" fillId="4" borderId="21" xfId="0" applyFont="1" applyFill="1" applyBorder="1" applyAlignment="1">
      <alignment horizontal="left" vertical="center"/>
    </xf>
    <xf numFmtId="177" fontId="4" fillId="3" borderId="13" xfId="2" applyNumberFormat="1" applyBorder="1" applyAlignment="1">
      <alignment horizontal="center" vertical="center"/>
    </xf>
    <xf numFmtId="177" fontId="4" fillId="3" borderId="39" xfId="2" applyNumberFormat="1" applyBorder="1" applyAlignment="1">
      <alignment horizontal="center" vertical="center"/>
    </xf>
    <xf numFmtId="177" fontId="4" fillId="3" borderId="38" xfId="2" applyNumberFormat="1" applyBorder="1" applyAlignment="1">
      <alignment horizontal="center" vertical="center"/>
    </xf>
    <xf numFmtId="177" fontId="13" fillId="4" borderId="21" xfId="0" applyNumberFormat="1" applyFont="1" applyFill="1" applyBorder="1" applyAlignment="1">
      <alignment horizontal="center" vertical="center"/>
    </xf>
    <xf numFmtId="0" fontId="16" fillId="4" borderId="18" xfId="0" applyFont="1" applyFill="1" applyBorder="1" applyAlignment="1">
      <alignment horizontal="left" vertical="center"/>
    </xf>
    <xf numFmtId="0" fontId="16" fillId="4" borderId="21" xfId="0" applyFont="1" applyFill="1" applyBorder="1" applyAlignment="1">
      <alignment horizontal="left" vertical="center"/>
    </xf>
    <xf numFmtId="0" fontId="16" fillId="4" borderId="19" xfId="0" applyFont="1" applyFill="1" applyBorder="1" applyAlignment="1">
      <alignment horizontal="left" vertical="center"/>
    </xf>
    <xf numFmtId="0" fontId="16" fillId="6" borderId="21" xfId="0" applyFont="1" applyFill="1" applyBorder="1" applyAlignment="1">
      <alignment horizontal="left" vertical="center"/>
    </xf>
    <xf numFmtId="0" fontId="13" fillId="15" borderId="43" xfId="0" applyFont="1" applyFill="1" applyBorder="1" applyAlignment="1">
      <alignment horizontal="left" vertical="center"/>
    </xf>
    <xf numFmtId="0" fontId="13" fillId="15" borderId="37" xfId="0" applyFont="1" applyFill="1" applyBorder="1" applyAlignment="1">
      <alignment horizontal="left" vertical="center"/>
    </xf>
    <xf numFmtId="0" fontId="13" fillId="15" borderId="31" xfId="0" applyFont="1" applyFill="1" applyBorder="1" applyAlignment="1">
      <alignment horizontal="left" vertical="center"/>
    </xf>
    <xf numFmtId="0" fontId="12" fillId="4" borderId="18" xfId="0" applyFont="1" applyFill="1" applyBorder="1" applyAlignment="1">
      <alignment horizontal="right" vertical="center"/>
    </xf>
    <xf numFmtId="0" fontId="12" fillId="4" borderId="19" xfId="0" applyFont="1" applyFill="1" applyBorder="1" applyAlignment="1">
      <alignment horizontal="right" vertical="center"/>
    </xf>
    <xf numFmtId="0" fontId="13" fillId="15" borderId="47" xfId="0" applyFont="1" applyFill="1" applyBorder="1" applyAlignment="1">
      <alignment horizontal="left" vertical="center"/>
    </xf>
    <xf numFmtId="0" fontId="13" fillId="15" borderId="48" xfId="0" applyFont="1" applyFill="1" applyBorder="1" applyAlignment="1">
      <alignment horizontal="left" vertical="center"/>
    </xf>
    <xf numFmtId="0" fontId="13" fillId="15" borderId="47" xfId="0" applyFont="1" applyFill="1" applyBorder="1" applyAlignment="1">
      <alignment horizontal="center" vertical="center" wrapText="1"/>
    </xf>
    <xf numFmtId="0" fontId="13" fillId="15" borderId="48" xfId="0" applyFont="1" applyFill="1" applyBorder="1" applyAlignment="1">
      <alignment horizontal="center" vertical="center" wrapText="1"/>
    </xf>
    <xf numFmtId="0" fontId="12" fillId="6" borderId="18" xfId="0" applyFont="1" applyFill="1" applyBorder="1" applyAlignment="1">
      <alignment horizontal="right" vertical="center"/>
    </xf>
    <xf numFmtId="0" fontId="12" fillId="6" borderId="19" xfId="0" applyFont="1" applyFill="1" applyBorder="1" applyAlignment="1">
      <alignment horizontal="right" vertical="center"/>
    </xf>
    <xf numFmtId="177" fontId="10" fillId="3" borderId="49" xfId="3" applyNumberFormat="1" applyFill="1" applyBorder="1" applyAlignment="1">
      <alignment horizontal="center" vertical="center"/>
    </xf>
    <xf numFmtId="177" fontId="10" fillId="3" borderId="50" xfId="3" applyNumberFormat="1" applyFill="1" applyBorder="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0" fontId="10" fillId="0" borderId="0" xfId="3" applyAlignment="1">
      <alignment horizontal="center" vertical="center"/>
    </xf>
    <xf numFmtId="0" fontId="3" fillId="0" borderId="42" xfId="0" applyFont="1" applyFill="1" applyBorder="1" applyAlignment="1">
      <alignment horizontal="center" vertical="center"/>
    </xf>
    <xf numFmtId="0" fontId="13" fillId="0" borderId="0" xfId="0" applyFont="1" applyAlignment="1">
      <alignment horizontal="center" vertical="center"/>
    </xf>
    <xf numFmtId="177" fontId="4" fillId="3" borderId="49" xfId="2" applyNumberFormat="1" applyBorder="1" applyAlignment="1">
      <alignment horizontal="center" vertical="center"/>
    </xf>
    <xf numFmtId="177" fontId="4" fillId="3" borderId="50" xfId="2" applyNumberFormat="1" applyBorder="1" applyAlignment="1">
      <alignment horizontal="center" vertical="center"/>
    </xf>
    <xf numFmtId="0" fontId="10" fillId="0" borderId="41" xfId="3" applyBorder="1" applyAlignment="1">
      <alignment horizontal="center" vertical="center"/>
    </xf>
    <xf numFmtId="0" fontId="10" fillId="0" borderId="0" xfId="3" applyBorder="1" applyAlignment="1">
      <alignment horizontal="center" vertical="center"/>
    </xf>
    <xf numFmtId="0" fontId="0" fillId="0" borderId="41" xfId="0" applyBorder="1" applyAlignment="1">
      <alignment horizontal="center" vertical="center"/>
    </xf>
    <xf numFmtId="0" fontId="3" fillId="0" borderId="0" xfId="0" applyFont="1" applyFill="1" applyAlignment="1">
      <alignment horizontal="center" vertical="center"/>
    </xf>
    <xf numFmtId="0" fontId="3" fillId="0" borderId="41" xfId="0" applyFont="1" applyBorder="1" applyAlignment="1">
      <alignment horizontal="center" vertical="center"/>
    </xf>
    <xf numFmtId="177" fontId="4" fillId="3" borderId="40" xfId="2" applyNumberFormat="1" applyBorder="1" applyAlignment="1">
      <alignment horizontal="center" vertical="center"/>
    </xf>
    <xf numFmtId="177" fontId="4" fillId="3" borderId="0" xfId="2" applyNumberFormat="1" applyBorder="1" applyAlignment="1">
      <alignment horizontal="center" vertical="center"/>
    </xf>
    <xf numFmtId="180" fontId="4" fillId="3" borderId="28" xfId="2" applyNumberFormat="1" applyBorder="1" applyAlignment="1">
      <alignment horizontal="center" vertical="center"/>
    </xf>
    <xf numFmtId="180" fontId="4" fillId="3" borderId="29" xfId="2" applyNumberFormat="1" applyBorder="1" applyAlignment="1">
      <alignment horizontal="center" vertical="center"/>
    </xf>
    <xf numFmtId="0" fontId="10" fillId="7" borderId="0" xfId="3" applyFill="1" applyAlignment="1">
      <alignment horizontal="center" vertical="center"/>
    </xf>
    <xf numFmtId="0" fontId="3" fillId="7" borderId="0" xfId="0" applyFont="1" applyFill="1" applyAlignment="1">
      <alignment horizontal="center" vertical="center"/>
    </xf>
    <xf numFmtId="181" fontId="4" fillId="3" borderId="17" xfId="2" applyNumberFormat="1" applyBorder="1" applyAlignment="1">
      <alignment horizontal="center" vertical="center"/>
    </xf>
    <xf numFmtId="181" fontId="4" fillId="3" borderId="27" xfId="2" applyNumberFormat="1" applyBorder="1" applyAlignment="1">
      <alignment horizontal="center" vertical="center"/>
    </xf>
    <xf numFmtId="177" fontId="4" fillId="3" borderId="22" xfId="2" applyNumberFormat="1" applyBorder="1" applyAlignment="1">
      <alignment horizontal="center" vertical="center"/>
    </xf>
    <xf numFmtId="177" fontId="4" fillId="3" borderId="23" xfId="2" applyNumberFormat="1" applyBorder="1" applyAlignment="1">
      <alignment horizontal="center" vertical="center"/>
    </xf>
    <xf numFmtId="177" fontId="4" fillId="3" borderId="24" xfId="2" applyNumberFormat="1" applyBorder="1" applyAlignment="1">
      <alignment horizontal="center" vertical="center"/>
    </xf>
    <xf numFmtId="0" fontId="0" fillId="4" borderId="25" xfId="0" applyFill="1" applyBorder="1" applyAlignment="1">
      <alignment horizontal="left" vertical="center"/>
    </xf>
    <xf numFmtId="0" fontId="0" fillId="4" borderId="26" xfId="0" applyFill="1" applyBorder="1" applyAlignment="1">
      <alignment horizontal="left" vertical="center"/>
    </xf>
    <xf numFmtId="0" fontId="0" fillId="4" borderId="37" xfId="0" applyFill="1" applyBorder="1" applyAlignment="1">
      <alignment horizontal="center" vertical="center"/>
    </xf>
    <xf numFmtId="0" fontId="0" fillId="4" borderId="0" xfId="0" applyFill="1" applyBorder="1" applyAlignment="1">
      <alignment horizontal="center" vertical="center"/>
    </xf>
    <xf numFmtId="0" fontId="6" fillId="6" borderId="15" xfId="0" applyFont="1" applyFill="1" applyBorder="1" applyAlignment="1">
      <alignment horizontal="center" vertical="center"/>
    </xf>
    <xf numFmtId="0" fontId="6" fillId="6" borderId="36" xfId="0" applyFont="1" applyFill="1"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1" fillId="2" borderId="11" xfId="1" applyBorder="1" applyAlignment="1">
      <alignment horizontal="center" vertical="center"/>
    </xf>
    <xf numFmtId="0" fontId="1" fillId="2" borderId="12" xfId="1" applyBorder="1" applyAlignment="1">
      <alignment horizontal="center" vertical="center"/>
    </xf>
    <xf numFmtId="0" fontId="12" fillId="6" borderId="30" xfId="0" applyFont="1" applyFill="1" applyBorder="1" applyAlignment="1">
      <alignment horizontal="center" vertical="center"/>
    </xf>
    <xf numFmtId="0" fontId="12" fillId="6" borderId="31" xfId="0" applyFont="1" applyFill="1" applyBorder="1" applyAlignment="1">
      <alignment horizontal="center" vertical="center"/>
    </xf>
    <xf numFmtId="0" fontId="12" fillId="6" borderId="32" xfId="0" applyFont="1" applyFill="1" applyBorder="1" applyAlignment="1">
      <alignment horizontal="center" vertical="center"/>
    </xf>
    <xf numFmtId="0" fontId="12" fillId="6" borderId="33" xfId="0" applyFont="1" applyFill="1" applyBorder="1" applyAlignment="1">
      <alignment horizontal="center" vertical="center"/>
    </xf>
    <xf numFmtId="0" fontId="12" fillId="6" borderId="34" xfId="0" applyFont="1" applyFill="1" applyBorder="1" applyAlignment="1">
      <alignment horizontal="center" vertical="center"/>
    </xf>
    <xf numFmtId="0" fontId="12" fillId="6" borderId="35" xfId="0" applyFont="1" applyFill="1" applyBorder="1" applyAlignment="1">
      <alignment horizontal="center" vertical="center"/>
    </xf>
    <xf numFmtId="0" fontId="3" fillId="11" borderId="15" xfId="0" applyFont="1" applyFill="1" applyBorder="1" applyAlignment="1">
      <alignment horizontal="center" vertical="center"/>
    </xf>
    <xf numFmtId="0" fontId="3" fillId="11" borderId="36" xfId="0" applyFont="1" applyFill="1" applyBorder="1" applyAlignment="1">
      <alignment horizontal="center" vertical="center"/>
    </xf>
    <xf numFmtId="0" fontId="6" fillId="12" borderId="15" xfId="0" applyFont="1" applyFill="1" applyBorder="1" applyAlignment="1">
      <alignment horizontal="center" vertical="center"/>
    </xf>
    <xf numFmtId="0" fontId="6" fillId="12" borderId="36" xfId="0" applyFont="1" applyFill="1" applyBorder="1" applyAlignment="1">
      <alignment horizontal="center" vertical="center"/>
    </xf>
    <xf numFmtId="0" fontId="6" fillId="9" borderId="30" xfId="0" applyFont="1" applyFill="1" applyBorder="1" applyAlignment="1">
      <alignment horizontal="center" vertical="center"/>
    </xf>
    <xf numFmtId="0" fontId="6" fillId="9" borderId="31" xfId="0" applyFont="1" applyFill="1" applyBorder="1" applyAlignment="1">
      <alignment horizontal="center" vertical="center"/>
    </xf>
    <xf numFmtId="0" fontId="6" fillId="9" borderId="32" xfId="0" applyFont="1" applyFill="1" applyBorder="1" applyAlignment="1">
      <alignment horizontal="center" vertical="center"/>
    </xf>
    <xf numFmtId="0" fontId="6" fillId="9" borderId="33" xfId="0" applyFont="1" applyFill="1" applyBorder="1" applyAlignment="1">
      <alignment horizontal="center" vertical="center"/>
    </xf>
    <xf numFmtId="0" fontId="6" fillId="9" borderId="34" xfId="0" applyFont="1" applyFill="1" applyBorder="1" applyAlignment="1">
      <alignment horizontal="center" vertical="center"/>
    </xf>
    <xf numFmtId="0" fontId="6" fillId="9" borderId="35" xfId="0" applyFont="1" applyFill="1" applyBorder="1" applyAlignment="1">
      <alignment horizontal="center" vertical="center"/>
    </xf>
    <xf numFmtId="177" fontId="3" fillId="0" borderId="9" xfId="0" applyNumberFormat="1" applyFont="1" applyBorder="1" applyAlignment="1">
      <alignment horizontal="center" vertical="center"/>
    </xf>
    <xf numFmtId="177" fontId="3" fillId="0" borderId="10" xfId="0" applyNumberFormat="1" applyFont="1" applyBorder="1" applyAlignment="1">
      <alignment horizontal="center" vertical="center"/>
    </xf>
    <xf numFmtId="0" fontId="3" fillId="6" borderId="18" xfId="0" applyFont="1" applyFill="1" applyBorder="1" applyAlignment="1">
      <alignment horizontal="right" vertical="center"/>
    </xf>
    <xf numFmtId="0" fontId="3" fillId="6" borderId="21" xfId="0" applyFont="1" applyFill="1" applyBorder="1" applyAlignment="1">
      <alignment horizontal="right" vertical="center"/>
    </xf>
    <xf numFmtId="0" fontId="3" fillId="6" borderId="19" xfId="0" applyFont="1" applyFill="1" applyBorder="1" applyAlignment="1">
      <alignment horizontal="right" vertical="center"/>
    </xf>
    <xf numFmtId="179" fontId="3" fillId="0" borderId="0" xfId="0" applyNumberFormat="1" applyFont="1" applyAlignment="1">
      <alignment horizontal="center" vertical="center"/>
    </xf>
    <xf numFmtId="0" fontId="13" fillId="6" borderId="18" xfId="0" applyFont="1" applyFill="1" applyBorder="1" applyAlignment="1">
      <alignment horizontal="right" vertical="center"/>
    </xf>
    <xf numFmtId="0" fontId="13" fillId="6" borderId="21" xfId="0" applyFont="1" applyFill="1" applyBorder="1" applyAlignment="1">
      <alignment horizontal="right" vertical="center"/>
    </xf>
    <xf numFmtId="0" fontId="13" fillId="6" borderId="19" xfId="0" applyFont="1" applyFill="1" applyBorder="1" applyAlignment="1">
      <alignment horizontal="right" vertical="center"/>
    </xf>
    <xf numFmtId="177" fontId="3" fillId="0" borderId="0" xfId="0" applyNumberFormat="1" applyFont="1" applyAlignment="1">
      <alignment horizontal="center" vertical="center"/>
    </xf>
    <xf numFmtId="0" fontId="3" fillId="4" borderId="18" xfId="0" applyFont="1" applyFill="1" applyBorder="1" applyAlignment="1">
      <alignment horizontal="right" vertical="center"/>
    </xf>
    <xf numFmtId="0" fontId="3" fillId="4" borderId="21" xfId="0" applyFont="1" applyFill="1" applyBorder="1" applyAlignment="1">
      <alignment horizontal="right" vertical="center"/>
    </xf>
    <xf numFmtId="0" fontId="3" fillId="4" borderId="19" xfId="0" applyFont="1" applyFill="1" applyBorder="1" applyAlignment="1">
      <alignment horizontal="right" vertical="center"/>
    </xf>
    <xf numFmtId="0" fontId="6" fillId="11" borderId="18" xfId="0" applyFont="1" applyFill="1" applyBorder="1" applyAlignment="1">
      <alignment horizontal="center" vertical="center"/>
    </xf>
    <xf numFmtId="0" fontId="6" fillId="11" borderId="19" xfId="0" applyFont="1" applyFill="1" applyBorder="1" applyAlignment="1">
      <alignment horizontal="center" vertical="center"/>
    </xf>
    <xf numFmtId="0" fontId="3" fillId="9" borderId="15" xfId="0" applyFont="1" applyFill="1" applyBorder="1" applyAlignment="1">
      <alignment horizontal="center" vertical="center"/>
    </xf>
    <xf numFmtId="0" fontId="3" fillId="9" borderId="36" xfId="0" applyFont="1" applyFill="1" applyBorder="1" applyAlignment="1">
      <alignment horizontal="center" vertical="center"/>
    </xf>
    <xf numFmtId="0" fontId="6" fillId="11" borderId="30" xfId="0" applyFont="1" applyFill="1" applyBorder="1" applyAlignment="1">
      <alignment horizontal="center" vertical="center"/>
    </xf>
    <xf numFmtId="0" fontId="6" fillId="11" borderId="31" xfId="0" applyFont="1" applyFill="1" applyBorder="1" applyAlignment="1">
      <alignment horizontal="center" vertical="center"/>
    </xf>
    <xf numFmtId="0" fontId="6" fillId="11" borderId="34" xfId="0" applyFont="1" applyFill="1" applyBorder="1" applyAlignment="1">
      <alignment horizontal="center" vertical="center"/>
    </xf>
    <xf numFmtId="0" fontId="6" fillId="11" borderId="35" xfId="0" applyFont="1" applyFill="1" applyBorder="1" applyAlignment="1">
      <alignment horizontal="center" vertical="center"/>
    </xf>
    <xf numFmtId="0" fontId="3" fillId="9" borderId="34" xfId="0" applyFont="1" applyFill="1" applyBorder="1" applyAlignment="1">
      <alignment horizontal="center" vertical="center"/>
    </xf>
    <xf numFmtId="0" fontId="3" fillId="9" borderId="35" xfId="0" applyFont="1" applyFill="1" applyBorder="1" applyAlignment="1">
      <alignment horizontal="center" vertical="center"/>
    </xf>
    <xf numFmtId="0" fontId="11" fillId="10" borderId="15" xfId="0" applyFont="1" applyFill="1" applyBorder="1" applyAlignment="1">
      <alignment horizontal="center" vertical="center"/>
    </xf>
    <xf numFmtId="0" fontId="11" fillId="10" borderId="36" xfId="0" applyFont="1" applyFill="1" applyBorder="1" applyAlignment="1">
      <alignment horizontal="center" vertical="center"/>
    </xf>
    <xf numFmtId="0" fontId="12" fillId="8" borderId="15" xfId="0" applyFont="1" applyFill="1" applyBorder="1" applyAlignment="1">
      <alignment horizontal="center" vertical="center"/>
    </xf>
    <xf numFmtId="0" fontId="12" fillId="8" borderId="36" xfId="0" applyFont="1" applyFill="1" applyBorder="1" applyAlignment="1">
      <alignment horizontal="center" vertical="center"/>
    </xf>
    <xf numFmtId="0" fontId="12" fillId="10" borderId="30" xfId="0" applyFont="1" applyFill="1" applyBorder="1" applyAlignment="1">
      <alignment horizontal="center" vertical="center"/>
    </xf>
    <xf numFmtId="0" fontId="12" fillId="10" borderId="31" xfId="0" applyFont="1" applyFill="1" applyBorder="1" applyAlignment="1">
      <alignment horizontal="center" vertical="center"/>
    </xf>
    <xf numFmtId="0" fontId="12" fillId="10" borderId="32" xfId="0" applyFont="1" applyFill="1" applyBorder="1" applyAlignment="1">
      <alignment horizontal="center" vertical="center"/>
    </xf>
    <xf numFmtId="0" fontId="12" fillId="10" borderId="33" xfId="0" applyFont="1" applyFill="1" applyBorder="1" applyAlignment="1">
      <alignment horizontal="center" vertical="center"/>
    </xf>
    <xf numFmtId="0" fontId="12" fillId="10" borderId="34" xfId="0" applyFont="1" applyFill="1" applyBorder="1" applyAlignment="1">
      <alignment horizontal="center" vertical="center"/>
    </xf>
    <xf numFmtId="0" fontId="12" fillId="10" borderId="35"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36" xfId="0" applyFont="1" applyFill="1" applyBorder="1" applyAlignment="1">
      <alignment horizontal="center" vertical="center"/>
    </xf>
    <xf numFmtId="0" fontId="3" fillId="6" borderId="15" xfId="0" applyFont="1" applyFill="1" applyBorder="1" applyAlignment="1">
      <alignment horizontal="center" vertical="center"/>
    </xf>
    <xf numFmtId="0" fontId="3" fillId="6" borderId="36" xfId="0" applyFont="1" applyFill="1" applyBorder="1" applyAlignment="1">
      <alignment horizontal="center" vertical="center"/>
    </xf>
  </cellXfs>
  <cellStyles count="6">
    <cellStyle name="常规" xfId="0" builtinId="0"/>
    <cellStyle name="超链接" xfId="3" builtinId="8" customBuiltin="1"/>
    <cellStyle name="好" xfId="5" builtinId="26"/>
    <cellStyle name="汇总" xfId="4" builtinId="25"/>
    <cellStyle name="计算" xfId="1" builtinId="22"/>
    <cellStyle name="检查单元格" xfId="2" builtinId="23"/>
  </cellStyles>
  <dxfs count="10">
    <dxf>
      <numFmt numFmtId="176" formatCode="#,##0.00_);[Red]\(#,##0.00\)"/>
      <border diagonalUp="0" diagonalDown="0">
        <left/>
        <right/>
        <top style="thin">
          <color theme="0" tint="-0.24994659260841701"/>
        </top>
        <bottom style="thin">
          <color theme="0" tint="-0.24994659260841701"/>
        </bottom>
        <vertical/>
        <horizontal/>
      </border>
    </dxf>
    <dxf>
      <numFmt numFmtId="176" formatCode="#,##0.00_);[Red]\(#,##0.00\)"/>
      <alignment horizontal="center" vertical="center" textRotation="0" wrapText="0" indent="0" justifyLastLine="0" shrinkToFit="0" readingOrder="0"/>
      <border diagonalUp="0" diagonalDown="0">
        <left/>
        <right/>
        <top style="thin">
          <color theme="0" tint="-0.24994659260841701"/>
        </top>
        <bottom style="thin">
          <color theme="0" tint="-0.24994659260841701"/>
        </bottom>
        <vertical/>
        <horizontal/>
      </border>
    </dxf>
    <dxf>
      <alignment horizontal="center" vertical="center" textRotation="0" wrapText="0" indent="0" justifyLastLine="0" shrinkToFit="0" readingOrder="0"/>
    </dxf>
    <dxf>
      <font>
        <b val="0"/>
        <strike val="0"/>
        <outline val="0"/>
        <shadow val="0"/>
        <u val="none"/>
        <vertAlign val="baseline"/>
        <sz val="11"/>
        <color auto="1"/>
        <name val="等线"/>
        <family val="2"/>
        <charset val="134"/>
        <scheme val="minor"/>
      </font>
      <numFmt numFmtId="177" formatCode="0.00_ "/>
      <alignment horizontal="center" vertical="center" textRotation="0" wrapText="0" indent="0" justifyLastLine="0" shrinkToFit="0" readingOrder="0"/>
    </dxf>
    <dxf>
      <alignment horizontal="center" vertical="center" textRotation="0" wrapText="0" indent="0" justifyLastLine="0" shrinkToFit="0" readingOrder="0"/>
    </dxf>
    <dxf>
      <numFmt numFmtId="176" formatCode="#,##0.00_);[Red]\(#,##0.00\)"/>
      <border diagonalUp="0" diagonalDown="0">
        <left/>
        <right/>
        <top style="thin">
          <color theme="0" tint="-0.24994659260841701"/>
        </top>
        <bottom style="thin">
          <color theme="0" tint="-0.24994659260841701"/>
        </bottom>
        <vertical/>
        <horizontal/>
      </border>
    </dxf>
    <dxf>
      <numFmt numFmtId="176" formatCode="#,##0.00_);[Red]\(#,##0.00\)"/>
      <alignment horizontal="center" vertical="center" textRotation="0" wrapText="0" indent="0" justifyLastLine="0" shrinkToFit="0" readingOrder="0"/>
      <border diagonalUp="0" diagonalDown="0">
        <left/>
        <right/>
        <top style="thin">
          <color theme="0" tint="-0.24994659260841701"/>
        </top>
        <bottom style="thin">
          <color theme="0" tint="-0.24994659260841701"/>
        </bottom>
        <vertical/>
        <horizontal/>
      </border>
    </dxf>
    <dxf>
      <alignment horizontal="center" vertical="center" textRotation="0" wrapText="0" indent="0" justifyLastLine="0" shrinkToFit="0" readingOrder="0"/>
    </dxf>
    <dxf>
      <font>
        <b val="0"/>
        <strike val="0"/>
        <outline val="0"/>
        <shadow val="0"/>
        <u val="none"/>
        <vertAlign val="baseline"/>
        <sz val="11"/>
        <color auto="1"/>
        <name val="等线"/>
        <family val="2"/>
        <charset val="134"/>
        <scheme val="minor"/>
      </font>
      <numFmt numFmtId="177" formatCode="0.00_ "/>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EAF4E4"/>
      <color rgb="FFEFF6FF"/>
      <color rgb="FFECFFEB"/>
      <color rgb="FFFFF0EB"/>
      <color rgb="FFFEF1F0"/>
      <color rgb="FFDDFF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74D01E2-BEF3-413B-996F-537C90AC56B6}" name="表1_34" displayName="表1_34" ref="Q1:T4" totalsRowShown="0" headerRowDxfId="9" headerRowCellStyle="汇总">
  <autoFilter ref="Q1:T4" xr:uid="{B359E3A1-860A-4F6F-86A2-AE75C947968A}"/>
  <tableColumns count="4">
    <tableColumn id="1" xr3:uid="{C85F91AF-BCBE-400A-AFC3-061CEFEE9EA1}" name="日期" dataDxfId="8" dataCellStyle="超链接"/>
    <tableColumn id="2" xr3:uid="{2CD88185-FF00-47A6-B6CB-D5B54F45EE33}" name="来源" dataDxfId="7" dataCellStyle="超链接"/>
    <tableColumn id="4" xr3:uid="{4C0E951D-7D8F-49D9-9514-2388E3C4BC9D}" name="金额" dataDxfId="6" dataCellStyle="汇总"/>
    <tableColumn id="3" xr3:uid="{87153D04-C329-408A-9036-5292A6C3C747}" name="用途" dataDxfId="5" dataCellStyle="汇总"/>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3E5E35-1B9B-422E-A209-9765CDAACE75}" name="表1_342" displayName="表1_342" ref="V1:Y4" totalsRowShown="0" headerRowDxfId="4" headerRowCellStyle="汇总">
  <autoFilter ref="V1:Y4" xr:uid="{DF1DE943-465E-410D-A547-F30732CA8F6E}"/>
  <tableColumns count="4">
    <tableColumn id="1" xr3:uid="{017421B1-E18A-4F57-8703-05CFAF228588}" name="日期" dataDxfId="3" dataCellStyle="超链接"/>
    <tableColumn id="2" xr3:uid="{5FA4A4CE-809E-4EAC-BFF8-140A1D3522F2}" name="来源" dataDxfId="2" dataCellStyle="超链接"/>
    <tableColumn id="4" xr3:uid="{36910F94-0C8A-4C7E-A03E-C49A7E18ECF6}" name="金额" dataDxfId="1" dataCellStyle="汇总"/>
    <tableColumn id="3" xr3:uid="{48B4F039-A564-4DDD-8329-DAEFE9C39FFE}" name="用途" dataDxfId="0" dataCellStyle="汇总"/>
  </tableColumns>
  <tableStyleInfo name="TableStyleLight1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BY.X%20BOUTIQUE&#20061;&#26376;&#35746;&#21333;.xlsx" TargetMode="External"/><Relationship Id="rId1" Type="http://schemas.openxmlformats.org/officeDocument/2006/relationships/hyperlink" Target="BY.X%20BOUTIQUE&#20843;&#26376;&#35746;&#21333;.xlsx"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BY.X%20BOUTIQUE%20&#26376;&#32479;&#35745;.xlsx"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BY.X%20BOUTIQUE&#20843;&#26376;&#35746;&#21333;.xlsx" TargetMode="External"/><Relationship Id="rId6" Type="http://schemas.openxmlformats.org/officeDocument/2006/relationships/comments" Target="../comments5.xm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7629D-98A3-4842-8644-34FDB469B022}">
  <dimension ref="A1:Q176"/>
  <sheetViews>
    <sheetView workbookViewId="0">
      <pane ySplit="1" topLeftCell="A55" activePane="bottomLeft" state="frozen"/>
      <selection pane="bottomLeft" activeCell="D63" sqref="D63"/>
    </sheetView>
  </sheetViews>
  <sheetFormatPr defaultRowHeight="19.95" customHeight="1" x14ac:dyDescent="0.25"/>
  <cols>
    <col min="1" max="1" width="21" bestFit="1" customWidth="1"/>
    <col min="2" max="2" width="36" customWidth="1"/>
    <col min="3" max="3" width="16.77734375" customWidth="1"/>
    <col min="4" max="4" width="8.77734375" customWidth="1"/>
    <col min="5" max="5" width="10.21875" bestFit="1" customWidth="1"/>
    <col min="6" max="7" width="8.77734375" customWidth="1"/>
    <col min="8" max="8" width="8.77734375" hidden="1" customWidth="1"/>
    <col min="9" max="10" width="16.77734375" hidden="1" customWidth="1"/>
    <col min="11" max="12" width="8.77734375" hidden="1" customWidth="1"/>
    <col min="13" max="13" width="11.6640625" bestFit="1" customWidth="1"/>
    <col min="14" max="14" width="16.109375" customWidth="1"/>
    <col min="15" max="15" width="74.44140625" customWidth="1"/>
    <col min="16" max="16" width="26.77734375" bestFit="1" customWidth="1"/>
  </cols>
  <sheetData>
    <row r="1" spans="1:17" ht="19.8" customHeight="1" x14ac:dyDescent="0.25">
      <c r="A1" s="1" t="s">
        <v>270</v>
      </c>
      <c r="B1" s="226" t="s">
        <v>275</v>
      </c>
      <c r="C1" s="227"/>
      <c r="D1" s="1" t="s">
        <v>2</v>
      </c>
      <c r="E1" s="6" t="s">
        <v>9</v>
      </c>
      <c r="F1" s="6" t="s">
        <v>7</v>
      </c>
      <c r="G1" s="6" t="s">
        <v>8</v>
      </c>
      <c r="H1" s="6" t="s">
        <v>10</v>
      </c>
      <c r="I1" s="226" t="s">
        <v>274</v>
      </c>
      <c r="J1" s="227"/>
      <c r="K1" s="6" t="s">
        <v>12</v>
      </c>
      <c r="L1" s="6" t="s">
        <v>13</v>
      </c>
      <c r="M1" s="1" t="s">
        <v>3</v>
      </c>
      <c r="N1" s="1" t="s">
        <v>4</v>
      </c>
      <c r="O1" s="1" t="s">
        <v>5</v>
      </c>
      <c r="P1" s="1" t="s">
        <v>17</v>
      </c>
      <c r="Q1" s="6" t="s">
        <v>6</v>
      </c>
    </row>
    <row r="2" spans="1:17" ht="19.95" customHeight="1" thickBot="1" x14ac:dyDescent="0.3">
      <c r="A2" s="145">
        <v>44155</v>
      </c>
      <c r="B2" s="144"/>
    </row>
    <row r="3" spans="1:17" ht="19.95" customHeight="1" thickTop="1" thickBot="1" x14ac:dyDescent="0.3">
      <c r="A3" s="152" t="s">
        <v>363</v>
      </c>
      <c r="B3" s="44" t="s">
        <v>250</v>
      </c>
      <c r="C3" s="45" t="s">
        <v>252</v>
      </c>
      <c r="D3" s="46">
        <v>2</v>
      </c>
      <c r="E3" s="47">
        <f>33600*D3</f>
        <v>67200</v>
      </c>
      <c r="F3" s="46">
        <v>230</v>
      </c>
      <c r="G3" s="147">
        <f>F3*D3+10</f>
        <v>470</v>
      </c>
      <c r="H3" s="49"/>
      <c r="I3" s="49"/>
      <c r="J3" s="50"/>
      <c r="K3" s="51"/>
      <c r="L3" s="50"/>
      <c r="M3" s="151" t="s">
        <v>254</v>
      </c>
      <c r="N3" s="53">
        <v>18521033026</v>
      </c>
      <c r="O3" s="101" t="s">
        <v>255</v>
      </c>
      <c r="P3" s="134" t="s">
        <v>253</v>
      </c>
      <c r="Q3" s="134"/>
    </row>
    <row r="4" spans="1:17" ht="19.95" customHeight="1" thickTop="1" thickBot="1" x14ac:dyDescent="0.3">
      <c r="A4" s="74" t="s">
        <v>269</v>
      </c>
      <c r="B4" s="61" t="s">
        <v>365</v>
      </c>
      <c r="C4" s="62" t="s">
        <v>366</v>
      </c>
      <c r="D4" s="63">
        <v>1</v>
      </c>
      <c r="E4" s="64">
        <v>48300</v>
      </c>
      <c r="F4" s="63">
        <v>348</v>
      </c>
      <c r="G4" s="146">
        <f>F4</f>
        <v>348</v>
      </c>
      <c r="H4" s="60"/>
      <c r="I4" s="66"/>
      <c r="J4" s="67"/>
      <c r="K4" s="66"/>
      <c r="L4" s="26"/>
      <c r="M4" s="150" t="s">
        <v>367</v>
      </c>
      <c r="N4" s="68">
        <v>18868327330</v>
      </c>
      <c r="O4" s="68" t="s">
        <v>368</v>
      </c>
      <c r="P4" s="68"/>
      <c r="Q4" s="60"/>
    </row>
    <row r="5" spans="1:17" ht="19.95" customHeight="1" thickTop="1" thickBot="1" x14ac:dyDescent="0.3">
      <c r="A5" s="74" t="s">
        <v>364</v>
      </c>
      <c r="B5" s="44" t="s">
        <v>371</v>
      </c>
      <c r="C5" s="45" t="s">
        <v>372</v>
      </c>
      <c r="D5" s="46">
        <v>1</v>
      </c>
      <c r="E5" s="47">
        <v>64400</v>
      </c>
      <c r="F5" s="46">
        <v>465</v>
      </c>
      <c r="G5" s="229">
        <f>F5+F6</f>
        <v>783</v>
      </c>
      <c r="H5" s="49"/>
      <c r="I5" s="50"/>
      <c r="J5" s="51"/>
      <c r="K5" s="50"/>
      <c r="L5" s="52"/>
      <c r="M5" s="232" t="s">
        <v>369</v>
      </c>
      <c r="N5" s="212">
        <v>15802271982</v>
      </c>
      <c r="O5" s="212" t="s">
        <v>370</v>
      </c>
      <c r="P5" s="212"/>
      <c r="Q5" s="49"/>
    </row>
    <row r="6" spans="1:17" ht="19.95" customHeight="1" thickTop="1" thickBot="1" x14ac:dyDescent="0.3">
      <c r="A6" s="74" t="s">
        <v>373</v>
      </c>
      <c r="B6" s="44" t="s">
        <v>374</v>
      </c>
      <c r="C6" s="45" t="s">
        <v>372</v>
      </c>
      <c r="D6" s="46">
        <v>1</v>
      </c>
      <c r="E6" s="47">
        <v>42700</v>
      </c>
      <c r="F6" s="46">
        <v>318</v>
      </c>
      <c r="G6" s="230"/>
      <c r="H6" s="49"/>
      <c r="I6" s="50"/>
      <c r="J6" s="51"/>
      <c r="K6" s="50"/>
      <c r="L6" s="52"/>
      <c r="M6" s="233"/>
      <c r="N6" s="213"/>
      <c r="O6" s="213"/>
      <c r="P6" s="213"/>
      <c r="Q6" s="49"/>
    </row>
    <row r="7" spans="1:17" ht="19.95" customHeight="1" thickTop="1" thickBot="1" x14ac:dyDescent="0.3">
      <c r="A7" s="74" t="s">
        <v>364</v>
      </c>
      <c r="B7" s="61" t="s">
        <v>377</v>
      </c>
      <c r="C7" s="62"/>
      <c r="D7" s="63">
        <v>1</v>
      </c>
      <c r="E7" s="64">
        <v>48300</v>
      </c>
      <c r="F7" s="63">
        <v>338</v>
      </c>
      <c r="G7" s="146">
        <f>F7</f>
        <v>338</v>
      </c>
      <c r="H7" s="60"/>
      <c r="I7" s="66"/>
      <c r="J7" s="67"/>
      <c r="K7" s="66"/>
      <c r="L7" s="26"/>
      <c r="M7" s="150" t="s">
        <v>375</v>
      </c>
      <c r="N7" s="68">
        <v>15818986209</v>
      </c>
      <c r="O7" s="68" t="s">
        <v>376</v>
      </c>
      <c r="P7" s="68"/>
      <c r="Q7" s="60"/>
    </row>
    <row r="8" spans="1:17" ht="19.95" customHeight="1" thickTop="1" thickBot="1" x14ac:dyDescent="0.3">
      <c r="A8" s="74" t="s">
        <v>282</v>
      </c>
      <c r="B8" s="61" t="s">
        <v>283</v>
      </c>
      <c r="C8" s="62" t="s">
        <v>284</v>
      </c>
      <c r="D8" s="63">
        <v>1</v>
      </c>
      <c r="E8" s="64">
        <v>46200</v>
      </c>
      <c r="F8" s="63">
        <v>368</v>
      </c>
      <c r="G8" s="146">
        <f>F8*(1-0.1%)</f>
        <v>367.63200000000001</v>
      </c>
      <c r="H8" s="60"/>
      <c r="I8" s="66"/>
      <c r="J8" s="67"/>
      <c r="K8" s="66"/>
      <c r="L8" s="26"/>
      <c r="M8" s="150" t="s">
        <v>285</v>
      </c>
      <c r="N8" s="68">
        <v>18210723661</v>
      </c>
      <c r="O8" s="68" t="s">
        <v>286</v>
      </c>
      <c r="P8" s="68" t="s">
        <v>294</v>
      </c>
      <c r="Q8" s="60"/>
    </row>
    <row r="9" spans="1:17" ht="19.95" customHeight="1" thickTop="1" thickBot="1" x14ac:dyDescent="0.3">
      <c r="A9" s="235" t="s">
        <v>323</v>
      </c>
      <c r="B9" s="44" t="s">
        <v>325</v>
      </c>
      <c r="C9" s="45"/>
      <c r="D9" s="46">
        <v>1</v>
      </c>
      <c r="E9" s="47">
        <v>15600</v>
      </c>
      <c r="F9" s="46">
        <v>158</v>
      </c>
      <c r="G9" s="229">
        <f>F9+F10+F11+F12</f>
        <v>1180</v>
      </c>
      <c r="H9" s="49"/>
      <c r="I9" s="50"/>
      <c r="J9" s="51"/>
      <c r="K9" s="50"/>
      <c r="L9" s="52"/>
      <c r="M9" s="232" t="s">
        <v>330</v>
      </c>
      <c r="N9" s="212">
        <v>13088830989</v>
      </c>
      <c r="O9" s="212" t="s">
        <v>331</v>
      </c>
      <c r="P9" s="212"/>
      <c r="Q9" s="49"/>
    </row>
    <row r="10" spans="1:17" ht="19.95" customHeight="1" thickTop="1" thickBot="1" x14ac:dyDescent="0.3">
      <c r="A10" s="237"/>
      <c r="B10" s="44" t="s">
        <v>326</v>
      </c>
      <c r="C10" s="45"/>
      <c r="D10" s="46">
        <v>2</v>
      </c>
      <c r="E10" s="47">
        <f>32400*D10</f>
        <v>64800</v>
      </c>
      <c r="F10" s="46">
        <f>258*D10</f>
        <v>516</v>
      </c>
      <c r="G10" s="231"/>
      <c r="H10" s="49"/>
      <c r="I10" s="50"/>
      <c r="J10" s="51"/>
      <c r="K10" s="50"/>
      <c r="L10" s="52"/>
      <c r="M10" s="242"/>
      <c r="N10" s="218"/>
      <c r="O10" s="218"/>
      <c r="P10" s="218"/>
      <c r="Q10" s="49"/>
    </row>
    <row r="11" spans="1:17" ht="19.95" customHeight="1" thickTop="1" thickBot="1" x14ac:dyDescent="0.3">
      <c r="A11" s="74" t="s">
        <v>324</v>
      </c>
      <c r="B11" s="44" t="s">
        <v>327</v>
      </c>
      <c r="C11" s="45"/>
      <c r="D11" s="46">
        <v>1</v>
      </c>
      <c r="E11" s="47">
        <v>36400</v>
      </c>
      <c r="F11" s="46">
        <v>278</v>
      </c>
      <c r="G11" s="231"/>
      <c r="H11" s="49"/>
      <c r="I11" s="50"/>
      <c r="J11" s="51"/>
      <c r="K11" s="50"/>
      <c r="L11" s="52"/>
      <c r="M11" s="242"/>
      <c r="N11" s="218"/>
      <c r="O11" s="218"/>
      <c r="P11" s="218"/>
      <c r="Q11" s="49"/>
    </row>
    <row r="12" spans="1:17" ht="19.95" customHeight="1" thickTop="1" thickBot="1" x14ac:dyDescent="0.3">
      <c r="A12" s="148" t="s">
        <v>323</v>
      </c>
      <c r="B12" s="44" t="s">
        <v>328</v>
      </c>
      <c r="C12" s="45" t="s">
        <v>329</v>
      </c>
      <c r="D12" s="46">
        <v>1</v>
      </c>
      <c r="E12" s="47">
        <v>27600</v>
      </c>
      <c r="F12" s="46">
        <v>228</v>
      </c>
      <c r="G12" s="230"/>
      <c r="H12" s="49"/>
      <c r="I12" s="50"/>
      <c r="J12" s="51"/>
      <c r="K12" s="50"/>
      <c r="L12" s="52"/>
      <c r="M12" s="233"/>
      <c r="N12" s="213"/>
      <c r="O12" s="213"/>
      <c r="P12" s="213"/>
      <c r="Q12" s="49"/>
    </row>
    <row r="13" spans="1:17" ht="19.95" customHeight="1" thickTop="1" thickBot="1" x14ac:dyDescent="0.3">
      <c r="A13" s="74" t="s">
        <v>333</v>
      </c>
      <c r="B13" s="61" t="s">
        <v>332</v>
      </c>
      <c r="C13" s="62" t="s">
        <v>334</v>
      </c>
      <c r="D13" s="63">
        <v>1</v>
      </c>
      <c r="E13" s="64">
        <v>13300</v>
      </c>
      <c r="F13" s="63">
        <v>110</v>
      </c>
      <c r="G13" s="146">
        <f>F13*(1-0.1%)</f>
        <v>109.89</v>
      </c>
      <c r="H13" s="60"/>
      <c r="I13" s="66"/>
      <c r="J13" s="67"/>
      <c r="K13" s="66"/>
      <c r="L13" s="26"/>
      <c r="M13" s="150" t="s">
        <v>335</v>
      </c>
      <c r="N13" s="68">
        <v>19107127313</v>
      </c>
      <c r="O13" s="68" t="s">
        <v>336</v>
      </c>
      <c r="P13" s="68" t="s">
        <v>294</v>
      </c>
      <c r="Q13" s="60"/>
    </row>
    <row r="14" spans="1:17" ht="19.95" customHeight="1" thickTop="1" thickBot="1" x14ac:dyDescent="0.3">
      <c r="A14" s="235" t="s">
        <v>323</v>
      </c>
      <c r="B14" s="61" t="s">
        <v>356</v>
      </c>
      <c r="C14" s="62"/>
      <c r="D14" s="63">
        <v>1</v>
      </c>
      <c r="E14" s="64">
        <v>16000</v>
      </c>
      <c r="F14" s="63">
        <v>128</v>
      </c>
      <c r="G14" s="221">
        <f>F14+F15+F16</f>
        <v>521</v>
      </c>
      <c r="H14" s="60"/>
      <c r="I14" s="66"/>
      <c r="J14" s="67"/>
      <c r="K14" s="66"/>
      <c r="L14" s="26"/>
      <c r="M14" s="239" t="s">
        <v>354</v>
      </c>
      <c r="N14" s="214">
        <v>18221783632</v>
      </c>
      <c r="O14" s="214" t="s">
        <v>355</v>
      </c>
      <c r="P14" s="214"/>
      <c r="Q14" s="60"/>
    </row>
    <row r="15" spans="1:17" ht="19.95" customHeight="1" thickTop="1" thickBot="1" x14ac:dyDescent="0.3">
      <c r="A15" s="236"/>
      <c r="B15" s="61" t="s">
        <v>357</v>
      </c>
      <c r="C15" s="62"/>
      <c r="D15" s="63">
        <v>1</v>
      </c>
      <c r="E15" s="64">
        <v>32400</v>
      </c>
      <c r="F15" s="63">
        <v>235</v>
      </c>
      <c r="G15" s="238"/>
      <c r="H15" s="60"/>
      <c r="I15" s="66"/>
      <c r="J15" s="67"/>
      <c r="K15" s="66"/>
      <c r="L15" s="26"/>
      <c r="M15" s="240"/>
      <c r="N15" s="234"/>
      <c r="O15" s="234"/>
      <c r="P15" s="234"/>
      <c r="Q15" s="60"/>
    </row>
    <row r="16" spans="1:17" ht="19.95" customHeight="1" thickTop="1" thickBot="1" x14ac:dyDescent="0.3">
      <c r="A16" s="237"/>
      <c r="B16" s="61" t="s">
        <v>386</v>
      </c>
      <c r="C16" s="62" t="s">
        <v>358</v>
      </c>
      <c r="D16" s="63">
        <v>1</v>
      </c>
      <c r="E16" s="64">
        <v>16200</v>
      </c>
      <c r="F16" s="63">
        <v>158</v>
      </c>
      <c r="G16" s="222"/>
      <c r="H16" s="60"/>
      <c r="I16" s="66"/>
      <c r="J16" s="67"/>
      <c r="K16" s="66"/>
      <c r="L16" s="26"/>
      <c r="M16" s="241"/>
      <c r="N16" s="215"/>
      <c r="O16" s="215"/>
      <c r="P16" s="215"/>
      <c r="Q16" s="60"/>
    </row>
    <row r="17" spans="1:17" ht="19.95" customHeight="1" thickTop="1" thickBot="1" x14ac:dyDescent="0.3">
      <c r="A17" s="74" t="s">
        <v>323</v>
      </c>
      <c r="B17" s="44" t="s">
        <v>359</v>
      </c>
      <c r="C17" s="45"/>
      <c r="D17" s="46">
        <v>1</v>
      </c>
      <c r="E17" s="47">
        <v>39200</v>
      </c>
      <c r="F17" s="46">
        <v>298</v>
      </c>
      <c r="G17" s="147">
        <v>298</v>
      </c>
      <c r="H17" s="49"/>
      <c r="I17" s="50"/>
      <c r="J17" s="51"/>
      <c r="K17" s="50"/>
      <c r="L17" s="52"/>
      <c r="M17" s="151" t="s">
        <v>361</v>
      </c>
      <c r="N17" s="53">
        <v>15724800807</v>
      </c>
      <c r="O17" s="53" t="s">
        <v>360</v>
      </c>
      <c r="P17" s="53"/>
      <c r="Q17" s="49"/>
    </row>
    <row r="18" spans="1:17" ht="19.95" customHeight="1" thickTop="1" x14ac:dyDescent="0.25">
      <c r="B18" s="13" t="s">
        <v>400</v>
      </c>
      <c r="D18" s="149">
        <f>SUM(D3:D17)</f>
        <v>17</v>
      </c>
      <c r="E18" s="159">
        <f>SUM(E3:E17)</f>
        <v>578600</v>
      </c>
    </row>
    <row r="20" spans="1:17" ht="19.95" customHeight="1" thickBot="1" x14ac:dyDescent="0.3"/>
    <row r="21" spans="1:17" ht="19.95" customHeight="1" thickTop="1" thickBot="1" x14ac:dyDescent="0.3">
      <c r="A21" s="22" t="s">
        <v>267</v>
      </c>
      <c r="B21" s="61" t="s">
        <v>268</v>
      </c>
      <c r="C21" s="62"/>
      <c r="D21" s="63">
        <v>1</v>
      </c>
      <c r="E21" s="64">
        <v>84500</v>
      </c>
      <c r="F21" s="63">
        <v>600</v>
      </c>
      <c r="G21" s="221">
        <f>(F21+F22)*(1-0.1%)</f>
        <v>884.11500000000001</v>
      </c>
      <c r="H21" s="60"/>
      <c r="I21" s="66"/>
      <c r="J21" s="67"/>
      <c r="K21" s="66"/>
      <c r="L21" s="26"/>
      <c r="M21" s="214" t="s">
        <v>272</v>
      </c>
      <c r="N21" s="214">
        <v>15110219169</v>
      </c>
      <c r="O21" s="228" t="s">
        <v>273</v>
      </c>
      <c r="P21" s="214" t="s">
        <v>271</v>
      </c>
      <c r="Q21" s="224"/>
    </row>
    <row r="22" spans="1:17" ht="19.95" customHeight="1" thickTop="1" thickBot="1" x14ac:dyDescent="0.3">
      <c r="A22" s="22" t="s">
        <v>269</v>
      </c>
      <c r="B22" s="61" t="s">
        <v>411</v>
      </c>
      <c r="C22" s="62"/>
      <c r="D22" s="63">
        <v>1</v>
      </c>
      <c r="E22" s="64">
        <v>34400</v>
      </c>
      <c r="F22" s="63">
        <v>285</v>
      </c>
      <c r="G22" s="222"/>
      <c r="H22" s="60"/>
      <c r="I22" s="66"/>
      <c r="J22" s="67"/>
      <c r="K22" s="66"/>
      <c r="L22" s="26"/>
      <c r="M22" s="215"/>
      <c r="N22" s="215"/>
      <c r="O22" s="215"/>
      <c r="P22" s="215"/>
      <c r="Q22" s="225"/>
    </row>
    <row r="23" spans="1:17" ht="19.95" customHeight="1" thickTop="1" thickBot="1" x14ac:dyDescent="0.3">
      <c r="A23" s="74" t="s">
        <v>378</v>
      </c>
      <c r="B23" s="44" t="s">
        <v>379</v>
      </c>
      <c r="C23" s="45" t="s">
        <v>366</v>
      </c>
      <c r="D23" s="46">
        <v>1</v>
      </c>
      <c r="E23" s="47">
        <v>47200</v>
      </c>
      <c r="F23" s="46">
        <v>368</v>
      </c>
      <c r="G23" s="147">
        <f>F23</f>
        <v>368</v>
      </c>
      <c r="H23" s="49"/>
      <c r="I23" s="50"/>
      <c r="J23" s="51"/>
      <c r="K23" s="50"/>
      <c r="L23" s="52"/>
      <c r="M23" s="53" t="s">
        <v>380</v>
      </c>
      <c r="N23" s="53">
        <v>13360477992</v>
      </c>
      <c r="O23" s="53" t="s">
        <v>381</v>
      </c>
      <c r="P23" s="53"/>
      <c r="Q23" s="49"/>
    </row>
    <row r="24" spans="1:17" ht="19.95" customHeight="1" thickTop="1" thickBot="1" x14ac:dyDescent="0.3">
      <c r="A24" s="74" t="s">
        <v>287</v>
      </c>
      <c r="B24" s="44" t="s">
        <v>398</v>
      </c>
      <c r="C24" s="45" t="s">
        <v>288</v>
      </c>
      <c r="D24" s="46">
        <v>1</v>
      </c>
      <c r="E24" s="47">
        <v>36400</v>
      </c>
      <c r="F24" s="46">
        <v>278</v>
      </c>
      <c r="G24" s="229">
        <f>F24+F25</f>
        <v>513</v>
      </c>
      <c r="H24" s="49"/>
      <c r="I24" s="50"/>
      <c r="J24" s="51"/>
      <c r="K24" s="50"/>
      <c r="L24" s="52"/>
      <c r="M24" s="212" t="s">
        <v>292</v>
      </c>
      <c r="N24" s="212">
        <v>18610048277</v>
      </c>
      <c r="O24" s="212" t="s">
        <v>293</v>
      </c>
      <c r="P24" s="212"/>
      <c r="Q24" s="49"/>
    </row>
    <row r="25" spans="1:17" ht="19.95" customHeight="1" thickTop="1" thickBot="1" x14ac:dyDescent="0.3">
      <c r="A25" s="74" t="s">
        <v>289</v>
      </c>
      <c r="B25" s="44" t="s">
        <v>290</v>
      </c>
      <c r="C25" s="45" t="s">
        <v>291</v>
      </c>
      <c r="D25" s="46">
        <v>1</v>
      </c>
      <c r="E25" s="47">
        <v>29500</v>
      </c>
      <c r="F25" s="46">
        <v>235</v>
      </c>
      <c r="G25" s="230"/>
      <c r="H25" s="49"/>
      <c r="I25" s="50"/>
      <c r="J25" s="51"/>
      <c r="K25" s="50"/>
      <c r="L25" s="52"/>
      <c r="M25" s="213"/>
      <c r="N25" s="213"/>
      <c r="O25" s="213"/>
      <c r="P25" s="213"/>
      <c r="Q25" s="49"/>
    </row>
    <row r="26" spans="1:17" ht="19.95" customHeight="1" thickTop="1" thickBot="1" x14ac:dyDescent="0.3">
      <c r="A26" s="235" t="s">
        <v>295</v>
      </c>
      <c r="B26" s="61" t="s">
        <v>296</v>
      </c>
      <c r="C26" s="62" t="s">
        <v>297</v>
      </c>
      <c r="D26" s="63">
        <v>1</v>
      </c>
      <c r="E26" s="64">
        <v>9900</v>
      </c>
      <c r="F26" s="63">
        <v>118</v>
      </c>
      <c r="G26" s="221">
        <f>F26+F27</f>
        <v>118</v>
      </c>
      <c r="H26" s="60"/>
      <c r="I26" s="66"/>
      <c r="J26" s="67"/>
      <c r="K26" s="66"/>
      <c r="L26" s="26"/>
      <c r="M26" s="214" t="s">
        <v>300</v>
      </c>
      <c r="N26" s="214">
        <v>15197155195</v>
      </c>
      <c r="O26" s="214" t="s">
        <v>301</v>
      </c>
      <c r="P26" s="214"/>
      <c r="Q26" s="60"/>
    </row>
    <row r="27" spans="1:17" ht="19.95" customHeight="1" thickTop="1" thickBot="1" x14ac:dyDescent="0.3">
      <c r="A27" s="237"/>
      <c r="B27" s="154" t="s">
        <v>403</v>
      </c>
      <c r="C27" s="62" t="s">
        <v>299</v>
      </c>
      <c r="D27" s="63"/>
      <c r="E27" s="64"/>
      <c r="F27" s="63"/>
      <c r="G27" s="222"/>
      <c r="H27" s="60"/>
      <c r="I27" s="66"/>
      <c r="J27" s="67"/>
      <c r="K27" s="66"/>
      <c r="L27" s="26"/>
      <c r="M27" s="215"/>
      <c r="N27" s="215"/>
      <c r="O27" s="215"/>
      <c r="P27" s="215"/>
      <c r="Q27" s="60"/>
    </row>
    <row r="28" spans="1:17" ht="19.95" customHeight="1" thickTop="1" thickBot="1" x14ac:dyDescent="0.3">
      <c r="A28" s="74" t="s">
        <v>298</v>
      </c>
      <c r="B28" s="126" t="s">
        <v>418</v>
      </c>
      <c r="C28" s="45" t="s">
        <v>299</v>
      </c>
      <c r="D28" s="46">
        <v>1</v>
      </c>
      <c r="E28" s="47">
        <v>12900</v>
      </c>
      <c r="F28" s="46">
        <v>138</v>
      </c>
      <c r="G28" s="147">
        <v>138</v>
      </c>
      <c r="H28" s="49"/>
      <c r="I28" s="50"/>
      <c r="J28" s="51"/>
      <c r="K28" s="50"/>
      <c r="L28" s="52"/>
      <c r="M28" s="53" t="s">
        <v>309</v>
      </c>
      <c r="N28" s="53">
        <v>18840654030</v>
      </c>
      <c r="O28" s="53" t="s">
        <v>310</v>
      </c>
      <c r="P28" s="53"/>
      <c r="Q28" s="49"/>
    </row>
    <row r="29" spans="1:17" ht="19.95" customHeight="1" thickTop="1" thickBot="1" x14ac:dyDescent="0.3">
      <c r="A29" s="74" t="s">
        <v>298</v>
      </c>
      <c r="B29" s="61" t="s">
        <v>311</v>
      </c>
      <c r="C29" s="62" t="s">
        <v>312</v>
      </c>
      <c r="D29" s="63">
        <v>1</v>
      </c>
      <c r="E29" s="64">
        <v>19900</v>
      </c>
      <c r="F29" s="63">
        <v>178</v>
      </c>
      <c r="G29" s="146">
        <v>178</v>
      </c>
      <c r="H29" s="60"/>
      <c r="I29" s="66"/>
      <c r="J29" s="67"/>
      <c r="K29" s="66"/>
      <c r="L29" s="26"/>
      <c r="M29" s="68" t="s">
        <v>313</v>
      </c>
      <c r="N29" s="68">
        <v>15163832389</v>
      </c>
      <c r="O29" s="68" t="s">
        <v>314</v>
      </c>
      <c r="P29" s="68"/>
      <c r="Q29" s="60"/>
    </row>
    <row r="30" spans="1:17" ht="19.95" customHeight="1" thickTop="1" thickBot="1" x14ac:dyDescent="0.3">
      <c r="A30" s="235" t="s">
        <v>315</v>
      </c>
      <c r="B30" s="155" t="s">
        <v>403</v>
      </c>
      <c r="C30" s="45" t="s">
        <v>299</v>
      </c>
      <c r="D30" s="46"/>
      <c r="E30" s="47"/>
      <c r="F30" s="46"/>
      <c r="G30" s="229">
        <f>(138+F31)*(1-0.1%)-138</f>
        <v>117.744</v>
      </c>
      <c r="H30" s="49"/>
      <c r="I30" s="50"/>
      <c r="J30" s="51"/>
      <c r="K30" s="50"/>
      <c r="L30" s="52"/>
      <c r="M30" s="212" t="s">
        <v>317</v>
      </c>
      <c r="N30" s="212">
        <v>13015997822</v>
      </c>
      <c r="O30" s="212" t="s">
        <v>318</v>
      </c>
      <c r="P30" s="212" t="s">
        <v>294</v>
      </c>
      <c r="Q30" s="49"/>
    </row>
    <row r="31" spans="1:17" ht="19.95" customHeight="1" thickTop="1" thickBot="1" x14ac:dyDescent="0.3">
      <c r="A31" s="237"/>
      <c r="B31" s="44" t="s">
        <v>316</v>
      </c>
      <c r="C31" s="45" t="s">
        <v>305</v>
      </c>
      <c r="D31" s="46">
        <v>1</v>
      </c>
      <c r="E31" s="47">
        <v>9900</v>
      </c>
      <c r="F31" s="46">
        <v>118</v>
      </c>
      <c r="G31" s="230"/>
      <c r="H31" s="49"/>
      <c r="I31" s="50"/>
      <c r="J31" s="51"/>
      <c r="K31" s="50"/>
      <c r="L31" s="52"/>
      <c r="M31" s="213"/>
      <c r="N31" s="213"/>
      <c r="O31" s="213"/>
      <c r="P31" s="213"/>
      <c r="Q31" s="49"/>
    </row>
    <row r="32" spans="1:17" ht="19.95" customHeight="1" thickTop="1" thickBot="1" x14ac:dyDescent="0.3">
      <c r="A32" s="235" t="s">
        <v>295</v>
      </c>
      <c r="B32" s="61" t="s">
        <v>342</v>
      </c>
      <c r="C32" s="62" t="s">
        <v>312</v>
      </c>
      <c r="D32" s="63">
        <v>1</v>
      </c>
      <c r="E32" s="64">
        <v>28900</v>
      </c>
      <c r="F32" s="63">
        <v>285</v>
      </c>
      <c r="G32" s="221">
        <f>F32+F33</f>
        <v>524</v>
      </c>
      <c r="H32" s="60"/>
      <c r="I32" s="66"/>
      <c r="J32" s="67"/>
      <c r="K32" s="66"/>
      <c r="L32" s="26"/>
      <c r="M32" s="214" t="s">
        <v>341</v>
      </c>
      <c r="N32" s="214">
        <v>13632518146</v>
      </c>
      <c r="O32" s="214" t="s">
        <v>340</v>
      </c>
      <c r="P32" s="214"/>
      <c r="Q32" s="60"/>
    </row>
    <row r="33" spans="1:17" ht="19.95" customHeight="1" thickTop="1" thickBot="1" x14ac:dyDescent="0.3">
      <c r="A33" s="237"/>
      <c r="B33" s="61" t="s">
        <v>343</v>
      </c>
      <c r="C33" s="62" t="s">
        <v>312</v>
      </c>
      <c r="D33" s="63">
        <v>1</v>
      </c>
      <c r="E33" s="64">
        <v>29900</v>
      </c>
      <c r="F33" s="63">
        <v>239</v>
      </c>
      <c r="G33" s="222"/>
      <c r="H33" s="60"/>
      <c r="I33" s="66"/>
      <c r="J33" s="67"/>
      <c r="K33" s="66"/>
      <c r="L33" s="26"/>
      <c r="M33" s="215"/>
      <c r="N33" s="215"/>
      <c r="O33" s="215"/>
      <c r="P33" s="215"/>
      <c r="Q33" s="60"/>
    </row>
    <row r="34" spans="1:17" ht="19.95" customHeight="1" thickTop="1" thickBot="1" x14ac:dyDescent="0.3">
      <c r="A34" s="74" t="s">
        <v>323</v>
      </c>
      <c r="B34" s="61" t="s">
        <v>399</v>
      </c>
      <c r="C34" s="62" t="s">
        <v>349</v>
      </c>
      <c r="D34" s="63">
        <v>1</v>
      </c>
      <c r="E34" s="64">
        <v>16200</v>
      </c>
      <c r="F34" s="63">
        <v>158</v>
      </c>
      <c r="G34" s="221">
        <f>F34+F35</f>
        <v>158</v>
      </c>
      <c r="H34" s="60"/>
      <c r="I34" s="66"/>
      <c r="J34" s="67"/>
      <c r="K34" s="66"/>
      <c r="L34" s="26"/>
      <c r="M34" s="214" t="s">
        <v>348</v>
      </c>
      <c r="N34" s="214">
        <v>13502970446</v>
      </c>
      <c r="O34" s="214" t="s">
        <v>347</v>
      </c>
      <c r="P34" s="214"/>
      <c r="Q34" s="60"/>
    </row>
    <row r="35" spans="1:17" ht="19.95" customHeight="1" thickTop="1" thickBot="1" x14ac:dyDescent="0.3">
      <c r="A35" s="74" t="s">
        <v>298</v>
      </c>
      <c r="B35" s="154" t="s">
        <v>402</v>
      </c>
      <c r="C35" s="62" t="s">
        <v>299</v>
      </c>
      <c r="D35" s="63"/>
      <c r="E35" s="64"/>
      <c r="F35" s="63"/>
      <c r="G35" s="222"/>
      <c r="H35" s="60"/>
      <c r="I35" s="66"/>
      <c r="J35" s="67"/>
      <c r="K35" s="66"/>
      <c r="L35" s="26"/>
      <c r="M35" s="215"/>
      <c r="N35" s="215"/>
      <c r="O35" s="215"/>
      <c r="P35" s="215"/>
      <c r="Q35" s="60"/>
    </row>
    <row r="36" spans="1:17" ht="19.95" customHeight="1" thickTop="1" thickBot="1" x14ac:dyDescent="0.3">
      <c r="A36" s="235" t="s">
        <v>315</v>
      </c>
      <c r="B36" s="44" t="s">
        <v>352</v>
      </c>
      <c r="C36" s="45" t="s">
        <v>297</v>
      </c>
      <c r="D36" s="46">
        <v>1</v>
      </c>
      <c r="E36" s="47">
        <v>19900</v>
      </c>
      <c r="F36" s="46">
        <v>178</v>
      </c>
      <c r="G36" s="229">
        <f>F36+F37+F38</f>
        <v>484</v>
      </c>
      <c r="H36" s="49"/>
      <c r="I36" s="50"/>
      <c r="J36" s="51"/>
      <c r="K36" s="50"/>
      <c r="L36" s="52"/>
      <c r="M36" s="212" t="s">
        <v>351</v>
      </c>
      <c r="N36" s="212">
        <v>13809588079</v>
      </c>
      <c r="O36" s="212" t="s">
        <v>350</v>
      </c>
      <c r="P36" s="212"/>
      <c r="Q36" s="49"/>
    </row>
    <row r="37" spans="1:17" ht="19.95" customHeight="1" thickTop="1" thickBot="1" x14ac:dyDescent="0.3">
      <c r="A37" s="236"/>
      <c r="B37" s="126" t="s">
        <v>417</v>
      </c>
      <c r="C37" s="45" t="s">
        <v>297</v>
      </c>
      <c r="D37" s="46">
        <v>1</v>
      </c>
      <c r="E37" s="47">
        <v>14900</v>
      </c>
      <c r="F37" s="46">
        <v>148</v>
      </c>
      <c r="G37" s="231"/>
      <c r="H37" s="49"/>
      <c r="I37" s="50"/>
      <c r="J37" s="51"/>
      <c r="K37" s="50"/>
      <c r="L37" s="52"/>
      <c r="M37" s="218"/>
      <c r="N37" s="218"/>
      <c r="O37" s="218"/>
      <c r="P37" s="218"/>
      <c r="Q37" s="49"/>
    </row>
    <row r="38" spans="1:17" ht="19.95" customHeight="1" thickTop="1" thickBot="1" x14ac:dyDescent="0.3">
      <c r="A38" s="237"/>
      <c r="B38" s="44" t="s">
        <v>353</v>
      </c>
      <c r="C38" s="45" t="s">
        <v>312</v>
      </c>
      <c r="D38" s="46">
        <v>1</v>
      </c>
      <c r="E38" s="47">
        <v>15900</v>
      </c>
      <c r="F38" s="46">
        <v>158</v>
      </c>
      <c r="G38" s="230"/>
      <c r="H38" s="49"/>
      <c r="I38" s="50"/>
      <c r="J38" s="51"/>
      <c r="K38" s="50"/>
      <c r="L38" s="52"/>
      <c r="M38" s="213"/>
      <c r="N38" s="213"/>
      <c r="O38" s="213"/>
      <c r="P38" s="213"/>
      <c r="Q38" s="49"/>
    </row>
    <row r="39" spans="1:17" ht="19.95" customHeight="1" thickTop="1" thickBot="1" x14ac:dyDescent="0.3">
      <c r="A39" s="74" t="s">
        <v>298</v>
      </c>
      <c r="B39" s="243" t="s">
        <v>686</v>
      </c>
      <c r="C39" s="244"/>
      <c r="D39" s="244"/>
      <c r="E39" s="244"/>
      <c r="F39" s="244"/>
      <c r="G39" s="244"/>
      <c r="H39" s="244"/>
      <c r="I39" s="244"/>
      <c r="J39" s="244"/>
      <c r="K39" s="244"/>
      <c r="L39" s="244"/>
      <c r="M39" s="244"/>
      <c r="N39" s="244"/>
      <c r="O39" s="244"/>
      <c r="P39" s="244"/>
      <c r="Q39" s="245"/>
    </row>
    <row r="40" spans="1:17" ht="19.95" customHeight="1" thickTop="1" thickBot="1" x14ac:dyDescent="0.3">
      <c r="A40" s="219" t="s">
        <v>298</v>
      </c>
      <c r="B40" s="61" t="s">
        <v>406</v>
      </c>
      <c r="C40" s="62"/>
      <c r="D40" s="63">
        <v>1</v>
      </c>
      <c r="E40" s="64">
        <v>19900</v>
      </c>
      <c r="F40" s="63">
        <v>158</v>
      </c>
      <c r="G40" s="221">
        <f>F40+F41</f>
        <v>316</v>
      </c>
      <c r="H40" s="60"/>
      <c r="I40" s="66"/>
      <c r="J40" s="67"/>
      <c r="K40" s="66"/>
      <c r="L40" s="26"/>
      <c r="M40" s="214" t="s">
        <v>404</v>
      </c>
      <c r="N40" s="214">
        <v>13691703210</v>
      </c>
      <c r="O40" s="214" t="s">
        <v>405</v>
      </c>
      <c r="P40" s="214"/>
      <c r="Q40" s="60"/>
    </row>
    <row r="41" spans="1:17" ht="19.95" customHeight="1" thickTop="1" thickBot="1" x14ac:dyDescent="0.3">
      <c r="A41" s="220"/>
      <c r="B41" s="61" t="s">
        <v>407</v>
      </c>
      <c r="C41" s="62"/>
      <c r="D41" s="63">
        <v>1</v>
      </c>
      <c r="E41" s="64">
        <v>15900</v>
      </c>
      <c r="F41" s="63">
        <v>158</v>
      </c>
      <c r="G41" s="222"/>
      <c r="H41" s="60"/>
      <c r="I41" s="66"/>
      <c r="J41" s="67"/>
      <c r="K41" s="66"/>
      <c r="L41" s="26"/>
      <c r="M41" s="215"/>
      <c r="N41" s="215">
        <v>13691703210</v>
      </c>
      <c r="O41" s="215" t="s">
        <v>405</v>
      </c>
      <c r="P41" s="215"/>
      <c r="Q41" s="60"/>
    </row>
    <row r="42" spans="1:17" ht="19.95" customHeight="1" thickTop="1" thickBot="1" x14ac:dyDescent="0.3">
      <c r="A42" s="74" t="s">
        <v>298</v>
      </c>
      <c r="B42" s="44" t="s">
        <v>408</v>
      </c>
      <c r="C42" s="45"/>
      <c r="D42" s="46">
        <v>1</v>
      </c>
      <c r="E42" s="47">
        <v>19900</v>
      </c>
      <c r="F42" s="46">
        <v>158</v>
      </c>
      <c r="G42" s="147">
        <v>158</v>
      </c>
      <c r="H42" s="49"/>
      <c r="I42" s="50"/>
      <c r="J42" s="51"/>
      <c r="K42" s="50"/>
      <c r="L42" s="52"/>
      <c r="M42" s="53" t="s">
        <v>409</v>
      </c>
      <c r="N42" s="53">
        <v>18805489803</v>
      </c>
      <c r="O42" s="53" t="s">
        <v>410</v>
      </c>
      <c r="P42" s="53"/>
      <c r="Q42" s="49"/>
    </row>
    <row r="43" spans="1:17" ht="19.95" customHeight="1" thickTop="1" x14ac:dyDescent="0.25">
      <c r="C43" s="223" t="s">
        <v>412</v>
      </c>
      <c r="D43" s="223"/>
    </row>
    <row r="44" spans="1:17" ht="19.95" customHeight="1" thickBot="1" x14ac:dyDescent="0.3"/>
    <row r="45" spans="1:17" ht="19.95" customHeight="1" thickTop="1" thickBot="1" x14ac:dyDescent="0.3">
      <c r="A45" s="74" t="s">
        <v>298</v>
      </c>
      <c r="B45" s="164" t="s">
        <v>304</v>
      </c>
      <c r="C45" s="62" t="s">
        <v>305</v>
      </c>
      <c r="D45" s="63">
        <v>1</v>
      </c>
      <c r="E45" s="64">
        <v>15900</v>
      </c>
      <c r="F45" s="63">
        <v>195</v>
      </c>
      <c r="G45" s="146">
        <f>F45*(1-0.1%)</f>
        <v>194.80500000000001</v>
      </c>
      <c r="H45" s="60"/>
      <c r="I45" s="66"/>
      <c r="J45" s="67"/>
      <c r="K45" s="66"/>
      <c r="L45" s="26"/>
      <c r="M45" s="68" t="s">
        <v>302</v>
      </c>
      <c r="N45" s="68">
        <v>13076284951</v>
      </c>
      <c r="O45" s="68" t="s">
        <v>303</v>
      </c>
      <c r="P45" s="68" t="s">
        <v>294</v>
      </c>
      <c r="Q45" s="60"/>
    </row>
    <row r="46" spans="1:17" ht="19.95" customHeight="1" thickTop="1" thickBot="1" x14ac:dyDescent="0.3">
      <c r="A46" s="74" t="s">
        <v>298</v>
      </c>
      <c r="B46" s="168" t="s">
        <v>308</v>
      </c>
      <c r="C46" s="45" t="s">
        <v>305</v>
      </c>
      <c r="D46" s="46">
        <v>1</v>
      </c>
      <c r="E46" s="47">
        <v>12900</v>
      </c>
      <c r="F46" s="46">
        <v>138</v>
      </c>
      <c r="G46" s="147">
        <f>F46*(1-0.1%)</f>
        <v>137.86199999999999</v>
      </c>
      <c r="H46" s="49"/>
      <c r="I46" s="50"/>
      <c r="J46" s="51"/>
      <c r="K46" s="50"/>
      <c r="L46" s="52"/>
      <c r="M46" s="53" t="s">
        <v>306</v>
      </c>
      <c r="N46" s="53">
        <v>18811120824</v>
      </c>
      <c r="O46" s="53" t="s">
        <v>307</v>
      </c>
      <c r="P46" s="53" t="s">
        <v>294</v>
      </c>
      <c r="Q46" s="49"/>
    </row>
    <row r="47" spans="1:17" ht="19.95" customHeight="1" thickTop="1" thickBot="1" x14ac:dyDescent="0.3">
      <c r="A47" s="74" t="s">
        <v>298</v>
      </c>
      <c r="B47" s="164" t="s">
        <v>321</v>
      </c>
      <c r="C47" s="62" t="s">
        <v>322</v>
      </c>
      <c r="D47" s="63"/>
      <c r="E47" s="64">
        <v>14900</v>
      </c>
      <c r="F47" s="63"/>
      <c r="G47" s="146">
        <f>F47*(1-0.1%)</f>
        <v>0</v>
      </c>
      <c r="H47" s="60"/>
      <c r="I47" s="66"/>
      <c r="J47" s="67"/>
      <c r="K47" s="66"/>
      <c r="L47" s="26"/>
      <c r="M47" s="68" t="s">
        <v>319</v>
      </c>
      <c r="N47" s="68">
        <v>13889345041</v>
      </c>
      <c r="O47" s="68" t="s">
        <v>320</v>
      </c>
      <c r="P47" s="68" t="s">
        <v>294</v>
      </c>
      <c r="Q47" s="60"/>
    </row>
    <row r="48" spans="1:17" ht="19.95" customHeight="1" thickTop="1" thickBot="1" x14ac:dyDescent="0.3">
      <c r="A48" s="74" t="s">
        <v>298</v>
      </c>
      <c r="B48" s="168" t="s">
        <v>339</v>
      </c>
      <c r="C48" s="45" t="s">
        <v>299</v>
      </c>
      <c r="D48" s="46">
        <v>1</v>
      </c>
      <c r="E48" s="47">
        <v>24900</v>
      </c>
      <c r="F48" s="46">
        <v>208</v>
      </c>
      <c r="G48" s="147">
        <v>208</v>
      </c>
      <c r="H48" s="49"/>
      <c r="I48" s="50"/>
      <c r="J48" s="51"/>
      <c r="K48" s="50"/>
      <c r="L48" s="52"/>
      <c r="M48" s="53" t="s">
        <v>337</v>
      </c>
      <c r="N48" s="53">
        <v>18664536540</v>
      </c>
      <c r="O48" s="53" t="s">
        <v>338</v>
      </c>
      <c r="P48" s="53"/>
      <c r="Q48" s="49"/>
    </row>
    <row r="49" spans="1:17" ht="19.95" customHeight="1" thickTop="1" thickBot="1" x14ac:dyDescent="0.3">
      <c r="A49" s="74" t="s">
        <v>298</v>
      </c>
      <c r="B49" s="164" t="s">
        <v>346</v>
      </c>
      <c r="C49" s="62" t="s">
        <v>305</v>
      </c>
      <c r="D49" s="63">
        <v>1</v>
      </c>
      <c r="E49" s="64">
        <v>19900</v>
      </c>
      <c r="F49" s="63">
        <v>178</v>
      </c>
      <c r="G49" s="146">
        <f>F49*(1-0.1%)</f>
        <v>177.822</v>
      </c>
      <c r="H49" s="60"/>
      <c r="I49" s="66"/>
      <c r="J49" s="67"/>
      <c r="K49" s="66"/>
      <c r="L49" s="26"/>
      <c r="M49" s="68" t="s">
        <v>345</v>
      </c>
      <c r="N49" s="68">
        <v>13007156816</v>
      </c>
      <c r="O49" s="68" t="s">
        <v>344</v>
      </c>
      <c r="P49" s="68" t="s">
        <v>294</v>
      </c>
      <c r="Q49" s="60"/>
    </row>
    <row r="50" spans="1:17" ht="19.95" customHeight="1" thickTop="1" x14ac:dyDescent="0.25">
      <c r="B50" s="13" t="s">
        <v>401</v>
      </c>
      <c r="D50" s="149">
        <f>SUM(D21:D49)</f>
        <v>22</v>
      </c>
      <c r="E50" s="159">
        <f>SUM(E21:E49)</f>
        <v>554500</v>
      </c>
    </row>
    <row r="52" spans="1:17" ht="19.95" customHeight="1" x14ac:dyDescent="0.25">
      <c r="B52" s="1" t="s">
        <v>362</v>
      </c>
      <c r="D52" s="149">
        <f>D18+D50</f>
        <v>39</v>
      </c>
      <c r="E52" s="159">
        <f>E18+E50</f>
        <v>1133100</v>
      </c>
      <c r="G52" s="157">
        <f>SUM(G3:L49)</f>
        <v>9090.869999999999</v>
      </c>
    </row>
    <row r="54" spans="1:17" ht="19.95" customHeight="1" thickBot="1" x14ac:dyDescent="0.3"/>
    <row r="55" spans="1:17" ht="19.95" customHeight="1" thickTop="1" thickBot="1" x14ac:dyDescent="0.3">
      <c r="A55" s="152" t="s">
        <v>424</v>
      </c>
      <c r="B55" s="44" t="s">
        <v>425</v>
      </c>
      <c r="C55" s="45"/>
      <c r="D55" s="46">
        <v>1</v>
      </c>
      <c r="E55" s="47"/>
      <c r="F55" s="46">
        <v>388</v>
      </c>
      <c r="G55" s="147">
        <f>F55</f>
        <v>388</v>
      </c>
      <c r="H55" s="49"/>
      <c r="I55" s="50"/>
      <c r="J55" s="51"/>
      <c r="K55" s="50"/>
      <c r="L55" s="52"/>
      <c r="M55" s="53" t="s">
        <v>367</v>
      </c>
      <c r="N55" s="53">
        <v>18868327330</v>
      </c>
      <c r="O55" s="53" t="s">
        <v>368</v>
      </c>
      <c r="P55" s="53"/>
      <c r="Q55" s="49"/>
    </row>
    <row r="56" spans="1:17" ht="19.95" customHeight="1" thickTop="1" thickBot="1" x14ac:dyDescent="0.3">
      <c r="A56" s="152" t="s">
        <v>424</v>
      </c>
      <c r="B56" s="61" t="s">
        <v>428</v>
      </c>
      <c r="C56" s="62"/>
      <c r="D56" s="63">
        <v>1</v>
      </c>
      <c r="E56" s="64"/>
      <c r="F56" s="63">
        <v>408</v>
      </c>
      <c r="G56" s="146">
        <f>F56</f>
        <v>408</v>
      </c>
      <c r="H56" s="60"/>
      <c r="I56" s="66"/>
      <c r="J56" s="67"/>
      <c r="K56" s="66"/>
      <c r="L56" s="26"/>
      <c r="M56" s="68" t="s">
        <v>426</v>
      </c>
      <c r="N56" s="68">
        <v>13060848325</v>
      </c>
      <c r="O56" s="68" t="s">
        <v>427</v>
      </c>
      <c r="P56" s="68"/>
      <c r="Q56" s="60"/>
    </row>
    <row r="57" spans="1:17" ht="19.95" customHeight="1" thickTop="1" thickBot="1" x14ac:dyDescent="0.3">
      <c r="A57" s="152" t="s">
        <v>424</v>
      </c>
      <c r="B57" s="44" t="s">
        <v>431</v>
      </c>
      <c r="C57" s="45"/>
      <c r="D57" s="46">
        <v>1</v>
      </c>
      <c r="E57" s="47"/>
      <c r="F57" s="46">
        <v>458</v>
      </c>
      <c r="G57" s="147">
        <f>F57</f>
        <v>458</v>
      </c>
      <c r="H57" s="49"/>
      <c r="I57" s="50"/>
      <c r="J57" s="51"/>
      <c r="K57" s="50"/>
      <c r="L57" s="52"/>
      <c r="M57" s="53" t="s">
        <v>429</v>
      </c>
      <c r="N57" s="53">
        <v>13691826227</v>
      </c>
      <c r="O57" s="53" t="s">
        <v>430</v>
      </c>
      <c r="P57" s="53"/>
      <c r="Q57" s="49"/>
    </row>
    <row r="58" spans="1:17" ht="19.95" customHeight="1" thickTop="1" thickBot="1" x14ac:dyDescent="0.3">
      <c r="A58" s="152" t="s">
        <v>432</v>
      </c>
      <c r="B58" s="164" t="s">
        <v>437</v>
      </c>
      <c r="C58" s="62"/>
      <c r="D58" s="63"/>
      <c r="E58" s="64"/>
      <c r="F58" s="63"/>
      <c r="G58" s="146"/>
      <c r="H58" s="60"/>
      <c r="I58" s="66"/>
      <c r="J58" s="67"/>
      <c r="K58" s="66"/>
      <c r="L58" s="26"/>
      <c r="M58" s="214" t="s">
        <v>435</v>
      </c>
      <c r="N58" s="214">
        <v>18664536540</v>
      </c>
      <c r="O58" s="214" t="s">
        <v>436</v>
      </c>
      <c r="P58" s="68"/>
      <c r="Q58" s="60"/>
    </row>
    <row r="59" spans="1:17" ht="19.95" customHeight="1" thickTop="1" thickBot="1" x14ac:dyDescent="0.3">
      <c r="A59" s="152" t="s">
        <v>433</v>
      </c>
      <c r="B59" s="61" t="s">
        <v>434</v>
      </c>
      <c r="C59" s="62"/>
      <c r="D59" s="63">
        <v>1</v>
      </c>
      <c r="E59" s="64"/>
      <c r="F59" s="63">
        <v>235</v>
      </c>
      <c r="G59" s="146">
        <f>F59</f>
        <v>235</v>
      </c>
      <c r="H59" s="60"/>
      <c r="I59" s="66"/>
      <c r="J59" s="67"/>
      <c r="K59" s="66"/>
      <c r="L59" s="26"/>
      <c r="M59" s="215"/>
      <c r="N59" s="215"/>
      <c r="O59" s="215"/>
      <c r="P59" s="68"/>
      <c r="Q59" s="60"/>
    </row>
    <row r="60" spans="1:17" ht="115.8" customHeight="1" thickTop="1" thickBot="1" x14ac:dyDescent="0.3">
      <c r="A60" s="152" t="s">
        <v>440</v>
      </c>
      <c r="B60" s="250" t="s">
        <v>688</v>
      </c>
      <c r="C60" s="251"/>
      <c r="D60" s="189">
        <v>1</v>
      </c>
      <c r="E60" s="188"/>
      <c r="F60" s="189">
        <v>178</v>
      </c>
      <c r="G60" s="191">
        <f>F60</f>
        <v>178</v>
      </c>
      <c r="H60" s="183"/>
      <c r="I60" s="183"/>
      <c r="J60" s="183"/>
      <c r="K60" s="183"/>
      <c r="L60" s="183"/>
      <c r="M60" s="190" t="s">
        <v>687</v>
      </c>
      <c r="N60" s="183"/>
      <c r="O60" s="183"/>
      <c r="P60" s="183"/>
      <c r="Q60" s="184"/>
    </row>
    <row r="61" spans="1:17" ht="19.95" customHeight="1" thickTop="1" thickBot="1" x14ac:dyDescent="0.3">
      <c r="A61" s="152" t="s">
        <v>440</v>
      </c>
      <c r="B61" s="44" t="s">
        <v>441</v>
      </c>
      <c r="C61" s="45" t="s">
        <v>442</v>
      </c>
      <c r="D61" s="46">
        <v>1</v>
      </c>
      <c r="E61" s="47"/>
      <c r="F61" s="46">
        <v>178</v>
      </c>
      <c r="G61" s="147">
        <f>F61</f>
        <v>178</v>
      </c>
      <c r="H61" s="49"/>
      <c r="I61" s="50"/>
      <c r="J61" s="51"/>
      <c r="K61" s="50"/>
      <c r="L61" s="52"/>
      <c r="M61" s="53" t="s">
        <v>438</v>
      </c>
      <c r="N61" s="53">
        <v>18612446280</v>
      </c>
      <c r="O61" s="53" t="s">
        <v>439</v>
      </c>
      <c r="P61" s="53"/>
      <c r="Q61" s="49"/>
    </row>
    <row r="62" spans="1:17" ht="19.95" customHeight="1" thickTop="1" thickBot="1" x14ac:dyDescent="0.3">
      <c r="A62" s="210" t="s">
        <v>445</v>
      </c>
      <c r="B62" s="61" t="s">
        <v>428</v>
      </c>
      <c r="C62" s="62"/>
      <c r="D62" s="63">
        <v>1</v>
      </c>
      <c r="E62" s="64"/>
      <c r="F62" s="246">
        <v>580</v>
      </c>
      <c r="G62" s="221">
        <f>F62</f>
        <v>580</v>
      </c>
      <c r="H62" s="60"/>
      <c r="I62" s="66"/>
      <c r="J62" s="67"/>
      <c r="K62" s="66"/>
      <c r="L62" s="26"/>
      <c r="M62" s="214" t="s">
        <v>443</v>
      </c>
      <c r="N62" s="214">
        <v>18565131582</v>
      </c>
      <c r="O62" s="214" t="s">
        <v>444</v>
      </c>
      <c r="P62" s="68"/>
      <c r="Q62" s="60"/>
    </row>
    <row r="63" spans="1:17" ht="19.95" customHeight="1" thickTop="1" thickBot="1" x14ac:dyDescent="0.3">
      <c r="A63" s="211"/>
      <c r="B63" s="61" t="s">
        <v>425</v>
      </c>
      <c r="C63" s="62"/>
      <c r="D63" s="63">
        <v>1</v>
      </c>
      <c r="E63" s="64"/>
      <c r="F63" s="247"/>
      <c r="G63" s="222"/>
      <c r="H63" s="60"/>
      <c r="I63" s="66"/>
      <c r="J63" s="67"/>
      <c r="K63" s="66"/>
      <c r="L63" s="26"/>
      <c r="M63" s="215"/>
      <c r="N63" s="215"/>
      <c r="O63" s="215"/>
      <c r="P63" s="68"/>
      <c r="Q63" s="60"/>
    </row>
    <row r="64" spans="1:17" ht="19.95" customHeight="1" thickTop="1" thickBot="1" x14ac:dyDescent="0.3">
      <c r="A64" s="152" t="s">
        <v>433</v>
      </c>
      <c r="B64" s="44" t="s">
        <v>448</v>
      </c>
      <c r="C64" s="45"/>
      <c r="D64" s="46">
        <v>1</v>
      </c>
      <c r="E64" s="47"/>
      <c r="F64" s="46">
        <v>339</v>
      </c>
      <c r="G64" s="147">
        <f>F64</f>
        <v>339</v>
      </c>
      <c r="H64" s="49"/>
      <c r="I64" s="50"/>
      <c r="J64" s="51"/>
      <c r="K64" s="50"/>
      <c r="L64" s="52"/>
      <c r="M64" s="53" t="s">
        <v>446</v>
      </c>
      <c r="N64" s="53">
        <v>15652611296</v>
      </c>
      <c r="O64" s="165" t="s">
        <v>447</v>
      </c>
      <c r="P64" s="53"/>
      <c r="Q64" s="49"/>
    </row>
    <row r="65" spans="1:17" ht="19.95" customHeight="1" thickTop="1" thickBot="1" x14ac:dyDescent="0.3">
      <c r="A65" s="152" t="s">
        <v>451</v>
      </c>
      <c r="B65" s="61" t="s">
        <v>452</v>
      </c>
      <c r="C65" s="62"/>
      <c r="D65" s="63">
        <v>1</v>
      </c>
      <c r="E65" s="64"/>
      <c r="F65" s="63">
        <v>305</v>
      </c>
      <c r="G65" s="146">
        <f>F65</f>
        <v>305</v>
      </c>
      <c r="H65" s="60"/>
      <c r="I65" s="66"/>
      <c r="J65" s="67"/>
      <c r="K65" s="66"/>
      <c r="L65" s="26"/>
      <c r="M65" s="68" t="s">
        <v>449</v>
      </c>
      <c r="N65" s="68">
        <v>17396789063</v>
      </c>
      <c r="O65" s="166" t="s">
        <v>450</v>
      </c>
      <c r="P65" s="68"/>
      <c r="Q65" s="60"/>
    </row>
    <row r="66" spans="1:17" ht="19.95" customHeight="1" thickTop="1" thickBot="1" x14ac:dyDescent="0.3">
      <c r="A66" s="210" t="s">
        <v>451</v>
      </c>
      <c r="B66" s="44" t="s">
        <v>455</v>
      </c>
      <c r="C66" s="45"/>
      <c r="D66" s="46">
        <v>1</v>
      </c>
      <c r="E66" s="47"/>
      <c r="F66" s="252">
        <v>656</v>
      </c>
      <c r="G66" s="229">
        <f>F66</f>
        <v>656</v>
      </c>
      <c r="H66" s="49"/>
      <c r="I66" s="50"/>
      <c r="J66" s="51"/>
      <c r="K66" s="50"/>
      <c r="L66" s="52"/>
      <c r="M66" s="212" t="s">
        <v>453</v>
      </c>
      <c r="N66" s="212">
        <v>13137733260</v>
      </c>
      <c r="O66" s="212" t="s">
        <v>454</v>
      </c>
      <c r="P66" s="53"/>
      <c r="Q66" s="49"/>
    </row>
    <row r="67" spans="1:17" ht="19.95" customHeight="1" thickTop="1" thickBot="1" x14ac:dyDescent="0.3">
      <c r="A67" s="211"/>
      <c r="B67" s="44" t="s">
        <v>452</v>
      </c>
      <c r="C67" s="45"/>
      <c r="D67" s="46">
        <v>1</v>
      </c>
      <c r="E67" s="47"/>
      <c r="F67" s="253"/>
      <c r="G67" s="230"/>
      <c r="H67" s="49"/>
      <c r="I67" s="50"/>
      <c r="J67" s="51"/>
      <c r="K67" s="50"/>
      <c r="L67" s="52"/>
      <c r="M67" s="213"/>
      <c r="N67" s="213"/>
      <c r="O67" s="213"/>
      <c r="P67" s="53"/>
      <c r="Q67" s="49"/>
    </row>
    <row r="68" spans="1:17" ht="19.95" customHeight="1" thickTop="1" thickBot="1" x14ac:dyDescent="0.3">
      <c r="A68" s="210" t="s">
        <v>451</v>
      </c>
      <c r="B68" s="61" t="s">
        <v>456</v>
      </c>
      <c r="C68" s="62"/>
      <c r="D68" s="63">
        <v>1</v>
      </c>
      <c r="E68" s="64"/>
      <c r="F68" s="63">
        <v>305</v>
      </c>
      <c r="G68" s="146">
        <f>F68</f>
        <v>305</v>
      </c>
      <c r="H68" s="60"/>
      <c r="I68" s="66"/>
      <c r="J68" s="67"/>
      <c r="K68" s="66"/>
      <c r="L68" s="26"/>
      <c r="M68" s="214" t="s">
        <v>458</v>
      </c>
      <c r="N68" s="214">
        <v>13088830989</v>
      </c>
      <c r="O68" s="214" t="s">
        <v>459</v>
      </c>
      <c r="P68" s="68"/>
      <c r="Q68" s="60"/>
    </row>
    <row r="69" spans="1:17" ht="19.95" customHeight="1" thickTop="1" thickBot="1" x14ac:dyDescent="0.3">
      <c r="A69" s="211"/>
      <c r="B69" s="61" t="s">
        <v>457</v>
      </c>
      <c r="C69" s="62"/>
      <c r="D69" s="63">
        <v>1</v>
      </c>
      <c r="E69" s="64"/>
      <c r="F69" s="167">
        <v>275</v>
      </c>
      <c r="G69" s="146">
        <v>275</v>
      </c>
      <c r="H69" s="60"/>
      <c r="I69" s="66"/>
      <c r="J69" s="67"/>
      <c r="K69" s="66"/>
      <c r="L69" s="26"/>
      <c r="M69" s="215"/>
      <c r="N69" s="215"/>
      <c r="O69" s="215"/>
      <c r="P69" s="68"/>
      <c r="Q69" s="60"/>
    </row>
    <row r="70" spans="1:17" ht="19.95" customHeight="1" thickTop="1" thickBot="1" x14ac:dyDescent="0.3">
      <c r="A70" s="152" t="s">
        <v>462</v>
      </c>
      <c r="B70" s="44" t="s">
        <v>463</v>
      </c>
      <c r="C70" s="45"/>
      <c r="D70" s="46">
        <v>1</v>
      </c>
      <c r="E70" s="47"/>
      <c r="F70" s="46">
        <v>399</v>
      </c>
      <c r="G70" s="147">
        <f>F70</f>
        <v>399</v>
      </c>
      <c r="H70" s="49"/>
      <c r="I70" s="50"/>
      <c r="J70" s="51"/>
      <c r="K70" s="50"/>
      <c r="L70" s="52"/>
      <c r="M70" s="53" t="s">
        <v>460</v>
      </c>
      <c r="N70" s="53">
        <v>15110219169</v>
      </c>
      <c r="O70" s="165" t="s">
        <v>461</v>
      </c>
      <c r="P70" s="53"/>
      <c r="Q70" s="49"/>
    </row>
    <row r="71" spans="1:17" ht="19.95" customHeight="1" thickTop="1" thickBot="1" x14ac:dyDescent="0.3">
      <c r="A71" s="152" t="s">
        <v>462</v>
      </c>
      <c r="B71" s="243" t="s">
        <v>486</v>
      </c>
      <c r="C71" s="244"/>
      <c r="D71" s="244"/>
      <c r="E71" s="244"/>
      <c r="F71" s="244"/>
      <c r="G71" s="244"/>
      <c r="H71" s="244"/>
      <c r="I71" s="244"/>
      <c r="J71" s="244"/>
      <c r="K71" s="244"/>
      <c r="L71" s="244"/>
      <c r="M71" s="244"/>
      <c r="N71" s="244"/>
      <c r="O71" s="244"/>
      <c r="P71" s="244"/>
      <c r="Q71" s="245"/>
    </row>
    <row r="72" spans="1:17" ht="19.95" customHeight="1" thickTop="1" thickBot="1" x14ac:dyDescent="0.3">
      <c r="A72" s="152" t="s">
        <v>462</v>
      </c>
      <c r="B72" s="61" t="s">
        <v>464</v>
      </c>
      <c r="C72" s="62"/>
      <c r="D72" s="63">
        <v>1</v>
      </c>
      <c r="E72" s="64"/>
      <c r="F72" s="63">
        <v>150</v>
      </c>
      <c r="G72" s="146">
        <f>F72</f>
        <v>150</v>
      </c>
      <c r="H72" s="60"/>
      <c r="I72" s="66"/>
      <c r="J72" s="67"/>
      <c r="K72" s="66"/>
      <c r="L72" s="26"/>
      <c r="M72" s="68" t="s">
        <v>465</v>
      </c>
      <c r="N72" s="68">
        <v>13602577583</v>
      </c>
      <c r="O72" s="68" t="s">
        <v>466</v>
      </c>
      <c r="P72" s="68"/>
      <c r="Q72" s="60"/>
    </row>
    <row r="73" spans="1:17" ht="19.95" customHeight="1" thickTop="1" thickBot="1" x14ac:dyDescent="0.3">
      <c r="A73" s="152" t="s">
        <v>298</v>
      </c>
      <c r="B73" s="248" t="s">
        <v>616</v>
      </c>
      <c r="C73" s="249"/>
      <c r="D73" s="46">
        <v>1</v>
      </c>
      <c r="E73" s="47"/>
      <c r="F73" s="46">
        <v>138</v>
      </c>
      <c r="G73" s="147">
        <v>138</v>
      </c>
      <c r="H73" s="183"/>
      <c r="I73" s="183"/>
      <c r="J73" s="183"/>
      <c r="K73" s="183"/>
      <c r="L73" s="183"/>
      <c r="M73" s="53" t="s">
        <v>678</v>
      </c>
      <c r="N73" s="53">
        <v>13304466446</v>
      </c>
      <c r="O73" s="165" t="s">
        <v>677</v>
      </c>
      <c r="P73" s="183"/>
      <c r="Q73" s="184"/>
    </row>
    <row r="74" spans="1:17" ht="19.95" customHeight="1" thickTop="1" thickBot="1" x14ac:dyDescent="0.3">
      <c r="A74" s="152" t="s">
        <v>298</v>
      </c>
      <c r="B74" s="168" t="s">
        <v>321</v>
      </c>
      <c r="C74" s="45" t="s">
        <v>322</v>
      </c>
      <c r="D74" s="46"/>
      <c r="E74" s="47"/>
      <c r="F74" s="46"/>
      <c r="G74" s="147"/>
      <c r="H74" s="49"/>
      <c r="I74" s="50"/>
      <c r="J74" s="51"/>
      <c r="K74" s="50"/>
      <c r="L74" s="52"/>
      <c r="M74" s="53" t="s">
        <v>319</v>
      </c>
      <c r="N74" s="53">
        <v>13889345041</v>
      </c>
      <c r="O74" s="53" t="s">
        <v>320</v>
      </c>
      <c r="P74" s="53" t="s">
        <v>271</v>
      </c>
      <c r="Q74" s="49"/>
    </row>
    <row r="75" spans="1:17" ht="19.95" customHeight="1" thickTop="1" thickBot="1" x14ac:dyDescent="0.3">
      <c r="A75" s="152" t="s">
        <v>298</v>
      </c>
      <c r="B75" s="164" t="s">
        <v>346</v>
      </c>
      <c r="C75" s="62" t="s">
        <v>305</v>
      </c>
      <c r="D75" s="63"/>
      <c r="E75" s="64"/>
      <c r="F75" s="63"/>
      <c r="G75" s="146"/>
      <c r="H75" s="60"/>
      <c r="I75" s="66"/>
      <c r="J75" s="67"/>
      <c r="K75" s="66"/>
      <c r="L75" s="26"/>
      <c r="M75" s="68" t="s">
        <v>345</v>
      </c>
      <c r="N75" s="68">
        <v>13007156816</v>
      </c>
      <c r="O75" s="68" t="s">
        <v>344</v>
      </c>
      <c r="P75" s="68" t="s">
        <v>271</v>
      </c>
      <c r="Q75" s="60"/>
    </row>
    <row r="76" spans="1:17" ht="19.95" customHeight="1" thickTop="1" thickBot="1" x14ac:dyDescent="0.3">
      <c r="A76" s="152" t="s">
        <v>469</v>
      </c>
      <c r="B76" s="44" t="s">
        <v>470</v>
      </c>
      <c r="C76" s="45"/>
      <c r="D76" s="46">
        <v>1</v>
      </c>
      <c r="E76" s="47"/>
      <c r="F76" s="46">
        <v>372</v>
      </c>
      <c r="G76" s="147">
        <f>F76</f>
        <v>372</v>
      </c>
      <c r="H76" s="49"/>
      <c r="I76" s="50"/>
      <c r="J76" s="51"/>
      <c r="K76" s="50"/>
      <c r="L76" s="52"/>
      <c r="M76" s="53" t="s">
        <v>467</v>
      </c>
      <c r="N76" s="53">
        <v>17865585002</v>
      </c>
      <c r="O76" s="165" t="s">
        <v>468</v>
      </c>
      <c r="P76" s="53"/>
      <c r="Q76" s="49"/>
    </row>
    <row r="77" spans="1:17" ht="19.95" customHeight="1" thickTop="1" x14ac:dyDescent="0.25">
      <c r="B77" s="13" t="s">
        <v>484</v>
      </c>
      <c r="C77" s="223" t="s">
        <v>679</v>
      </c>
      <c r="D77" s="223"/>
    </row>
    <row r="79" spans="1:17" ht="19.95" customHeight="1" x14ac:dyDescent="0.25">
      <c r="B79" s="1" t="s">
        <v>362</v>
      </c>
      <c r="D79" s="149">
        <f>SUM(D55:D76)</f>
        <v>18</v>
      </c>
      <c r="E79" s="159">
        <f>E44+E77</f>
        <v>0</v>
      </c>
      <c r="G79" s="157">
        <f>SUM(G55:G76)</f>
        <v>5364</v>
      </c>
    </row>
    <row r="80" spans="1:17" ht="19.95" customHeight="1" thickBot="1" x14ac:dyDescent="0.3"/>
    <row r="81" spans="1:17" ht="19.95" customHeight="1" thickTop="1" thickBot="1" x14ac:dyDescent="0.3">
      <c r="A81" s="152" t="s">
        <v>640</v>
      </c>
      <c r="B81" t="s">
        <v>683</v>
      </c>
    </row>
    <row r="82" spans="1:17" ht="19.95" customHeight="1" thickTop="1" x14ac:dyDescent="0.25"/>
    <row r="84" spans="1:17" ht="19.95" customHeight="1" thickBot="1" x14ac:dyDescent="0.3">
      <c r="A84" s="145">
        <v>44183</v>
      </c>
    </row>
    <row r="85" spans="1:17" ht="19.95" customHeight="1" thickTop="1" thickBot="1" x14ac:dyDescent="0.3">
      <c r="A85" s="152" t="s">
        <v>562</v>
      </c>
      <c r="B85" s="61" t="s">
        <v>561</v>
      </c>
      <c r="C85" s="62"/>
      <c r="D85" s="63">
        <v>1</v>
      </c>
      <c r="E85" s="64"/>
      <c r="F85" s="63">
        <v>129</v>
      </c>
      <c r="G85" s="146"/>
      <c r="H85" s="60"/>
      <c r="I85" s="66"/>
      <c r="J85" s="67"/>
      <c r="K85" s="66"/>
      <c r="L85" s="26"/>
      <c r="M85" s="68" t="s">
        <v>497</v>
      </c>
      <c r="N85" s="68">
        <v>19810952575</v>
      </c>
      <c r="O85" s="68" t="s">
        <v>498</v>
      </c>
      <c r="P85" s="68"/>
      <c r="Q85" s="60"/>
    </row>
    <row r="86" spans="1:17" ht="19.95" customHeight="1" thickTop="1" thickBot="1" x14ac:dyDescent="0.3">
      <c r="A86" s="170" t="s">
        <v>499</v>
      </c>
      <c r="B86" s="44" t="s">
        <v>504</v>
      </c>
      <c r="C86" s="45"/>
      <c r="D86" s="46">
        <v>1</v>
      </c>
      <c r="E86" s="47"/>
      <c r="F86" s="46">
        <v>290</v>
      </c>
      <c r="G86" s="147"/>
      <c r="H86" s="49"/>
      <c r="I86" s="50"/>
      <c r="J86" s="51"/>
      <c r="K86" s="50"/>
      <c r="L86" s="52"/>
      <c r="M86" s="212" t="s">
        <v>505</v>
      </c>
      <c r="N86" s="212">
        <v>18965122863</v>
      </c>
      <c r="O86" s="212" t="s">
        <v>506</v>
      </c>
      <c r="P86" s="53"/>
      <c r="Q86" s="49"/>
    </row>
    <row r="87" spans="1:17" ht="19.95" customHeight="1" thickTop="1" thickBot="1" x14ac:dyDescent="0.3">
      <c r="A87" s="170" t="s">
        <v>500</v>
      </c>
      <c r="B87" s="44" t="s">
        <v>503</v>
      </c>
      <c r="C87" s="45"/>
      <c r="D87" s="46">
        <v>1</v>
      </c>
      <c r="E87" s="47"/>
      <c r="F87" s="46">
        <v>49</v>
      </c>
      <c r="G87" s="147"/>
      <c r="H87" s="49"/>
      <c r="I87" s="50"/>
      <c r="J87" s="51"/>
      <c r="K87" s="50"/>
      <c r="L87" s="52"/>
      <c r="M87" s="218"/>
      <c r="N87" s="218"/>
      <c r="O87" s="218"/>
      <c r="P87" s="53"/>
      <c r="Q87" s="49"/>
    </row>
    <row r="88" spans="1:17" ht="19.95" customHeight="1" thickTop="1" thickBot="1" x14ac:dyDescent="0.3">
      <c r="A88" s="152" t="s">
        <v>501</v>
      </c>
      <c r="B88" s="44" t="s">
        <v>502</v>
      </c>
      <c r="C88" s="45" t="s">
        <v>607</v>
      </c>
      <c r="D88" s="46">
        <v>1</v>
      </c>
      <c r="E88" s="47"/>
      <c r="F88" s="46">
        <v>270</v>
      </c>
      <c r="G88" s="147"/>
      <c r="H88" s="49"/>
      <c r="I88" s="50"/>
      <c r="J88" s="51"/>
      <c r="K88" s="50"/>
      <c r="L88" s="52"/>
      <c r="M88" s="213"/>
      <c r="N88" s="213"/>
      <c r="O88" s="213"/>
      <c r="P88" s="53"/>
      <c r="Q88" s="49"/>
    </row>
    <row r="89" spans="1:17" ht="19.95" customHeight="1" thickTop="1" thickBot="1" x14ac:dyDescent="0.3">
      <c r="A89" s="152" t="s">
        <v>507</v>
      </c>
      <c r="B89" s="61" t="s">
        <v>508</v>
      </c>
      <c r="C89" s="62" t="s">
        <v>509</v>
      </c>
      <c r="D89" s="63">
        <v>1</v>
      </c>
      <c r="E89" s="64"/>
      <c r="F89" s="63">
        <v>445</v>
      </c>
      <c r="G89" s="146"/>
      <c r="H89" s="60"/>
      <c r="I89" s="66"/>
      <c r="J89" s="67"/>
      <c r="K89" s="66"/>
      <c r="L89" s="26"/>
      <c r="M89" s="68" t="s">
        <v>511</v>
      </c>
      <c r="N89" s="68">
        <v>17754613968</v>
      </c>
      <c r="O89" s="68" t="s">
        <v>510</v>
      </c>
      <c r="P89" s="68"/>
      <c r="Q89" s="60"/>
    </row>
    <row r="90" spans="1:17" ht="19.95" customHeight="1" thickTop="1" thickBot="1" x14ac:dyDescent="0.3">
      <c r="A90" s="152" t="s">
        <v>512</v>
      </c>
      <c r="B90" s="44" t="s">
        <v>513</v>
      </c>
      <c r="C90" s="45" t="s">
        <v>67</v>
      </c>
      <c r="D90" s="46">
        <v>1</v>
      </c>
      <c r="E90" s="47"/>
      <c r="F90" s="46">
        <v>429</v>
      </c>
      <c r="G90" s="147"/>
      <c r="H90" s="49"/>
      <c r="I90" s="50"/>
      <c r="J90" s="51"/>
      <c r="K90" s="50"/>
      <c r="L90" s="52"/>
      <c r="M90" s="53" t="s">
        <v>514</v>
      </c>
      <c r="N90" s="53">
        <v>13375769673</v>
      </c>
      <c r="O90" s="165" t="s">
        <v>515</v>
      </c>
      <c r="P90" s="53"/>
      <c r="Q90" s="49"/>
    </row>
    <row r="91" spans="1:17" ht="19.95" customHeight="1" thickTop="1" thickBot="1" x14ac:dyDescent="0.3">
      <c r="A91" s="152" t="s">
        <v>501</v>
      </c>
      <c r="B91" s="61" t="s">
        <v>516</v>
      </c>
      <c r="C91" s="62"/>
      <c r="D91" s="63">
        <v>1</v>
      </c>
      <c r="E91" s="64"/>
      <c r="F91" s="63">
        <v>565</v>
      </c>
      <c r="G91" s="146"/>
      <c r="H91" s="60"/>
      <c r="I91" s="66"/>
      <c r="J91" s="67"/>
      <c r="K91" s="66"/>
      <c r="L91" s="26"/>
      <c r="M91" s="68" t="s">
        <v>517</v>
      </c>
      <c r="N91" s="68">
        <v>15868149930</v>
      </c>
      <c r="O91" s="68" t="s">
        <v>518</v>
      </c>
      <c r="P91" s="68"/>
      <c r="Q91" s="60"/>
    </row>
    <row r="92" spans="1:17" ht="19.95" customHeight="1" thickTop="1" thickBot="1" x14ac:dyDescent="0.3">
      <c r="A92" s="152" t="s">
        <v>521</v>
      </c>
      <c r="B92" s="44" t="s">
        <v>522</v>
      </c>
      <c r="C92" s="45"/>
      <c r="D92" s="46">
        <v>1</v>
      </c>
      <c r="E92" s="47"/>
      <c r="F92" s="46">
        <v>159</v>
      </c>
      <c r="G92" s="147"/>
      <c r="H92" s="49"/>
      <c r="I92" s="50"/>
      <c r="J92" s="51"/>
      <c r="K92" s="50"/>
      <c r="L92" s="52"/>
      <c r="M92" s="53" t="s">
        <v>519</v>
      </c>
      <c r="N92" s="53">
        <v>15060063602</v>
      </c>
      <c r="O92" s="165" t="s">
        <v>520</v>
      </c>
      <c r="P92" s="53"/>
      <c r="Q92" s="49"/>
    </row>
    <row r="93" spans="1:17" ht="19.95" customHeight="1" thickTop="1" thickBot="1" x14ac:dyDescent="0.3">
      <c r="A93" s="152" t="s">
        <v>521</v>
      </c>
      <c r="B93" s="61" t="s">
        <v>525</v>
      </c>
      <c r="C93" s="62"/>
      <c r="D93" s="63">
        <v>1</v>
      </c>
      <c r="E93" s="64"/>
      <c r="F93" s="63">
        <v>258</v>
      </c>
      <c r="G93" s="146"/>
      <c r="H93" s="60"/>
      <c r="I93" s="66"/>
      <c r="J93" s="67"/>
      <c r="K93" s="66"/>
      <c r="L93" s="26"/>
      <c r="M93" s="68" t="s">
        <v>523</v>
      </c>
      <c r="N93" s="68">
        <v>18058943618</v>
      </c>
      <c r="O93" s="68" t="s">
        <v>524</v>
      </c>
      <c r="P93" s="68"/>
      <c r="Q93" s="60"/>
    </row>
    <row r="94" spans="1:17" ht="19.95" customHeight="1" thickTop="1" thickBot="1" x14ac:dyDescent="0.3">
      <c r="A94" s="152" t="s">
        <v>528</v>
      </c>
      <c r="B94" s="44" t="s">
        <v>508</v>
      </c>
      <c r="C94" s="45"/>
      <c r="D94" s="46">
        <v>1</v>
      </c>
      <c r="E94" s="47"/>
      <c r="F94" s="46">
        <v>498</v>
      </c>
      <c r="G94" s="147"/>
      <c r="H94" s="49"/>
      <c r="I94" s="50"/>
      <c r="J94" s="51"/>
      <c r="K94" s="50"/>
      <c r="L94" s="52"/>
      <c r="M94" s="53" t="s">
        <v>526</v>
      </c>
      <c r="N94" s="53">
        <v>15026787119</v>
      </c>
      <c r="O94" s="165" t="s">
        <v>527</v>
      </c>
      <c r="P94" s="53"/>
      <c r="Q94" s="49"/>
    </row>
    <row r="95" spans="1:17" s="131" customFormat="1" ht="19.95" customHeight="1" thickTop="1" thickBot="1" x14ac:dyDescent="0.3">
      <c r="A95" s="152" t="s">
        <v>528</v>
      </c>
      <c r="B95" s="61" t="s">
        <v>531</v>
      </c>
      <c r="C95" s="62"/>
      <c r="D95" s="63">
        <v>1</v>
      </c>
      <c r="E95" s="64"/>
      <c r="F95" s="63">
        <v>148</v>
      </c>
      <c r="G95" s="146"/>
      <c r="H95" s="60"/>
      <c r="I95" s="66"/>
      <c r="J95" s="67"/>
      <c r="K95" s="66"/>
      <c r="L95" s="26"/>
      <c r="M95" s="214" t="s">
        <v>529</v>
      </c>
      <c r="N95" s="214">
        <v>18221783632</v>
      </c>
      <c r="O95" s="214" t="s">
        <v>530</v>
      </c>
      <c r="P95" s="68"/>
      <c r="Q95" s="60"/>
    </row>
    <row r="96" spans="1:17" s="131" customFormat="1" ht="19.95" customHeight="1" thickTop="1" thickBot="1" x14ac:dyDescent="0.3">
      <c r="A96" s="152" t="s">
        <v>532</v>
      </c>
      <c r="B96" s="61" t="s">
        <v>525</v>
      </c>
      <c r="C96" s="62"/>
      <c r="D96" s="63">
        <v>1</v>
      </c>
      <c r="E96" s="64"/>
      <c r="F96" s="63">
        <v>368</v>
      </c>
      <c r="G96" s="146"/>
      <c r="H96" s="60"/>
      <c r="I96" s="66"/>
      <c r="J96" s="67"/>
      <c r="K96" s="66"/>
      <c r="L96" s="26"/>
      <c r="M96" s="215"/>
      <c r="N96" s="215">
        <v>18221783632</v>
      </c>
      <c r="O96" s="215" t="s">
        <v>530</v>
      </c>
      <c r="P96" s="68"/>
      <c r="Q96" s="60"/>
    </row>
    <row r="97" spans="1:17" ht="19.95" customHeight="1" thickTop="1" thickBot="1" x14ac:dyDescent="0.3">
      <c r="A97" s="152" t="s">
        <v>528</v>
      </c>
      <c r="B97" s="44" t="s">
        <v>533</v>
      </c>
      <c r="C97" s="45"/>
      <c r="D97" s="46">
        <v>1</v>
      </c>
      <c r="E97" s="47"/>
      <c r="F97" s="46">
        <v>168</v>
      </c>
      <c r="G97" s="147"/>
      <c r="H97" s="49"/>
      <c r="I97" s="50"/>
      <c r="J97" s="51"/>
      <c r="K97" s="50"/>
      <c r="L97" s="52"/>
      <c r="M97" s="212" t="s">
        <v>537</v>
      </c>
      <c r="N97" s="212">
        <v>15021132195</v>
      </c>
      <c r="O97" s="212" t="s">
        <v>536</v>
      </c>
      <c r="P97" s="53"/>
      <c r="Q97" s="49"/>
    </row>
    <row r="98" spans="1:17" ht="19.95" customHeight="1" thickTop="1" thickBot="1" x14ac:dyDescent="0.3">
      <c r="A98" s="152" t="s">
        <v>534</v>
      </c>
      <c r="B98" s="44" t="s">
        <v>535</v>
      </c>
      <c r="C98" s="45"/>
      <c r="D98" s="46">
        <v>1</v>
      </c>
      <c r="E98" s="47"/>
      <c r="F98" s="46">
        <v>299</v>
      </c>
      <c r="G98" s="147"/>
      <c r="H98" s="49"/>
      <c r="I98" s="50"/>
      <c r="J98" s="51"/>
      <c r="K98" s="50"/>
      <c r="L98" s="52"/>
      <c r="M98" s="213"/>
      <c r="N98" s="213"/>
      <c r="O98" s="213"/>
      <c r="P98" s="53"/>
      <c r="Q98" s="49"/>
    </row>
    <row r="99" spans="1:17" s="131" customFormat="1" ht="19.95" customHeight="1" thickTop="1" thickBot="1" x14ac:dyDescent="0.3">
      <c r="A99" s="152" t="s">
        <v>538</v>
      </c>
      <c r="B99" s="61" t="s">
        <v>539</v>
      </c>
      <c r="C99" s="62"/>
      <c r="D99" s="63">
        <v>1</v>
      </c>
      <c r="E99" s="64"/>
      <c r="F99" s="63">
        <v>628</v>
      </c>
      <c r="G99" s="146"/>
      <c r="H99" s="60"/>
      <c r="I99" s="66"/>
      <c r="J99" s="67"/>
      <c r="K99" s="66"/>
      <c r="L99" s="26"/>
      <c r="M99" s="68" t="s">
        <v>541</v>
      </c>
      <c r="N99" s="68">
        <v>13971150168</v>
      </c>
      <c r="O99" s="166" t="s">
        <v>540</v>
      </c>
      <c r="P99" s="68"/>
      <c r="Q99" s="60"/>
    </row>
    <row r="100" spans="1:17" ht="19.95" customHeight="1" thickTop="1" thickBot="1" x14ac:dyDescent="0.3">
      <c r="A100" s="152" t="s">
        <v>538</v>
      </c>
      <c r="B100" s="44" t="s">
        <v>522</v>
      </c>
      <c r="C100" s="45"/>
      <c r="D100" s="46">
        <v>1</v>
      </c>
      <c r="E100" s="47"/>
      <c r="F100" s="46">
        <v>295</v>
      </c>
      <c r="G100" s="147"/>
      <c r="H100" s="49"/>
      <c r="I100" s="50"/>
      <c r="J100" s="51"/>
      <c r="K100" s="50"/>
      <c r="L100" s="52"/>
      <c r="M100" s="212" t="s">
        <v>544</v>
      </c>
      <c r="N100" s="212">
        <v>15264120225</v>
      </c>
      <c r="O100" s="212" t="s">
        <v>545</v>
      </c>
      <c r="P100" s="53"/>
      <c r="Q100" s="49"/>
    </row>
    <row r="101" spans="1:17" ht="19.95" customHeight="1" thickTop="1" thickBot="1" x14ac:dyDescent="0.3">
      <c r="A101" s="152" t="s">
        <v>542</v>
      </c>
      <c r="B101" s="44" t="s">
        <v>543</v>
      </c>
      <c r="C101" s="45"/>
      <c r="D101" s="46">
        <v>1</v>
      </c>
      <c r="E101" s="47"/>
      <c r="F101" s="46">
        <v>168</v>
      </c>
      <c r="G101" s="147"/>
      <c r="H101" s="49"/>
      <c r="I101" s="50"/>
      <c r="J101" s="51"/>
      <c r="K101" s="50"/>
      <c r="L101" s="52"/>
      <c r="M101" s="213"/>
      <c r="N101" s="213"/>
      <c r="O101" s="213"/>
      <c r="P101" s="53"/>
      <c r="Q101" s="49"/>
    </row>
    <row r="102" spans="1:17" ht="19.95" customHeight="1" thickTop="1" thickBot="1" x14ac:dyDescent="0.3">
      <c r="A102" s="152" t="s">
        <v>538</v>
      </c>
      <c r="B102" s="61" t="s">
        <v>546</v>
      </c>
      <c r="C102" s="62"/>
      <c r="D102" s="63">
        <v>1</v>
      </c>
      <c r="E102" s="64"/>
      <c r="F102" s="63">
        <v>159</v>
      </c>
      <c r="G102" s="146"/>
      <c r="H102" s="60"/>
      <c r="I102" s="66"/>
      <c r="J102" s="67"/>
      <c r="K102" s="66"/>
      <c r="L102" s="26"/>
      <c r="M102" s="68" t="s">
        <v>548</v>
      </c>
      <c r="N102" s="68">
        <v>13411380392</v>
      </c>
      <c r="O102" s="68" t="s">
        <v>547</v>
      </c>
      <c r="P102" s="68"/>
      <c r="Q102" s="60"/>
    </row>
    <row r="103" spans="1:17" ht="19.95" customHeight="1" thickTop="1" thickBot="1" x14ac:dyDescent="0.3">
      <c r="A103" s="152" t="s">
        <v>542</v>
      </c>
      <c r="B103" s="44" t="s">
        <v>522</v>
      </c>
      <c r="C103" s="45"/>
      <c r="D103" s="46">
        <v>1</v>
      </c>
      <c r="E103" s="47"/>
      <c r="F103" s="46">
        <v>230</v>
      </c>
      <c r="G103" s="147"/>
      <c r="H103" s="49"/>
      <c r="I103" s="50"/>
      <c r="J103" s="51"/>
      <c r="K103" s="50"/>
      <c r="L103" s="52"/>
      <c r="M103" s="53" t="s">
        <v>549</v>
      </c>
      <c r="N103" s="53">
        <v>17831123414</v>
      </c>
      <c r="O103" s="165" t="s">
        <v>550</v>
      </c>
      <c r="P103" s="53"/>
      <c r="Q103" s="49"/>
    </row>
    <row r="104" spans="1:17" ht="19.95" customHeight="1" thickTop="1" thickBot="1" x14ac:dyDescent="0.3">
      <c r="A104" s="152" t="s">
        <v>542</v>
      </c>
      <c r="B104" s="61" t="s">
        <v>551</v>
      </c>
      <c r="C104" s="62"/>
      <c r="D104" s="63">
        <v>1</v>
      </c>
      <c r="E104" s="64"/>
      <c r="F104" s="63">
        <v>449</v>
      </c>
      <c r="G104" s="146"/>
      <c r="H104" s="60"/>
      <c r="I104" s="66"/>
      <c r="J104" s="67"/>
      <c r="K104" s="66"/>
      <c r="L104" s="26"/>
      <c r="M104" s="214" t="s">
        <v>554</v>
      </c>
      <c r="N104" s="214">
        <v>18222242851</v>
      </c>
      <c r="O104" s="214" t="s">
        <v>555</v>
      </c>
      <c r="P104" s="68"/>
      <c r="Q104" s="60"/>
    </row>
    <row r="105" spans="1:17" ht="19.95" customHeight="1" thickTop="1" thickBot="1" x14ac:dyDescent="0.3">
      <c r="A105" s="152" t="s">
        <v>552</v>
      </c>
      <c r="B105" s="61" t="s">
        <v>553</v>
      </c>
      <c r="C105" s="62"/>
      <c r="D105" s="63">
        <v>1</v>
      </c>
      <c r="E105" s="64"/>
      <c r="F105" s="63">
        <v>399</v>
      </c>
      <c r="G105" s="146"/>
      <c r="H105" s="60"/>
      <c r="I105" s="66"/>
      <c r="J105" s="67"/>
      <c r="K105" s="66"/>
      <c r="L105" s="26"/>
      <c r="M105" s="215"/>
      <c r="N105" s="215"/>
      <c r="O105" s="215"/>
      <c r="P105" s="68"/>
      <c r="Q105" s="60"/>
    </row>
    <row r="106" spans="1:17" ht="19.95" customHeight="1" thickTop="1" thickBot="1" x14ac:dyDescent="0.3">
      <c r="A106" s="152" t="s">
        <v>556</v>
      </c>
      <c r="B106" s="44" t="s">
        <v>557</v>
      </c>
      <c r="C106" s="45" t="s">
        <v>558</v>
      </c>
      <c r="D106" s="46">
        <v>1</v>
      </c>
      <c r="E106" s="47"/>
      <c r="F106" s="46">
        <v>249</v>
      </c>
      <c r="G106" s="147"/>
      <c r="H106" s="49"/>
      <c r="I106" s="50"/>
      <c r="J106" s="51"/>
      <c r="K106" s="50"/>
      <c r="L106" s="52"/>
      <c r="M106" s="53" t="s">
        <v>559</v>
      </c>
      <c r="N106" s="53">
        <v>15602297243</v>
      </c>
      <c r="O106" s="165" t="s">
        <v>560</v>
      </c>
      <c r="P106" s="53"/>
      <c r="Q106" s="49"/>
    </row>
    <row r="107" spans="1:17" ht="19.95" customHeight="1" thickTop="1" thickBot="1" x14ac:dyDescent="0.3">
      <c r="A107" s="152" t="s">
        <v>298</v>
      </c>
      <c r="B107" s="168" t="s">
        <v>308</v>
      </c>
      <c r="C107" s="45" t="s">
        <v>305</v>
      </c>
      <c r="D107" s="46"/>
      <c r="E107" s="47"/>
      <c r="F107" s="46"/>
      <c r="G107" s="147"/>
      <c r="H107" s="49"/>
      <c r="I107" s="50"/>
      <c r="J107" s="51"/>
      <c r="K107" s="50"/>
      <c r="L107" s="52"/>
      <c r="M107" s="212" t="s">
        <v>306</v>
      </c>
      <c r="N107" s="212">
        <v>18811120824</v>
      </c>
      <c r="O107" s="212" t="s">
        <v>307</v>
      </c>
      <c r="P107" s="53" t="s">
        <v>271</v>
      </c>
      <c r="Q107" s="49"/>
    </row>
    <row r="108" spans="1:17" ht="19.95" customHeight="1" thickTop="1" thickBot="1" x14ac:dyDescent="0.3">
      <c r="A108" s="210" t="s">
        <v>562</v>
      </c>
      <c r="B108" s="44" t="s">
        <v>563</v>
      </c>
      <c r="C108" s="45" t="s">
        <v>608</v>
      </c>
      <c r="D108" s="46">
        <v>1</v>
      </c>
      <c r="E108" s="47"/>
      <c r="F108" s="46">
        <v>346</v>
      </c>
      <c r="G108" s="147"/>
      <c r="H108" s="49"/>
      <c r="I108" s="50"/>
      <c r="J108" s="51"/>
      <c r="K108" s="50"/>
      <c r="L108" s="52"/>
      <c r="M108" s="218"/>
      <c r="N108" s="218"/>
      <c r="O108" s="218"/>
      <c r="P108" s="53"/>
      <c r="Q108" s="49"/>
    </row>
    <row r="109" spans="1:17" ht="19.8" customHeight="1" thickTop="1" thickBot="1" x14ac:dyDescent="0.3">
      <c r="A109" s="211"/>
      <c r="B109" s="44" t="s">
        <v>564</v>
      </c>
      <c r="C109" s="45" t="s">
        <v>608</v>
      </c>
      <c r="D109" s="46">
        <v>1</v>
      </c>
      <c r="E109" s="47"/>
      <c r="F109" s="46">
        <v>295</v>
      </c>
      <c r="G109" s="147"/>
      <c r="H109" s="49"/>
      <c r="I109" s="50"/>
      <c r="J109" s="51"/>
      <c r="K109" s="50"/>
      <c r="L109" s="52"/>
      <c r="M109" s="213"/>
      <c r="N109" s="213"/>
      <c r="O109" s="213"/>
      <c r="P109" s="53"/>
      <c r="Q109" s="49"/>
    </row>
    <row r="110" spans="1:17" ht="19.95" customHeight="1" thickTop="1" thickBot="1" x14ac:dyDescent="0.3">
      <c r="A110" s="152" t="s">
        <v>534</v>
      </c>
      <c r="B110" s="61" t="s">
        <v>565</v>
      </c>
      <c r="C110" s="62"/>
      <c r="D110" s="63">
        <v>1</v>
      </c>
      <c r="E110" s="64"/>
      <c r="F110" s="63">
        <v>85</v>
      </c>
      <c r="G110" s="146"/>
      <c r="H110" s="60"/>
      <c r="I110" s="66"/>
      <c r="J110" s="67"/>
      <c r="K110" s="66"/>
      <c r="L110" s="26"/>
      <c r="M110" s="214" t="s">
        <v>567</v>
      </c>
      <c r="N110" s="214">
        <v>13706702407</v>
      </c>
      <c r="O110" s="214" t="s">
        <v>568</v>
      </c>
      <c r="P110" s="68"/>
      <c r="Q110" s="60"/>
    </row>
    <row r="111" spans="1:17" ht="19.95" customHeight="1" thickTop="1" thickBot="1" x14ac:dyDescent="0.3">
      <c r="A111" s="170" t="s">
        <v>566</v>
      </c>
      <c r="B111" s="61" t="s">
        <v>268</v>
      </c>
      <c r="C111" s="62"/>
      <c r="D111" s="63">
        <v>1</v>
      </c>
      <c r="E111" s="64"/>
      <c r="F111" s="63">
        <v>378</v>
      </c>
      <c r="G111" s="146"/>
      <c r="H111" s="60"/>
      <c r="I111" s="66"/>
      <c r="J111" s="67"/>
      <c r="K111" s="66"/>
      <c r="L111" s="26"/>
      <c r="M111" s="215"/>
      <c r="N111" s="215"/>
      <c r="O111" s="215"/>
      <c r="P111" s="68"/>
      <c r="Q111" s="60"/>
    </row>
    <row r="112" spans="1:17" ht="19.95" customHeight="1" thickTop="1" thickBot="1" x14ac:dyDescent="0.3">
      <c r="A112" s="152" t="s">
        <v>534</v>
      </c>
      <c r="B112" s="44" t="s">
        <v>569</v>
      </c>
      <c r="C112" s="45"/>
      <c r="D112" s="46">
        <v>1</v>
      </c>
      <c r="E112" s="47"/>
      <c r="F112" s="46">
        <v>78</v>
      </c>
      <c r="G112" s="147"/>
      <c r="H112" s="49"/>
      <c r="I112" s="50"/>
      <c r="J112" s="51"/>
      <c r="K112" s="50"/>
      <c r="L112" s="52"/>
      <c r="M112" s="212" t="s">
        <v>571</v>
      </c>
      <c r="N112" s="212">
        <v>19181400201</v>
      </c>
      <c r="O112" s="212" t="s">
        <v>570</v>
      </c>
      <c r="P112" s="53"/>
      <c r="Q112" s="49"/>
    </row>
    <row r="113" spans="1:17" ht="19.95" customHeight="1" thickTop="1" thickBot="1" x14ac:dyDescent="0.3">
      <c r="A113" s="170" t="s">
        <v>556</v>
      </c>
      <c r="B113" s="44" t="s">
        <v>522</v>
      </c>
      <c r="C113" s="45"/>
      <c r="D113" s="46">
        <v>1</v>
      </c>
      <c r="E113" s="47"/>
      <c r="F113" s="46">
        <v>170</v>
      </c>
      <c r="G113" s="147"/>
      <c r="H113" s="49"/>
      <c r="I113" s="50"/>
      <c r="J113" s="51"/>
      <c r="K113" s="50"/>
      <c r="L113" s="52"/>
      <c r="M113" s="213"/>
      <c r="N113" s="213"/>
      <c r="O113" s="213"/>
      <c r="P113" s="53"/>
      <c r="Q113" s="49"/>
    </row>
    <row r="114" spans="1:17" ht="19.95" customHeight="1" thickTop="1" thickBot="1" x14ac:dyDescent="0.3">
      <c r="A114" s="152" t="s">
        <v>610</v>
      </c>
      <c r="B114" s="61" t="s">
        <v>611</v>
      </c>
      <c r="C114" s="62"/>
      <c r="D114" s="63">
        <v>1</v>
      </c>
      <c r="E114" s="64"/>
      <c r="F114" s="63">
        <v>299</v>
      </c>
      <c r="G114" s="146"/>
      <c r="H114" s="60"/>
      <c r="I114" s="66"/>
      <c r="J114" s="67"/>
      <c r="K114" s="66"/>
      <c r="L114" s="26"/>
      <c r="M114" s="68" t="s">
        <v>351</v>
      </c>
      <c r="N114" s="68">
        <v>13809588079</v>
      </c>
      <c r="O114" s="68" t="s">
        <v>350</v>
      </c>
      <c r="P114" s="68"/>
      <c r="Q114" s="60"/>
    </row>
    <row r="115" spans="1:17" ht="19.95" customHeight="1" thickTop="1" thickBot="1" x14ac:dyDescent="0.3">
      <c r="A115" s="152" t="s">
        <v>572</v>
      </c>
      <c r="B115" s="44" t="s">
        <v>573</v>
      </c>
      <c r="C115" s="45"/>
      <c r="D115" s="46">
        <v>1</v>
      </c>
      <c r="E115" s="47"/>
      <c r="F115" s="46">
        <v>145</v>
      </c>
      <c r="G115" s="147"/>
      <c r="H115" s="49"/>
      <c r="I115" s="50"/>
      <c r="J115" s="51"/>
      <c r="K115" s="50"/>
      <c r="L115" s="52"/>
      <c r="M115" s="53" t="s">
        <v>574</v>
      </c>
      <c r="N115" s="53">
        <v>13697286210</v>
      </c>
      <c r="O115" s="165" t="s">
        <v>575</v>
      </c>
      <c r="P115" s="53"/>
      <c r="Q115" s="49"/>
    </row>
    <row r="116" spans="1:17" ht="19.95" customHeight="1" thickTop="1" thickBot="1" x14ac:dyDescent="0.3">
      <c r="A116" s="152" t="s">
        <v>609</v>
      </c>
      <c r="B116" s="61" t="s">
        <v>614</v>
      </c>
      <c r="C116" s="62"/>
      <c r="D116" s="63">
        <v>1</v>
      </c>
      <c r="E116" s="64"/>
      <c r="F116" s="63">
        <v>269</v>
      </c>
      <c r="G116" s="146"/>
      <c r="H116" s="60"/>
      <c r="I116" s="66"/>
      <c r="J116" s="67"/>
      <c r="K116" s="66"/>
      <c r="L116" s="26"/>
      <c r="M116" s="68" t="s">
        <v>613</v>
      </c>
      <c r="N116" s="68">
        <v>13538971445</v>
      </c>
      <c r="O116" s="68" t="s">
        <v>612</v>
      </c>
      <c r="P116" s="68"/>
      <c r="Q116" s="60"/>
    </row>
    <row r="117" spans="1:17" ht="19.95" customHeight="1" thickTop="1" thickBot="1" x14ac:dyDescent="0.3">
      <c r="A117" s="152" t="s">
        <v>577</v>
      </c>
      <c r="B117" s="44" t="s">
        <v>578</v>
      </c>
      <c r="C117" s="45"/>
      <c r="D117" s="46">
        <v>1</v>
      </c>
      <c r="E117" s="47"/>
      <c r="F117" s="46">
        <v>193</v>
      </c>
      <c r="G117" s="147"/>
      <c r="H117" s="49"/>
      <c r="I117" s="50"/>
      <c r="J117" s="51"/>
      <c r="K117" s="50"/>
      <c r="L117" s="52"/>
      <c r="M117" s="53" t="s">
        <v>579</v>
      </c>
      <c r="N117" s="53">
        <v>13729855888</v>
      </c>
      <c r="O117" s="165" t="s">
        <v>580</v>
      </c>
      <c r="P117" s="53"/>
      <c r="Q117" s="49"/>
    </row>
    <row r="118" spans="1:17" ht="19.95" customHeight="1" thickTop="1" thickBot="1" x14ac:dyDescent="0.3">
      <c r="A118" s="152" t="s">
        <v>581</v>
      </c>
      <c r="B118" s="61" t="s">
        <v>583</v>
      </c>
      <c r="C118" s="62"/>
      <c r="D118" s="63">
        <v>1</v>
      </c>
      <c r="E118" s="64"/>
      <c r="F118" s="63">
        <v>138</v>
      </c>
      <c r="G118" s="146"/>
      <c r="H118" s="60"/>
      <c r="I118" s="66"/>
      <c r="J118" s="67"/>
      <c r="K118" s="66"/>
      <c r="L118" s="26"/>
      <c r="M118" s="214" t="s">
        <v>584</v>
      </c>
      <c r="N118" s="214">
        <v>15374055589</v>
      </c>
      <c r="O118" s="214" t="s">
        <v>585</v>
      </c>
      <c r="P118" s="68"/>
      <c r="Q118" s="60"/>
    </row>
    <row r="119" spans="1:17" ht="19.95" customHeight="1" thickTop="1" thickBot="1" x14ac:dyDescent="0.3">
      <c r="A119" s="152" t="s">
        <v>582</v>
      </c>
      <c r="B119" s="61"/>
      <c r="C119" s="62"/>
      <c r="D119" s="63">
        <v>1</v>
      </c>
      <c r="E119" s="64"/>
      <c r="F119" s="63">
        <v>269</v>
      </c>
      <c r="G119" s="146"/>
      <c r="H119" s="60"/>
      <c r="I119" s="66"/>
      <c r="J119" s="67"/>
      <c r="K119" s="66"/>
      <c r="L119" s="26"/>
      <c r="M119" s="215"/>
      <c r="N119" s="215"/>
      <c r="O119" s="215"/>
      <c r="P119" s="68"/>
      <c r="Q119" s="60"/>
    </row>
    <row r="120" spans="1:17" ht="19.95" customHeight="1" thickTop="1" thickBot="1" x14ac:dyDescent="0.3">
      <c r="A120" s="152" t="s">
        <v>586</v>
      </c>
      <c r="B120" s="44" t="s">
        <v>587</v>
      </c>
      <c r="C120" s="45"/>
      <c r="D120" s="46">
        <v>1</v>
      </c>
      <c r="E120" s="47"/>
      <c r="F120" s="46">
        <v>538</v>
      </c>
      <c r="G120" s="147"/>
      <c r="H120" s="49"/>
      <c r="I120" s="50"/>
      <c r="J120" s="51"/>
      <c r="K120" s="50"/>
      <c r="L120" s="52"/>
      <c r="M120" s="53" t="s">
        <v>588</v>
      </c>
      <c r="N120" s="53">
        <v>18772124943</v>
      </c>
      <c r="O120" s="165" t="s">
        <v>589</v>
      </c>
      <c r="P120" s="53"/>
      <c r="Q120" s="49"/>
    </row>
    <row r="121" spans="1:17" ht="19.95" customHeight="1" thickTop="1" thickBot="1" x14ac:dyDescent="0.3">
      <c r="A121" s="152" t="s">
        <v>590</v>
      </c>
      <c r="B121" s="61" t="s">
        <v>591</v>
      </c>
      <c r="C121" s="62"/>
      <c r="D121" s="63">
        <v>1</v>
      </c>
      <c r="E121" s="64"/>
      <c r="F121" s="63">
        <v>346</v>
      </c>
      <c r="G121" s="146"/>
      <c r="H121" s="60"/>
      <c r="I121" s="66"/>
      <c r="J121" s="67"/>
      <c r="K121" s="66"/>
      <c r="L121" s="26"/>
      <c r="M121" s="68" t="s">
        <v>592</v>
      </c>
      <c r="N121" s="68">
        <v>15013010419</v>
      </c>
      <c r="O121" s="68" t="s">
        <v>593</v>
      </c>
      <c r="P121" s="68"/>
      <c r="Q121" s="60"/>
    </row>
    <row r="122" spans="1:17" ht="19.95" customHeight="1" thickTop="1" thickBot="1" x14ac:dyDescent="0.3">
      <c r="A122" s="152" t="s">
        <v>582</v>
      </c>
      <c r="B122" s="44" t="s">
        <v>594</v>
      </c>
      <c r="C122" s="45"/>
      <c r="D122" s="46">
        <v>1</v>
      </c>
      <c r="E122" s="47"/>
      <c r="F122" s="46">
        <v>859</v>
      </c>
      <c r="G122" s="147"/>
      <c r="H122" s="49"/>
      <c r="I122" s="50"/>
      <c r="J122" s="51"/>
      <c r="K122" s="50"/>
      <c r="L122" s="52"/>
      <c r="M122" s="53" t="s">
        <v>595</v>
      </c>
      <c r="N122" s="53">
        <v>17851076860</v>
      </c>
      <c r="O122" s="165" t="s">
        <v>596</v>
      </c>
      <c r="P122" s="53"/>
      <c r="Q122" s="49"/>
    </row>
    <row r="123" spans="1:17" ht="19.95" customHeight="1" thickTop="1" thickBot="1" x14ac:dyDescent="0.3">
      <c r="A123" s="152" t="s">
        <v>597</v>
      </c>
      <c r="B123" s="61" t="s">
        <v>598</v>
      </c>
      <c r="C123" s="62"/>
      <c r="D123" s="63">
        <v>1</v>
      </c>
      <c r="E123" s="64"/>
      <c r="F123" s="63">
        <v>339</v>
      </c>
      <c r="G123" s="146"/>
      <c r="H123" s="60"/>
      <c r="I123" s="66"/>
      <c r="J123" s="67"/>
      <c r="K123" s="66"/>
      <c r="L123" s="26"/>
      <c r="M123" s="68" t="s">
        <v>599</v>
      </c>
      <c r="N123" s="68">
        <v>18838123727</v>
      </c>
      <c r="O123" s="68" t="s">
        <v>600</v>
      </c>
      <c r="P123" s="68"/>
      <c r="Q123" s="60"/>
    </row>
    <row r="124" spans="1:17" ht="19.95" customHeight="1" thickTop="1" thickBot="1" x14ac:dyDescent="0.3">
      <c r="A124" s="152" t="s">
        <v>597</v>
      </c>
      <c r="B124" s="44" t="s">
        <v>601</v>
      </c>
      <c r="C124" s="45"/>
      <c r="D124" s="46">
        <v>1</v>
      </c>
      <c r="E124" s="47"/>
      <c r="F124" s="46">
        <v>288</v>
      </c>
      <c r="G124" s="147"/>
      <c r="H124" s="49"/>
      <c r="I124" s="50"/>
      <c r="J124" s="51"/>
      <c r="K124" s="50"/>
      <c r="L124" s="52"/>
      <c r="M124" s="212" t="s">
        <v>302</v>
      </c>
      <c r="N124" s="212">
        <v>13076284951</v>
      </c>
      <c r="O124" s="212" t="s">
        <v>603</v>
      </c>
      <c r="P124" s="53"/>
      <c r="Q124" s="49"/>
    </row>
    <row r="125" spans="1:17" ht="19.95" customHeight="1" thickTop="1" thickBot="1" x14ac:dyDescent="0.3">
      <c r="A125" s="152" t="s">
        <v>602</v>
      </c>
      <c r="B125" s="168" t="s">
        <v>587</v>
      </c>
      <c r="C125" s="45"/>
      <c r="D125" s="46"/>
      <c r="E125" s="47"/>
      <c r="F125" s="46"/>
      <c r="G125" s="147"/>
      <c r="H125" s="49"/>
      <c r="I125" s="50"/>
      <c r="J125" s="51"/>
      <c r="K125" s="50"/>
      <c r="L125" s="52"/>
      <c r="M125" s="213"/>
      <c r="N125" s="213"/>
      <c r="O125" s="213"/>
      <c r="P125" s="53"/>
      <c r="Q125" s="49"/>
    </row>
    <row r="126" spans="1:17" ht="19.95" customHeight="1" thickTop="1" thickBot="1" x14ac:dyDescent="0.3">
      <c r="A126" s="210" t="s">
        <v>604</v>
      </c>
      <c r="B126" s="61" t="s">
        <v>576</v>
      </c>
      <c r="C126" s="62"/>
      <c r="D126" s="63">
        <v>1</v>
      </c>
      <c r="E126" s="64"/>
      <c r="F126" s="63">
        <v>205</v>
      </c>
      <c r="G126" s="146"/>
      <c r="H126" s="60"/>
      <c r="I126" s="66"/>
      <c r="J126" s="67"/>
      <c r="K126" s="66"/>
      <c r="L126" s="26"/>
      <c r="M126" s="214" t="s">
        <v>605</v>
      </c>
      <c r="N126" s="214">
        <v>13713671114</v>
      </c>
      <c r="O126" s="214" t="s">
        <v>606</v>
      </c>
      <c r="P126" s="68"/>
      <c r="Q126" s="60"/>
    </row>
    <row r="127" spans="1:17" ht="19.95" customHeight="1" thickTop="1" thickBot="1" x14ac:dyDescent="0.3">
      <c r="A127" s="211"/>
      <c r="B127" s="61" t="s">
        <v>576</v>
      </c>
      <c r="C127" s="62"/>
      <c r="D127" s="63">
        <v>1</v>
      </c>
      <c r="E127" s="64"/>
      <c r="F127" s="63">
        <v>268</v>
      </c>
      <c r="G127" s="146"/>
      <c r="H127" s="60"/>
      <c r="I127" s="66"/>
      <c r="J127" s="67"/>
      <c r="K127" s="66"/>
      <c r="L127" s="26"/>
      <c r="M127" s="215"/>
      <c r="N127" s="215"/>
      <c r="O127" s="215"/>
      <c r="P127" s="68"/>
      <c r="Q127" s="60"/>
    </row>
    <row r="128" spans="1:17" ht="19.95" customHeight="1" thickTop="1" x14ac:dyDescent="0.25"/>
    <row r="129" spans="1:17" ht="19.95" customHeight="1" thickBot="1" x14ac:dyDescent="0.3">
      <c r="B129" s="181" t="s">
        <v>649</v>
      </c>
    </row>
    <row r="130" spans="1:17" ht="19.95" customHeight="1" thickTop="1" x14ac:dyDescent="0.25">
      <c r="B130" s="173" t="s">
        <v>641</v>
      </c>
      <c r="C130" s="172" t="s">
        <v>615</v>
      </c>
    </row>
    <row r="132" spans="1:17" ht="19.95" customHeight="1" x14ac:dyDescent="0.25">
      <c r="B132" s="1" t="s">
        <v>362</v>
      </c>
      <c r="D132" s="149">
        <f>SUM(D85:D127)</f>
        <v>41</v>
      </c>
      <c r="F132" s="149">
        <f>SUM(F85:F127)</f>
        <v>12160</v>
      </c>
    </row>
    <row r="133" spans="1:17" ht="19.95" customHeight="1" thickBot="1" x14ac:dyDescent="0.3"/>
    <row r="134" spans="1:17" ht="19.95" customHeight="1" thickTop="1" thickBot="1" x14ac:dyDescent="0.3">
      <c r="A134" s="152" t="s">
        <v>657</v>
      </c>
      <c r="B134" s="44" t="s">
        <v>656</v>
      </c>
      <c r="C134" s="45"/>
      <c r="D134" s="46">
        <v>1</v>
      </c>
      <c r="E134" s="47"/>
      <c r="F134" s="46">
        <v>79</v>
      </c>
      <c r="G134" s="147"/>
      <c r="H134" s="49"/>
      <c r="I134" s="50"/>
      <c r="J134" s="51"/>
      <c r="K134" s="50"/>
      <c r="L134" s="52"/>
      <c r="M134" s="53" t="s">
        <v>654</v>
      </c>
      <c r="N134" s="53">
        <v>18222242851</v>
      </c>
      <c r="O134" s="165" t="s">
        <v>655</v>
      </c>
      <c r="P134" s="53"/>
      <c r="Q134" s="49"/>
    </row>
    <row r="135" spans="1:17" ht="19.95" customHeight="1" thickTop="1" thickBot="1" x14ac:dyDescent="0.3">
      <c r="A135" s="210" t="s">
        <v>657</v>
      </c>
      <c r="B135" s="61" t="s">
        <v>656</v>
      </c>
      <c r="C135" s="62"/>
      <c r="D135" s="63">
        <v>1</v>
      </c>
      <c r="E135" s="64"/>
      <c r="F135" s="63">
        <v>115</v>
      </c>
      <c r="G135" s="146"/>
      <c r="H135" s="60"/>
      <c r="I135" s="66"/>
      <c r="J135" s="67"/>
      <c r="K135" s="66"/>
      <c r="L135" s="26"/>
      <c r="M135" s="214" t="s">
        <v>660</v>
      </c>
      <c r="N135" s="214">
        <v>18875099023</v>
      </c>
      <c r="O135" s="214" t="s">
        <v>659</v>
      </c>
      <c r="P135" s="68"/>
      <c r="Q135" s="60"/>
    </row>
    <row r="136" spans="1:17" ht="19.95" customHeight="1" thickTop="1" thickBot="1" x14ac:dyDescent="0.3">
      <c r="A136" s="211"/>
      <c r="B136" s="61" t="s">
        <v>658</v>
      </c>
      <c r="C136" s="62"/>
      <c r="D136" s="63">
        <v>1</v>
      </c>
      <c r="E136" s="64"/>
      <c r="F136" s="63">
        <v>79</v>
      </c>
      <c r="G136" s="146"/>
      <c r="H136" s="60"/>
      <c r="I136" s="66"/>
      <c r="J136" s="67"/>
      <c r="K136" s="66"/>
      <c r="L136" s="26"/>
      <c r="M136" s="215"/>
      <c r="N136" s="215"/>
      <c r="O136" s="215"/>
      <c r="P136" s="68"/>
      <c r="Q136" s="60"/>
    </row>
    <row r="137" spans="1:17" ht="19.95" customHeight="1" thickTop="1" thickBot="1" x14ac:dyDescent="0.3">
      <c r="A137" s="210" t="s">
        <v>657</v>
      </c>
      <c r="B137" s="44" t="s">
        <v>656</v>
      </c>
      <c r="C137" s="45"/>
      <c r="D137" s="46">
        <v>1</v>
      </c>
      <c r="E137" s="47"/>
      <c r="F137" s="46">
        <v>79</v>
      </c>
      <c r="G137" s="147"/>
      <c r="H137" s="49"/>
      <c r="I137" s="50"/>
      <c r="J137" s="51"/>
      <c r="K137" s="50"/>
      <c r="L137" s="52"/>
      <c r="M137" s="212" t="s">
        <v>663</v>
      </c>
      <c r="N137" s="212">
        <v>18565131582</v>
      </c>
      <c r="O137" s="212" t="s">
        <v>662</v>
      </c>
      <c r="P137" s="53"/>
      <c r="Q137" s="49"/>
    </row>
    <row r="138" spans="1:17" ht="19.95" customHeight="1" thickTop="1" thickBot="1" x14ac:dyDescent="0.3">
      <c r="A138" s="217"/>
      <c r="B138" s="44" t="s">
        <v>661</v>
      </c>
      <c r="C138" s="45"/>
      <c r="D138" s="46">
        <v>1</v>
      </c>
      <c r="E138" s="47"/>
      <c r="F138" s="46">
        <v>146</v>
      </c>
      <c r="G138" s="147"/>
      <c r="H138" s="49"/>
      <c r="I138" s="50"/>
      <c r="J138" s="51"/>
      <c r="K138" s="50"/>
      <c r="L138" s="52"/>
      <c r="M138" s="218"/>
      <c r="N138" s="218"/>
      <c r="O138" s="218"/>
      <c r="P138" s="53"/>
      <c r="Q138" s="49"/>
    </row>
    <row r="139" spans="1:17" ht="19.95" customHeight="1" thickTop="1" thickBot="1" x14ac:dyDescent="0.3">
      <c r="A139" s="211"/>
      <c r="B139" s="44" t="s">
        <v>658</v>
      </c>
      <c r="C139" s="45"/>
      <c r="D139" s="46">
        <v>1</v>
      </c>
      <c r="E139" s="47"/>
      <c r="F139" s="46">
        <v>115</v>
      </c>
      <c r="G139" s="147"/>
      <c r="H139" s="49"/>
      <c r="I139" s="50"/>
      <c r="J139" s="51"/>
      <c r="K139" s="50"/>
      <c r="L139" s="52"/>
      <c r="M139" s="213"/>
      <c r="N139" s="213"/>
      <c r="O139" s="213"/>
      <c r="P139" s="53"/>
      <c r="Q139" s="49"/>
    </row>
    <row r="140" spans="1:17" ht="19.95" customHeight="1" thickTop="1" thickBot="1" x14ac:dyDescent="0.3">
      <c r="A140" s="152" t="s">
        <v>664</v>
      </c>
      <c r="B140" s="61" t="s">
        <v>665</v>
      </c>
      <c r="C140" s="62"/>
      <c r="D140" s="63">
        <v>1</v>
      </c>
      <c r="E140" s="64"/>
      <c r="F140" s="63">
        <v>235</v>
      </c>
      <c r="G140" s="146"/>
      <c r="H140" s="60"/>
      <c r="I140" s="66"/>
      <c r="J140" s="67"/>
      <c r="K140" s="66"/>
      <c r="L140" s="26"/>
      <c r="M140" s="68" t="s">
        <v>666</v>
      </c>
      <c r="N140" s="68">
        <v>13088830989</v>
      </c>
      <c r="O140" s="166" t="s">
        <v>667</v>
      </c>
      <c r="P140" s="68"/>
      <c r="Q140" s="60"/>
    </row>
    <row r="141" spans="1:17" ht="19.95" customHeight="1" thickTop="1" thickBot="1" x14ac:dyDescent="0.3">
      <c r="A141" s="83" t="s">
        <v>668</v>
      </c>
      <c r="B141" s="44" t="s">
        <v>671</v>
      </c>
      <c r="C141" s="45"/>
      <c r="D141" s="46">
        <v>1</v>
      </c>
      <c r="E141" s="47"/>
      <c r="F141" s="46">
        <v>240</v>
      </c>
      <c r="G141" s="147"/>
      <c r="H141" s="49"/>
      <c r="I141" s="49"/>
      <c r="J141" s="50"/>
      <c r="K141" s="51"/>
      <c r="L141" s="50"/>
      <c r="M141" s="53" t="s">
        <v>494</v>
      </c>
      <c r="N141" s="53">
        <v>18284819393</v>
      </c>
      <c r="O141" s="101" t="s">
        <v>495</v>
      </c>
      <c r="P141" s="55" t="s">
        <v>493</v>
      </c>
      <c r="Q141" s="55"/>
    </row>
    <row r="142" spans="1:17" ht="19.95" customHeight="1" thickTop="1" thickBot="1" x14ac:dyDescent="0.3">
      <c r="A142" s="152" t="s">
        <v>672</v>
      </c>
      <c r="B142" s="164" t="s">
        <v>673</v>
      </c>
      <c r="C142" s="62"/>
      <c r="D142" s="63">
        <v>11</v>
      </c>
      <c r="E142" s="64"/>
      <c r="F142" s="63">
        <v>1780</v>
      </c>
      <c r="G142" s="146"/>
      <c r="H142" s="60"/>
      <c r="I142" s="66"/>
      <c r="J142" s="67"/>
      <c r="K142" s="66"/>
      <c r="L142" s="26"/>
      <c r="M142" s="68"/>
      <c r="N142" s="68"/>
      <c r="O142" s="166"/>
      <c r="P142" s="68"/>
      <c r="Q142" s="60"/>
    </row>
    <row r="143" spans="1:17" ht="19.95" customHeight="1" thickTop="1" thickBot="1" x14ac:dyDescent="0.3">
      <c r="A143" s="152" t="s">
        <v>657</v>
      </c>
      <c r="B143" s="44" t="s">
        <v>656</v>
      </c>
      <c r="C143" s="45"/>
      <c r="D143" s="46">
        <v>1</v>
      </c>
      <c r="E143" s="47"/>
      <c r="F143" s="46">
        <v>64</v>
      </c>
      <c r="G143" s="147"/>
      <c r="H143" s="49"/>
      <c r="I143" s="50"/>
      <c r="J143" s="51"/>
      <c r="K143" s="50"/>
      <c r="L143" s="52"/>
      <c r="M143" s="53" t="s">
        <v>675</v>
      </c>
      <c r="N143" s="53">
        <v>18487576093</v>
      </c>
      <c r="O143" s="165" t="s">
        <v>674</v>
      </c>
      <c r="P143" s="53"/>
      <c r="Q143" s="49"/>
    </row>
    <row r="144" spans="1:17" ht="19.95" customHeight="1" thickTop="1" x14ac:dyDescent="0.25">
      <c r="B144" s="13" t="s">
        <v>669</v>
      </c>
      <c r="C144" s="182"/>
      <c r="D144" s="149">
        <f>SUM(D134:D143)</f>
        <v>20</v>
      </c>
      <c r="F144" s="149">
        <f>SUM(F134:F143)</f>
        <v>2932</v>
      </c>
    </row>
    <row r="147" spans="1:17" ht="19.95" customHeight="1" x14ac:dyDescent="0.25">
      <c r="A147" s="202" t="s">
        <v>643</v>
      </c>
      <c r="B147" s="216" t="s">
        <v>764</v>
      </c>
      <c r="C147" s="216"/>
      <c r="D147" s="216"/>
      <c r="E147" s="216"/>
      <c r="F147" s="216"/>
    </row>
    <row r="148" spans="1:17" ht="19.95" customHeight="1" x14ac:dyDescent="0.25">
      <c r="B148" s="179" t="s">
        <v>680</v>
      </c>
    </row>
    <row r="149" spans="1:17" ht="19.95" customHeight="1" x14ac:dyDescent="0.25">
      <c r="B149" s="179" t="s">
        <v>762</v>
      </c>
    </row>
    <row r="150" spans="1:17" ht="19.95" customHeight="1" x14ac:dyDescent="0.25">
      <c r="B150" s="179" t="s">
        <v>776</v>
      </c>
    </row>
    <row r="151" spans="1:17" ht="19.95" customHeight="1" x14ac:dyDescent="0.25">
      <c r="B151" s="179" t="s">
        <v>763</v>
      </c>
    </row>
    <row r="152" spans="1:17" ht="19.95" customHeight="1" thickBot="1" x14ac:dyDescent="0.3"/>
    <row r="153" spans="1:17" ht="19.95" customHeight="1" thickTop="1" thickBot="1" x14ac:dyDescent="0.3">
      <c r="A153" s="152">
        <v>1.1599999999999999</v>
      </c>
      <c r="B153" s="44" t="s">
        <v>715</v>
      </c>
      <c r="C153" s="45"/>
      <c r="D153" s="46">
        <v>1</v>
      </c>
      <c r="E153" s="47"/>
      <c r="F153" s="46">
        <v>119</v>
      </c>
      <c r="G153" s="147">
        <v>134</v>
      </c>
      <c r="H153" s="49"/>
      <c r="I153" s="50"/>
      <c r="J153" s="51"/>
      <c r="K153" s="50"/>
      <c r="L153" s="52"/>
      <c r="M153" s="53" t="s">
        <v>713</v>
      </c>
      <c r="N153" s="53">
        <v>15110296872</v>
      </c>
      <c r="O153" s="165" t="s">
        <v>714</v>
      </c>
      <c r="P153" s="53" t="s">
        <v>712</v>
      </c>
      <c r="Q153" s="81" t="s">
        <v>749</v>
      </c>
    </row>
    <row r="154" spans="1:17" ht="19.95" customHeight="1" thickTop="1" x14ac:dyDescent="0.25"/>
    <row r="155" spans="1:17" ht="19.95" customHeight="1" thickBot="1" x14ac:dyDescent="0.3">
      <c r="A155" s="193" t="s">
        <v>733</v>
      </c>
    </row>
    <row r="156" spans="1:17" ht="19.95" customHeight="1" thickTop="1" thickBot="1" x14ac:dyDescent="0.3">
      <c r="A156" s="152">
        <v>1.17</v>
      </c>
      <c r="B156" s="61" t="s">
        <v>732</v>
      </c>
      <c r="C156" s="62"/>
      <c r="D156" s="63">
        <v>1</v>
      </c>
      <c r="E156" s="64"/>
      <c r="F156" s="63">
        <v>198</v>
      </c>
      <c r="G156" s="146">
        <v>198</v>
      </c>
      <c r="H156" s="60"/>
      <c r="I156" s="66"/>
      <c r="J156" s="67"/>
      <c r="K156" s="66"/>
      <c r="L156" s="26"/>
      <c r="M156" s="68" t="s">
        <v>723</v>
      </c>
      <c r="N156" s="68">
        <v>18817351402</v>
      </c>
      <c r="O156" s="68" t="s">
        <v>724</v>
      </c>
      <c r="P156" s="68" t="s">
        <v>722</v>
      </c>
      <c r="Q156" s="60"/>
    </row>
    <row r="157" spans="1:17" ht="19.95" customHeight="1" thickTop="1" thickBot="1" x14ac:dyDescent="0.3">
      <c r="A157" s="152" t="s">
        <v>748</v>
      </c>
      <c r="B157" s="44" t="s">
        <v>732</v>
      </c>
      <c r="C157" s="45"/>
      <c r="D157" s="46">
        <v>1</v>
      </c>
      <c r="E157" s="47"/>
      <c r="F157" s="46">
        <v>189</v>
      </c>
      <c r="G157" s="147">
        <v>189</v>
      </c>
      <c r="H157" s="49"/>
      <c r="I157" s="50"/>
      <c r="J157" s="51"/>
      <c r="K157" s="50"/>
      <c r="L157" s="52"/>
      <c r="M157" s="53" t="s">
        <v>725</v>
      </c>
      <c r="N157" s="53">
        <v>18190799737</v>
      </c>
      <c r="O157" s="165" t="s">
        <v>726</v>
      </c>
      <c r="P157" s="53" t="s">
        <v>727</v>
      </c>
      <c r="Q157" s="49"/>
    </row>
    <row r="158" spans="1:17" ht="19.95" customHeight="1" thickTop="1" thickBot="1" x14ac:dyDescent="0.3">
      <c r="A158" s="152" t="s">
        <v>748</v>
      </c>
      <c r="B158" s="61" t="s">
        <v>732</v>
      </c>
      <c r="C158" s="62"/>
      <c r="D158" s="63">
        <v>1</v>
      </c>
      <c r="E158" s="64"/>
      <c r="F158" s="63">
        <v>189</v>
      </c>
      <c r="G158" s="146">
        <v>189</v>
      </c>
      <c r="H158" s="60"/>
      <c r="I158" s="66"/>
      <c r="J158" s="67"/>
      <c r="K158" s="66"/>
      <c r="L158" s="26"/>
      <c r="M158" s="68" t="s">
        <v>728</v>
      </c>
      <c r="N158" s="68">
        <v>15163832389</v>
      </c>
      <c r="O158" s="68" t="s">
        <v>729</v>
      </c>
      <c r="P158" s="68" t="s">
        <v>727</v>
      </c>
      <c r="Q158" s="60"/>
    </row>
    <row r="159" spans="1:17" ht="19.95" customHeight="1" thickTop="1" thickBot="1" x14ac:dyDescent="0.3">
      <c r="A159" s="152" t="s">
        <v>748</v>
      </c>
      <c r="B159" s="44" t="s">
        <v>732</v>
      </c>
      <c r="C159" s="45"/>
      <c r="D159" s="46">
        <v>1</v>
      </c>
      <c r="E159" s="47"/>
      <c r="F159" s="46">
        <v>189</v>
      </c>
      <c r="G159" s="147">
        <v>189</v>
      </c>
      <c r="H159" s="49"/>
      <c r="I159" s="50"/>
      <c r="J159" s="51"/>
      <c r="K159" s="50"/>
      <c r="L159" s="52"/>
      <c r="M159" s="53" t="s">
        <v>730</v>
      </c>
      <c r="N159" s="53">
        <v>13088830989</v>
      </c>
      <c r="O159" s="165" t="s">
        <v>731</v>
      </c>
      <c r="P159" s="53" t="s">
        <v>727</v>
      </c>
      <c r="Q159" s="49"/>
    </row>
    <row r="160" spans="1:17" ht="19.95" customHeight="1" thickTop="1" thickBot="1" x14ac:dyDescent="0.3"/>
    <row r="161" spans="1:17" ht="19.95" customHeight="1" thickTop="1" thickBot="1" x14ac:dyDescent="0.3">
      <c r="A161" s="152" t="s">
        <v>757</v>
      </c>
      <c r="B161" s="61" t="s">
        <v>736</v>
      </c>
      <c r="C161" s="62"/>
      <c r="D161" s="63">
        <v>2</v>
      </c>
      <c r="E161" s="64"/>
      <c r="F161" s="63">
        <v>650</v>
      </c>
      <c r="G161" s="146">
        <v>650</v>
      </c>
      <c r="H161" s="60"/>
      <c r="I161" s="66"/>
      <c r="J161" s="67"/>
      <c r="K161" s="66"/>
      <c r="L161" s="26"/>
      <c r="M161" s="68" t="s">
        <v>734</v>
      </c>
      <c r="N161" s="68">
        <v>13713671114</v>
      </c>
      <c r="O161" s="68" t="s">
        <v>735</v>
      </c>
      <c r="P161" s="68"/>
      <c r="Q161" s="60"/>
    </row>
    <row r="162" spans="1:17" ht="19.95" customHeight="1" thickTop="1" thickBot="1" x14ac:dyDescent="0.3">
      <c r="A162" s="210" t="s">
        <v>739</v>
      </c>
      <c r="B162" s="44" t="s">
        <v>740</v>
      </c>
      <c r="C162" s="45"/>
      <c r="D162" s="46">
        <v>1</v>
      </c>
      <c r="E162" s="47"/>
      <c r="F162" s="46">
        <v>128</v>
      </c>
      <c r="G162" s="147">
        <v>128</v>
      </c>
      <c r="H162" s="49"/>
      <c r="I162" s="50"/>
      <c r="J162" s="51"/>
      <c r="K162" s="50"/>
      <c r="L162" s="52"/>
      <c r="M162" s="53" t="s">
        <v>738</v>
      </c>
      <c r="N162" s="53">
        <v>15197155195</v>
      </c>
      <c r="O162" s="165" t="s">
        <v>737</v>
      </c>
      <c r="P162" s="53"/>
      <c r="Q162" s="49"/>
    </row>
    <row r="163" spans="1:17" ht="19.95" customHeight="1" thickTop="1" thickBot="1" x14ac:dyDescent="0.3">
      <c r="A163" s="211"/>
      <c r="B163" s="61" t="s">
        <v>740</v>
      </c>
      <c r="C163" s="62"/>
      <c r="D163" s="63">
        <v>1</v>
      </c>
      <c r="E163" s="64"/>
      <c r="F163" s="63">
        <v>128</v>
      </c>
      <c r="G163" s="146">
        <v>128</v>
      </c>
      <c r="H163" s="60"/>
      <c r="I163" s="66"/>
      <c r="J163" s="67"/>
      <c r="K163" s="66"/>
      <c r="L163" s="26"/>
      <c r="M163" s="68" t="s">
        <v>742</v>
      </c>
      <c r="N163" s="68">
        <v>18918890286</v>
      </c>
      <c r="O163" s="68" t="s">
        <v>741</v>
      </c>
      <c r="P163" s="68"/>
      <c r="Q163" s="60"/>
    </row>
    <row r="164" spans="1:17" ht="19.95" customHeight="1" thickTop="1" thickBot="1" x14ac:dyDescent="0.3">
      <c r="A164" s="152" t="s">
        <v>745</v>
      </c>
      <c r="B164" s="44" t="s">
        <v>746</v>
      </c>
      <c r="C164" s="45"/>
      <c r="D164" s="46">
        <v>1</v>
      </c>
      <c r="E164" s="47"/>
      <c r="F164" s="46">
        <v>538</v>
      </c>
      <c r="G164" s="147">
        <v>538</v>
      </c>
      <c r="H164" s="49"/>
      <c r="I164" s="50"/>
      <c r="J164" s="51"/>
      <c r="K164" s="50"/>
      <c r="L164" s="52"/>
      <c r="M164" s="212" t="s">
        <v>743</v>
      </c>
      <c r="N164" s="212">
        <v>13062721239</v>
      </c>
      <c r="O164" s="212" t="s">
        <v>744</v>
      </c>
      <c r="P164" s="53"/>
      <c r="Q164" s="49"/>
    </row>
    <row r="165" spans="1:17" ht="19.95" customHeight="1" thickTop="1" thickBot="1" x14ac:dyDescent="0.3">
      <c r="A165" s="152" t="s">
        <v>747</v>
      </c>
      <c r="B165" s="44" t="s">
        <v>746</v>
      </c>
      <c r="C165" s="45"/>
      <c r="D165" s="46">
        <v>1</v>
      </c>
      <c r="E165" s="47"/>
      <c r="F165" s="46">
        <v>283</v>
      </c>
      <c r="G165" s="147">
        <v>283</v>
      </c>
      <c r="H165" s="49"/>
      <c r="I165" s="50"/>
      <c r="J165" s="51"/>
      <c r="K165" s="50"/>
      <c r="L165" s="52"/>
      <c r="M165" s="213"/>
      <c r="N165" s="213">
        <v>13062721239</v>
      </c>
      <c r="O165" s="213" t="s">
        <v>744</v>
      </c>
      <c r="P165" s="53"/>
      <c r="Q165" s="49"/>
    </row>
    <row r="166" spans="1:17" ht="19.95" customHeight="1" thickTop="1" x14ac:dyDescent="0.25">
      <c r="B166" s="13" t="s">
        <v>750</v>
      </c>
      <c r="C166" s="182"/>
      <c r="D166" s="149">
        <f>SUM(D156:D165)</f>
        <v>10</v>
      </c>
      <c r="F166" s="149">
        <f>SUM(F156:F165)</f>
        <v>2492</v>
      </c>
      <c r="G166" s="157">
        <f>SUM(G156:G165)</f>
        <v>2492</v>
      </c>
    </row>
    <row r="173" spans="1:17" ht="19.95" customHeight="1" thickBot="1" x14ac:dyDescent="0.3"/>
    <row r="174" spans="1:17" ht="19.95" customHeight="1" thickTop="1" thickBot="1" x14ac:dyDescent="0.3">
      <c r="A174" s="152">
        <v>2.13</v>
      </c>
      <c r="B174" s="61" t="s">
        <v>715</v>
      </c>
      <c r="C174" s="62"/>
      <c r="D174" s="63">
        <v>1</v>
      </c>
      <c r="E174" s="64"/>
      <c r="F174" s="63">
        <v>119</v>
      </c>
      <c r="G174" s="146">
        <v>119</v>
      </c>
      <c r="H174" s="60"/>
      <c r="I174" s="66"/>
      <c r="J174" s="67"/>
      <c r="K174" s="66"/>
      <c r="L174" s="26"/>
      <c r="M174" s="68" t="s">
        <v>771</v>
      </c>
      <c r="N174" s="68">
        <v>19892862482</v>
      </c>
      <c r="O174" s="166" t="s">
        <v>772</v>
      </c>
      <c r="P174" s="68" t="s">
        <v>770</v>
      </c>
      <c r="Q174" s="209" t="s">
        <v>749</v>
      </c>
    </row>
    <row r="175" spans="1:17" ht="19.95" customHeight="1" thickTop="1" thickBot="1" x14ac:dyDescent="0.3">
      <c r="A175" s="152">
        <v>2.13</v>
      </c>
      <c r="B175" s="44" t="s">
        <v>715</v>
      </c>
      <c r="C175" s="45"/>
      <c r="D175" s="46">
        <v>1</v>
      </c>
      <c r="E175" s="47"/>
      <c r="F175" s="46">
        <v>119</v>
      </c>
      <c r="G175" s="147">
        <v>119</v>
      </c>
      <c r="H175" s="49"/>
      <c r="I175" s="50"/>
      <c r="J175" s="51"/>
      <c r="K175" s="50"/>
      <c r="L175" s="52"/>
      <c r="M175" s="53" t="s">
        <v>774</v>
      </c>
      <c r="N175" s="53">
        <v>18077947044</v>
      </c>
      <c r="O175" s="165" t="s">
        <v>775</v>
      </c>
      <c r="P175" s="53" t="s">
        <v>773</v>
      </c>
      <c r="Q175" s="81" t="s">
        <v>749</v>
      </c>
    </row>
    <row r="176" spans="1:17" ht="19.95" customHeight="1" thickTop="1" x14ac:dyDescent="0.25">
      <c r="B176" s="13" t="s">
        <v>638</v>
      </c>
      <c r="D176" s="149">
        <f>SUM(D174:D175)</f>
        <v>2</v>
      </c>
      <c r="F176" s="149">
        <f>SUM(F174:F175)</f>
        <v>238</v>
      </c>
      <c r="G176" s="157">
        <f>SUM(G174:G175)</f>
        <v>238</v>
      </c>
    </row>
  </sheetData>
  <autoFilter ref="A1:A52" xr:uid="{783F397A-5708-47E9-9939-48212909EE40}"/>
  <mergeCells count="138">
    <mergeCell ref="O137:O139"/>
    <mergeCell ref="M126:M127"/>
    <mergeCell ref="N126:N127"/>
    <mergeCell ref="O126:O127"/>
    <mergeCell ref="A126:A127"/>
    <mergeCell ref="M118:M119"/>
    <mergeCell ref="N118:N119"/>
    <mergeCell ref="O118:O119"/>
    <mergeCell ref="M124:M125"/>
    <mergeCell ref="B60:C60"/>
    <mergeCell ref="P30:P31"/>
    <mergeCell ref="A62:A63"/>
    <mergeCell ref="A66:A67"/>
    <mergeCell ref="F66:F67"/>
    <mergeCell ref="G66:G67"/>
    <mergeCell ref="B71:Q71"/>
    <mergeCell ref="M66:M67"/>
    <mergeCell ref="N66:N67"/>
    <mergeCell ref="O66:O67"/>
    <mergeCell ref="A68:A69"/>
    <mergeCell ref="M68:M69"/>
    <mergeCell ref="N68:N69"/>
    <mergeCell ref="O68:O69"/>
    <mergeCell ref="A36:A38"/>
    <mergeCell ref="M36:M38"/>
    <mergeCell ref="N36:N38"/>
    <mergeCell ref="O36:O38"/>
    <mergeCell ref="P36:P38"/>
    <mergeCell ref="G36:G38"/>
    <mergeCell ref="A32:A33"/>
    <mergeCell ref="M32:M33"/>
    <mergeCell ref="N32:N33"/>
    <mergeCell ref="O32:O33"/>
    <mergeCell ref="P24:P25"/>
    <mergeCell ref="P26:P27"/>
    <mergeCell ref="M9:M12"/>
    <mergeCell ref="N9:N12"/>
    <mergeCell ref="O9:O12"/>
    <mergeCell ref="M86:M88"/>
    <mergeCell ref="N86:N88"/>
    <mergeCell ref="O86:O88"/>
    <mergeCell ref="M95:M96"/>
    <mergeCell ref="N95:N96"/>
    <mergeCell ref="O95:O96"/>
    <mergeCell ref="P32:P33"/>
    <mergeCell ref="M34:M35"/>
    <mergeCell ref="N34:N35"/>
    <mergeCell ref="O34:O35"/>
    <mergeCell ref="P34:P35"/>
    <mergeCell ref="B39:Q39"/>
    <mergeCell ref="C77:D77"/>
    <mergeCell ref="M62:M63"/>
    <mergeCell ref="N62:N63"/>
    <mergeCell ref="O62:O63"/>
    <mergeCell ref="F62:F63"/>
    <mergeCell ref="G62:G63"/>
    <mergeCell ref="B73:C73"/>
    <mergeCell ref="G32:G33"/>
    <mergeCell ref="G34:G35"/>
    <mergeCell ref="A14:A16"/>
    <mergeCell ref="G14:G16"/>
    <mergeCell ref="M14:M16"/>
    <mergeCell ref="N14:N16"/>
    <mergeCell ref="O14:O16"/>
    <mergeCell ref="A9:A10"/>
    <mergeCell ref="M30:M31"/>
    <mergeCell ref="N30:N31"/>
    <mergeCell ref="A30:A31"/>
    <mergeCell ref="G30:G31"/>
    <mergeCell ref="A26:A27"/>
    <mergeCell ref="M26:M27"/>
    <mergeCell ref="N26:N27"/>
    <mergeCell ref="O26:O27"/>
    <mergeCell ref="M24:M25"/>
    <mergeCell ref="N24:N25"/>
    <mergeCell ref="O24:O25"/>
    <mergeCell ref="O30:O31"/>
    <mergeCell ref="G24:G25"/>
    <mergeCell ref="G26:G27"/>
    <mergeCell ref="Q21:Q22"/>
    <mergeCell ref="B1:C1"/>
    <mergeCell ref="M21:M22"/>
    <mergeCell ref="N21:N22"/>
    <mergeCell ref="O21:O22"/>
    <mergeCell ref="P21:P22"/>
    <mergeCell ref="G21:G22"/>
    <mergeCell ref="I1:J1"/>
    <mergeCell ref="P9:P12"/>
    <mergeCell ref="P5:P6"/>
    <mergeCell ref="G5:G6"/>
    <mergeCell ref="G9:G12"/>
    <mergeCell ref="M5:M6"/>
    <mergeCell ref="N5:N6"/>
    <mergeCell ref="O5:O6"/>
    <mergeCell ref="P14:P16"/>
    <mergeCell ref="A40:A41"/>
    <mergeCell ref="M40:M41"/>
    <mergeCell ref="N40:N41"/>
    <mergeCell ref="O40:O41"/>
    <mergeCell ref="P40:P41"/>
    <mergeCell ref="G40:G41"/>
    <mergeCell ref="M58:M59"/>
    <mergeCell ref="N58:N59"/>
    <mergeCell ref="O58:O59"/>
    <mergeCell ref="C43:D43"/>
    <mergeCell ref="M97:M98"/>
    <mergeCell ref="N97:N98"/>
    <mergeCell ref="O97:O98"/>
    <mergeCell ref="M100:M101"/>
    <mergeCell ref="N100:N101"/>
    <mergeCell ref="O100:O101"/>
    <mergeCell ref="M107:M109"/>
    <mergeCell ref="N107:N109"/>
    <mergeCell ref="O107:O109"/>
    <mergeCell ref="A162:A163"/>
    <mergeCell ref="M164:M165"/>
    <mergeCell ref="N164:N165"/>
    <mergeCell ref="O164:O165"/>
    <mergeCell ref="N124:N125"/>
    <mergeCell ref="O124:O125"/>
    <mergeCell ref="M104:M105"/>
    <mergeCell ref="N104:N105"/>
    <mergeCell ref="O104:O105"/>
    <mergeCell ref="A108:A109"/>
    <mergeCell ref="M110:M111"/>
    <mergeCell ref="N110:N111"/>
    <mergeCell ref="O110:O111"/>
    <mergeCell ref="M112:M113"/>
    <mergeCell ref="N112:N113"/>
    <mergeCell ref="O112:O113"/>
    <mergeCell ref="B147:F147"/>
    <mergeCell ref="M135:M136"/>
    <mergeCell ref="N135:N136"/>
    <mergeCell ref="O135:O136"/>
    <mergeCell ref="A135:A136"/>
    <mergeCell ref="A137:A139"/>
    <mergeCell ref="M137:M139"/>
    <mergeCell ref="N137:N139"/>
  </mergeCells>
  <phoneticPr fontId="2" type="noConversion"/>
  <conditionalFormatting sqref="B18">
    <cfRule type="colorScale" priority="11">
      <colorScale>
        <cfvo type="min"/>
        <cfvo type="percentile" val="50"/>
        <cfvo type="max"/>
        <color rgb="FFF8696B"/>
        <color rgb="FFFCFCFF"/>
        <color rgb="FF63BE7B"/>
      </colorScale>
    </cfRule>
  </conditionalFormatting>
  <conditionalFormatting sqref="B50">
    <cfRule type="colorScale" priority="10">
      <colorScale>
        <cfvo type="min"/>
        <cfvo type="percentile" val="50"/>
        <cfvo type="max"/>
        <color rgb="FFF8696B"/>
        <color rgb="FFFCFCFF"/>
        <color rgb="FF63BE7B"/>
      </colorScale>
    </cfRule>
  </conditionalFormatting>
  <conditionalFormatting sqref="C43">
    <cfRule type="colorScale" priority="9">
      <colorScale>
        <cfvo type="min"/>
        <cfvo type="percentile" val="50"/>
        <cfvo type="max"/>
        <color rgb="FFF8696B"/>
        <color rgb="FFFCFCFF"/>
        <color rgb="FF63BE7B"/>
      </colorScale>
    </cfRule>
  </conditionalFormatting>
  <conditionalFormatting sqref="C77">
    <cfRule type="colorScale" priority="8">
      <colorScale>
        <cfvo type="min"/>
        <cfvo type="percentile" val="50"/>
        <cfvo type="max"/>
        <color rgb="FFF8696B"/>
        <color rgb="FFFCFCFF"/>
        <color rgb="FF63BE7B"/>
      </colorScale>
    </cfRule>
  </conditionalFormatting>
  <conditionalFormatting sqref="B77">
    <cfRule type="colorScale" priority="7">
      <colorScale>
        <cfvo type="min"/>
        <cfvo type="percentile" val="50"/>
        <cfvo type="max"/>
        <color rgb="FFF8696B"/>
        <color rgb="FFFCFCFF"/>
        <color rgb="FF63BE7B"/>
      </colorScale>
    </cfRule>
  </conditionalFormatting>
  <conditionalFormatting sqref="B129">
    <cfRule type="colorScale" priority="6">
      <colorScale>
        <cfvo type="min"/>
        <cfvo type="percentile" val="50"/>
        <cfvo type="max"/>
        <color rgb="FFF8696B"/>
        <color rgb="FFFCFCFF"/>
        <color rgb="FF63BE7B"/>
      </colorScale>
    </cfRule>
  </conditionalFormatting>
  <conditionalFormatting sqref="C144">
    <cfRule type="colorScale" priority="5">
      <colorScale>
        <cfvo type="min"/>
        <cfvo type="percentile" val="50"/>
        <cfvo type="max"/>
        <color rgb="FFF8696B"/>
        <color rgb="FFFCFCFF"/>
        <color rgb="FF63BE7B"/>
      </colorScale>
    </cfRule>
  </conditionalFormatting>
  <conditionalFormatting sqref="B144">
    <cfRule type="colorScale" priority="4">
      <colorScale>
        <cfvo type="min"/>
        <cfvo type="percentile" val="50"/>
        <cfvo type="max"/>
        <color rgb="FFF8696B"/>
        <color rgb="FFFCFCFF"/>
        <color rgb="FF63BE7B"/>
      </colorScale>
    </cfRule>
  </conditionalFormatting>
  <conditionalFormatting sqref="C166">
    <cfRule type="colorScale" priority="3">
      <colorScale>
        <cfvo type="min"/>
        <cfvo type="percentile" val="50"/>
        <cfvo type="max"/>
        <color rgb="FFF8696B"/>
        <color rgb="FFFCFCFF"/>
        <color rgb="FF63BE7B"/>
      </colorScale>
    </cfRule>
  </conditionalFormatting>
  <conditionalFormatting sqref="B166">
    <cfRule type="colorScale" priority="2">
      <colorScale>
        <cfvo type="min"/>
        <cfvo type="percentile" val="50"/>
        <cfvo type="max"/>
        <color rgb="FFF8696B"/>
        <color rgb="FFFCFCFF"/>
        <color rgb="FF63BE7B"/>
      </colorScale>
    </cfRule>
  </conditionalFormatting>
  <conditionalFormatting sqref="B176">
    <cfRule type="colorScale" priority="1">
      <colorScale>
        <cfvo type="min"/>
        <cfvo type="percentile" val="50"/>
        <cfvo type="max"/>
        <color rgb="FFF8696B"/>
        <color rgb="FFFCFCFF"/>
        <color rgb="FF63BE7B"/>
      </colorScale>
    </cfRule>
  </conditionalFormatting>
  <hyperlinks>
    <hyperlink ref="B18" location="'已下单(黑五)'!A2" display="已下单" xr:uid="{BB345C57-8E7E-4C68-9A8D-58DC7E4C45B8}"/>
    <hyperlink ref="B50" location="'已下单(黑五)'!A9" display="已下单（第二批）" xr:uid="{A35AB292-1B09-44D1-B697-6A19F520817F}"/>
    <hyperlink ref="C43" location="'已下单(黑五)'!A2" display="已下单" xr:uid="{D806D95C-2B29-4717-980A-C72766C80475}"/>
    <hyperlink ref="B58" location="黑五!B48" display="墨绿色拉链外套" xr:uid="{15926830-F944-4BC1-BA25-C28C5E22A992}"/>
    <hyperlink ref="B75" location="黑五!B49" display="米白色连帽卫衣" xr:uid="{178B7534-93B6-4B15-B9FE-A30ECDE82892}"/>
    <hyperlink ref="B74" location="黑五!B47" display="灰色卫衣" xr:uid="{A18D90EC-99A8-4FD2-A44B-F6267D490FC4}"/>
    <hyperlink ref="C77" location="'已下单(黑五)'!A2" display="已下单" xr:uid="{620391BC-3741-4023-9952-AE4555144891}"/>
    <hyperlink ref="B47" location="黑五!B73" display="灰色卫衣" xr:uid="{186DB009-83F9-4134-9F32-13F273B4F1C1}"/>
    <hyperlink ref="B49" location="黑五!B74" display="米白色连帽卫衣" xr:uid="{581CABB6-D14A-4204-A25A-01905A790E4A}"/>
    <hyperlink ref="B77" location="'已下单(黑五)'!A16" display="已下单（第三批）" xr:uid="{60898531-5058-4BE4-B8F3-EF945CCBA49C}"/>
    <hyperlink ref="B107" location="黑五!B46" display="黑灰外套" xr:uid="{B5E70FD6-3C0F-4836-8023-83132CB8A9E4}"/>
    <hyperlink ref="B46" location="黑五!B105" display="黑灰外套" xr:uid="{E45F95F7-CBE7-4FF4-968C-BE2C4474C20C}"/>
    <hyperlink ref="B125" location="黑五!B45" display="外套" xr:uid="{900C7550-86F1-4F17-9863-79C5044B442A}"/>
    <hyperlink ref="B45" location="黑五!B124" display="蓝色厚外套" xr:uid="{24266164-390C-4881-9D1F-2F313C4BAB71}"/>
    <hyperlink ref="B48" location="黑五!B58" display="墨绿色拉链外套" xr:uid="{B948BBE5-74C7-4DE1-8581-D580C8B4EE76}"/>
    <hyperlink ref="B147" location="黑五!B60" display="一件短袖+两条裤子" xr:uid="{371AF1C8-200C-4ED0-B005-FD2D58291874}"/>
    <hyperlink ref="C77:D77" location="'已下单(黑五)'!F16" display="以上国内同一批发货 (15个)" xr:uid="{AE13593F-B33B-42F7-8F8C-C1F56E5668D8}"/>
    <hyperlink ref="C43:D43" location="'已下单(黑五)'!F7" display="以上国内同一批发货" xr:uid="{AC003A52-0146-49A8-995E-B67E90E86C3A}"/>
    <hyperlink ref="B129" location="'已下单(黑五)'!A16" display="已下单（第三批）" xr:uid="{4D8CD9C9-3A30-49B8-9194-E48473DCF55F}"/>
    <hyperlink ref="B129" location="'已下单(黑五)'!A29" display="已下单（第四批） 共37件" xr:uid="{16EF703A-2209-44C3-81EF-5C788637A38F}"/>
    <hyperlink ref="C130" location="'已下单(黑五)'!D23" display="已下单(黑五)'!A16" xr:uid="{8BF5388A-A3DC-4B16-A0C5-FD9ACDE7DC5D}"/>
    <hyperlink ref="B144" location="'已下单(黑五)'!A30" display="已下单（第五批）" xr:uid="{57631351-A720-488A-987A-16694F34BFFE}"/>
    <hyperlink ref="B142" location="椰奶同款背包!A56" display="椰奶同款包包 黑色*11" xr:uid="{70256D38-83C3-4BB3-894A-2B8D8C8809EB}"/>
    <hyperlink ref="B148" location="黑五!B39" display="棕红色卫衣" xr:uid="{B871BAEE-210F-45F9-BF17-2A8CDDE0BEE2}"/>
    <hyperlink ref="Q153" location="已下单!C2" display="库存现货" xr:uid="{E2D4D23C-DDCF-4A78-94B7-2D8C72D70D55}"/>
    <hyperlink ref="B166" location="'已下单(黑五)'!A37" display="已下单（第六批）" xr:uid="{9D5123EF-BBB0-4A75-8D5E-744153B60A32}"/>
    <hyperlink ref="B149" r:id="rId1" display="朴彩英Rosé同款 BlingStar发夹" xr:uid="{7E67BA97-A8CA-456B-964F-A010AF24DE69}"/>
    <hyperlink ref="B150" location="'Rosé|Lisa同款'!B11" display="紫色爱心蝴蝶串珠项链" xr:uid="{BFFBD9DE-4DC9-4B37-AFA5-2C485B9B14BA}"/>
    <hyperlink ref="B151" r:id="rId2" display="Lisa同款水果串珠橘子草莓发夹" xr:uid="{30967266-1993-42CC-9933-A54188708C5B}"/>
    <hyperlink ref="Q174" location="已下单!C2" display="库存现货" xr:uid="{113E5564-9E77-4167-93CF-7E969D4895FB}"/>
    <hyperlink ref="B176" location="'已下单(黑五)'!B44" display="已发货" xr:uid="{6A69C0AF-EA16-433A-B285-231A50F43FD3}"/>
    <hyperlink ref="Q175" location="已下单!C2" display="库存现货" xr:uid="{7B4BDF40-F856-436D-86A3-309C5076E4A4}"/>
  </hyperlinks>
  <pageMargins left="0.7" right="0.7" top="0.75" bottom="0.75"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72192-3B70-4B3F-AD56-72DE42F9D887}">
  <dimension ref="A1:I54"/>
  <sheetViews>
    <sheetView tabSelected="1" workbookViewId="0">
      <pane ySplit="1" topLeftCell="A39" activePane="bottomLeft" state="frozen"/>
      <selection pane="bottomLeft" activeCell="F53" sqref="F53"/>
    </sheetView>
  </sheetViews>
  <sheetFormatPr defaultRowHeight="19.95" customHeight="1" x14ac:dyDescent="0.25"/>
  <cols>
    <col min="3" max="3" width="20.109375" customWidth="1"/>
    <col min="4" max="4" width="28.21875" customWidth="1"/>
    <col min="5" max="5" width="16.77734375" customWidth="1"/>
    <col min="6" max="6" width="8.77734375" customWidth="1"/>
    <col min="7" max="7" width="10" customWidth="1"/>
    <col min="8" max="8" width="10.88671875" customWidth="1"/>
    <col min="9" max="13" width="8.77734375" customWidth="1"/>
    <col min="14" max="14" width="9.5546875" bestFit="1" customWidth="1"/>
    <col min="15" max="17" width="8.77734375" customWidth="1"/>
  </cols>
  <sheetData>
    <row r="1" spans="1:9" ht="19.95" customHeight="1" thickBot="1" x14ac:dyDescent="0.3">
      <c r="A1" s="1" t="s">
        <v>642</v>
      </c>
      <c r="B1" s="1" t="s">
        <v>391</v>
      </c>
      <c r="E1" s="1" t="s">
        <v>388</v>
      </c>
      <c r="F1" s="1" t="s">
        <v>389</v>
      </c>
      <c r="G1" s="1" t="s">
        <v>390</v>
      </c>
      <c r="I1" s="1" t="s">
        <v>8</v>
      </c>
    </row>
    <row r="2" spans="1:9" ht="19.95" customHeight="1" thickTop="1" thickBot="1" x14ac:dyDescent="0.3">
      <c r="A2" s="263" t="s">
        <v>644</v>
      </c>
      <c r="B2" s="266">
        <v>17</v>
      </c>
      <c r="C2" s="74" t="s">
        <v>382</v>
      </c>
      <c r="E2" s="257">
        <v>512</v>
      </c>
      <c r="F2" s="267">
        <v>107</v>
      </c>
      <c r="G2" s="267">
        <v>18</v>
      </c>
      <c r="I2" s="265">
        <v>9090.8700000000008</v>
      </c>
    </row>
    <row r="3" spans="1:9" ht="19.95" customHeight="1" thickTop="1" thickBot="1" x14ac:dyDescent="0.3">
      <c r="A3" s="264"/>
      <c r="B3" s="266"/>
      <c r="C3" s="74" t="s">
        <v>383</v>
      </c>
      <c r="E3" s="257"/>
      <c r="F3" s="257"/>
      <c r="G3" s="257"/>
      <c r="I3" s="256"/>
    </row>
    <row r="4" spans="1:9" ht="19.95" customHeight="1" thickTop="1" thickBot="1" x14ac:dyDescent="0.3">
      <c r="A4" s="264"/>
      <c r="B4" s="266"/>
      <c r="C4" s="74" t="s">
        <v>384</v>
      </c>
      <c r="E4" s="257"/>
      <c r="F4" s="257"/>
      <c r="G4" s="257"/>
      <c r="I4" s="256"/>
    </row>
    <row r="5" spans="1:9" ht="19.95" customHeight="1" thickTop="1" thickBot="1" x14ac:dyDescent="0.3">
      <c r="A5" s="264"/>
      <c r="B5" s="266"/>
      <c r="C5" s="74" t="s">
        <v>385</v>
      </c>
      <c r="E5" s="257"/>
      <c r="F5" s="257"/>
      <c r="G5" s="257"/>
      <c r="I5" s="256"/>
    </row>
    <row r="6" spans="1:9" ht="19.95" customHeight="1" thickTop="1" x14ac:dyDescent="0.25">
      <c r="A6" s="264"/>
      <c r="E6" s="257"/>
      <c r="I6" s="256"/>
    </row>
    <row r="7" spans="1:9" ht="19.95" customHeight="1" x14ac:dyDescent="0.25">
      <c r="A7" s="264"/>
      <c r="B7" s="156">
        <v>3</v>
      </c>
      <c r="C7" s="268" t="s">
        <v>387</v>
      </c>
      <c r="D7" s="269"/>
      <c r="E7" s="257"/>
      <c r="F7" s="258">
        <v>158</v>
      </c>
      <c r="G7" s="260">
        <f>12*2</f>
        <v>24</v>
      </c>
      <c r="I7" s="256"/>
    </row>
    <row r="8" spans="1:9" ht="19.95" customHeight="1" thickBot="1" x14ac:dyDescent="0.3">
      <c r="F8" s="258"/>
      <c r="G8" s="260"/>
      <c r="I8" s="256"/>
    </row>
    <row r="9" spans="1:9" ht="19.95" customHeight="1" thickTop="1" thickBot="1" x14ac:dyDescent="0.3">
      <c r="A9" s="264" t="s">
        <v>645</v>
      </c>
      <c r="B9" s="259">
        <v>20</v>
      </c>
      <c r="C9" s="74" t="s">
        <v>413</v>
      </c>
      <c r="E9" s="257">
        <v>600</v>
      </c>
      <c r="F9" s="258"/>
      <c r="G9" s="260"/>
      <c r="I9" s="256"/>
    </row>
    <row r="10" spans="1:9" ht="19.95" customHeight="1" thickTop="1" thickBot="1" x14ac:dyDescent="0.3">
      <c r="A10" s="264"/>
      <c r="B10" s="259"/>
      <c r="C10" s="74" t="s">
        <v>414</v>
      </c>
      <c r="E10" s="257"/>
      <c r="F10" s="258"/>
      <c r="G10" s="260"/>
      <c r="I10" s="256"/>
    </row>
    <row r="11" spans="1:9" ht="19.95" customHeight="1" thickTop="1" thickBot="1" x14ac:dyDescent="0.3">
      <c r="A11" s="264"/>
      <c r="B11" s="259"/>
      <c r="C11" s="74" t="s">
        <v>415</v>
      </c>
      <c r="E11" s="257"/>
      <c r="F11" s="258"/>
      <c r="G11" s="260"/>
      <c r="I11" s="256"/>
    </row>
    <row r="12" spans="1:9" ht="19.95" customHeight="1" thickTop="1" thickBot="1" x14ac:dyDescent="0.3">
      <c r="A12" s="264"/>
      <c r="B12" s="259"/>
      <c r="C12" s="74" t="s">
        <v>416</v>
      </c>
      <c r="E12" s="257"/>
      <c r="F12" s="258"/>
      <c r="G12" s="260"/>
      <c r="I12" s="256"/>
    </row>
    <row r="13" spans="1:9" ht="19.95" customHeight="1" thickTop="1" thickBot="1" x14ac:dyDescent="0.3">
      <c r="A13" s="264"/>
      <c r="B13" s="259"/>
      <c r="C13" s="74" t="s">
        <v>482</v>
      </c>
      <c r="D13" s="179" t="s">
        <v>685</v>
      </c>
      <c r="E13" s="257"/>
      <c r="F13" s="258"/>
      <c r="G13" s="260"/>
      <c r="I13" s="256"/>
    </row>
    <row r="14" spans="1:9" ht="19.95" customHeight="1" thickTop="1" thickBot="1" x14ac:dyDescent="0.3">
      <c r="A14" s="264"/>
      <c r="B14" s="259"/>
      <c r="C14" s="74" t="s">
        <v>483</v>
      </c>
      <c r="D14" t="s">
        <v>647</v>
      </c>
      <c r="I14" s="256"/>
    </row>
    <row r="15" spans="1:9" ht="19.95" customHeight="1" thickTop="1" thickBot="1" x14ac:dyDescent="0.3"/>
    <row r="16" spans="1:9" ht="19.95" customHeight="1" thickTop="1" thickBot="1" x14ac:dyDescent="0.3">
      <c r="A16" s="264" t="s">
        <v>646</v>
      </c>
      <c r="B16" s="259">
        <v>21</v>
      </c>
      <c r="C16" s="74" t="s">
        <v>474</v>
      </c>
      <c r="E16" s="257">
        <v>560</v>
      </c>
      <c r="F16" s="258">
        <f>213+8+15</f>
        <v>236</v>
      </c>
      <c r="G16" s="258"/>
      <c r="I16" s="256">
        <v>5364</v>
      </c>
    </row>
    <row r="17" spans="1:9" ht="19.95" customHeight="1" thickTop="1" thickBot="1" x14ac:dyDescent="0.3">
      <c r="A17" s="264"/>
      <c r="B17" s="259"/>
      <c r="C17" s="74" t="s">
        <v>475</v>
      </c>
      <c r="E17" s="257"/>
      <c r="F17" s="258"/>
      <c r="G17" s="258"/>
      <c r="I17" s="256"/>
    </row>
    <row r="18" spans="1:9" ht="19.95" customHeight="1" thickTop="1" thickBot="1" x14ac:dyDescent="0.3">
      <c r="A18" s="264"/>
      <c r="B18" s="259"/>
      <c r="C18" s="74" t="s">
        <v>476</v>
      </c>
      <c r="E18" s="257"/>
      <c r="F18" s="258"/>
      <c r="G18" s="258"/>
      <c r="I18" s="256"/>
    </row>
    <row r="19" spans="1:9" ht="19.95" customHeight="1" thickTop="1" thickBot="1" x14ac:dyDescent="0.3">
      <c r="A19" s="264"/>
      <c r="B19" s="259"/>
      <c r="C19" s="74" t="s">
        <v>477</v>
      </c>
      <c r="E19" s="257"/>
      <c r="F19" s="258"/>
      <c r="G19" s="258"/>
      <c r="I19" s="256"/>
    </row>
    <row r="20" spans="1:9" ht="19.95" customHeight="1" thickTop="1" thickBot="1" x14ac:dyDescent="0.3">
      <c r="A20" s="264"/>
      <c r="B20" s="259"/>
      <c r="C20" s="74" t="s">
        <v>478</v>
      </c>
      <c r="E20" s="257"/>
      <c r="F20" s="258"/>
      <c r="G20" s="258"/>
      <c r="I20" s="256"/>
    </row>
    <row r="21" spans="1:9" ht="19.95" customHeight="1" thickTop="1" thickBot="1" x14ac:dyDescent="0.3">
      <c r="A21" s="264"/>
      <c r="B21" s="259"/>
      <c r="C21" s="74" t="s">
        <v>479</v>
      </c>
      <c r="E21" s="257"/>
      <c r="F21" s="258"/>
      <c r="G21" s="258"/>
      <c r="I21" s="256"/>
    </row>
    <row r="22" spans="1:9" ht="19.95" customHeight="1" thickTop="1" thickBot="1" x14ac:dyDescent="0.3">
      <c r="A22" s="264"/>
      <c r="B22" s="259"/>
      <c r="C22" s="74" t="s">
        <v>480</v>
      </c>
      <c r="E22" s="257"/>
      <c r="F22" s="258"/>
      <c r="G22" s="258"/>
      <c r="I22" s="256"/>
    </row>
    <row r="23" spans="1:9" ht="19.95" customHeight="1" thickTop="1" thickBot="1" x14ac:dyDescent="0.3">
      <c r="A23" s="264"/>
      <c r="B23" s="259"/>
      <c r="C23" s="74" t="s">
        <v>481</v>
      </c>
      <c r="D23" s="258" t="s">
        <v>485</v>
      </c>
      <c r="E23" s="257"/>
      <c r="F23" s="257">
        <v>444</v>
      </c>
      <c r="G23" s="257"/>
    </row>
    <row r="24" spans="1:9" ht="19.95" customHeight="1" thickTop="1" thickBot="1" x14ac:dyDescent="0.3">
      <c r="A24" s="264"/>
      <c r="B24" s="259"/>
      <c r="C24" s="74" t="s">
        <v>476</v>
      </c>
      <c r="D24" s="258"/>
      <c r="E24" s="257"/>
      <c r="F24" s="257"/>
      <c r="G24" s="257"/>
    </row>
    <row r="25" spans="1:9" ht="19.95" customHeight="1" thickTop="1" thickBot="1" x14ac:dyDescent="0.3">
      <c r="A25" s="264"/>
      <c r="B25" s="259"/>
      <c r="C25" s="74" t="s">
        <v>471</v>
      </c>
      <c r="D25" s="258"/>
      <c r="E25" s="257"/>
      <c r="F25" s="257"/>
      <c r="G25" s="257"/>
    </row>
    <row r="26" spans="1:9" ht="19.95" customHeight="1" thickTop="1" thickBot="1" x14ac:dyDescent="0.3">
      <c r="A26" s="264"/>
      <c r="B26" s="259"/>
      <c r="C26" s="74" t="s">
        <v>472</v>
      </c>
      <c r="D26" s="258"/>
      <c r="E26" s="257"/>
      <c r="F26" s="257"/>
      <c r="G26" s="257"/>
    </row>
    <row r="27" spans="1:9" ht="19.95" customHeight="1" thickTop="1" thickBot="1" x14ac:dyDescent="0.3">
      <c r="A27" s="264"/>
      <c r="B27" s="259"/>
      <c r="C27" s="74" t="s">
        <v>473</v>
      </c>
      <c r="D27" s="258"/>
      <c r="E27" s="257"/>
      <c r="F27" s="257"/>
      <c r="G27" s="257"/>
    </row>
    <row r="28" spans="1:9" ht="19.95" customHeight="1" thickTop="1" x14ac:dyDescent="0.25">
      <c r="F28" s="257"/>
      <c r="G28" s="257"/>
    </row>
    <row r="29" spans="1:9" ht="19.95" customHeight="1" x14ac:dyDescent="0.25">
      <c r="A29" s="175" t="s">
        <v>648</v>
      </c>
      <c r="B29" s="180">
        <v>37</v>
      </c>
      <c r="E29" s="171">
        <v>1050</v>
      </c>
      <c r="F29" s="257"/>
      <c r="G29" s="257"/>
      <c r="I29" s="174">
        <v>12160</v>
      </c>
    </row>
    <row r="30" spans="1:9" ht="19.95" customHeight="1" x14ac:dyDescent="0.25">
      <c r="A30" s="175" t="s">
        <v>670</v>
      </c>
      <c r="B30" s="180">
        <v>20</v>
      </c>
      <c r="E30" s="177">
        <v>298</v>
      </c>
      <c r="F30" s="260">
        <v>176</v>
      </c>
      <c r="G30" s="260"/>
      <c r="I30" s="176">
        <v>2932</v>
      </c>
    </row>
    <row r="32" spans="1:9" ht="19.95" customHeight="1" x14ac:dyDescent="0.25">
      <c r="A32" s="177" t="s">
        <v>681</v>
      </c>
      <c r="D32" s="175" t="s">
        <v>682</v>
      </c>
      <c r="E32" s="177">
        <v>227</v>
      </c>
    </row>
    <row r="33" spans="1:9" ht="19.95" customHeight="1" x14ac:dyDescent="0.25">
      <c r="D33" s="186" t="s">
        <v>689</v>
      </c>
      <c r="E33" s="187">
        <v>188</v>
      </c>
    </row>
    <row r="36" spans="1:9" ht="19.95" customHeight="1" thickBot="1" x14ac:dyDescent="0.3"/>
    <row r="37" spans="1:9" ht="19.95" customHeight="1" thickTop="1" thickBot="1" x14ac:dyDescent="0.3">
      <c r="A37" s="258" t="s">
        <v>751</v>
      </c>
      <c r="B37" s="259">
        <v>14</v>
      </c>
      <c r="C37" s="206" t="s">
        <v>768</v>
      </c>
      <c r="E37" s="257">
        <f>538-302</f>
        <v>236</v>
      </c>
      <c r="F37" s="260">
        <f>217-37+17</f>
        <v>197</v>
      </c>
      <c r="G37" s="260"/>
      <c r="I37" s="256">
        <f>1216+2492</f>
        <v>3708</v>
      </c>
    </row>
    <row r="38" spans="1:9" ht="19.95" customHeight="1" thickTop="1" thickBot="1" x14ac:dyDescent="0.3">
      <c r="A38" s="258"/>
      <c r="B38" s="259"/>
      <c r="C38" s="74" t="s">
        <v>753</v>
      </c>
      <c r="E38" s="257"/>
      <c r="F38" s="260"/>
      <c r="G38" s="260"/>
      <c r="I38" s="256"/>
    </row>
    <row r="39" spans="1:9" ht="19.95" customHeight="1" thickTop="1" thickBot="1" x14ac:dyDescent="0.3">
      <c r="A39" s="258"/>
      <c r="B39" s="259"/>
      <c r="C39" s="74" t="s">
        <v>754</v>
      </c>
      <c r="E39" s="257"/>
      <c r="F39" s="260"/>
      <c r="G39" s="260"/>
      <c r="I39" s="256"/>
    </row>
    <row r="40" spans="1:9" ht="19.95" customHeight="1" thickTop="1" thickBot="1" x14ac:dyDescent="0.3">
      <c r="A40" s="258"/>
      <c r="B40" s="259"/>
      <c r="C40" s="74" t="s">
        <v>755</v>
      </c>
      <c r="E40" s="257"/>
      <c r="F40" s="260"/>
      <c r="G40" s="260"/>
      <c r="I40" s="256"/>
    </row>
    <row r="41" spans="1:9" ht="19.95" customHeight="1" thickTop="1" thickBot="1" x14ac:dyDescent="0.3">
      <c r="A41" s="258"/>
      <c r="B41" s="259"/>
      <c r="C41" s="200" t="s">
        <v>756</v>
      </c>
      <c r="E41" s="257"/>
      <c r="F41" s="260"/>
      <c r="G41" s="260"/>
      <c r="I41" s="256"/>
    </row>
    <row r="42" spans="1:9" ht="19.95" customHeight="1" thickTop="1" thickBot="1" x14ac:dyDescent="0.3">
      <c r="A42" s="258"/>
      <c r="B42" s="199">
        <v>2</v>
      </c>
      <c r="C42" s="261" t="s">
        <v>758</v>
      </c>
      <c r="D42" s="262"/>
      <c r="E42" s="257"/>
      <c r="F42" s="260"/>
      <c r="G42" s="260"/>
      <c r="I42" s="256"/>
    </row>
    <row r="43" spans="1:9" ht="19.95" customHeight="1" thickTop="1" thickBot="1" x14ac:dyDescent="0.3">
      <c r="A43" s="258"/>
      <c r="B43" s="193">
        <v>1</v>
      </c>
      <c r="C43" s="254" t="s">
        <v>759</v>
      </c>
      <c r="D43" s="255"/>
      <c r="F43" s="257">
        <v>10</v>
      </c>
      <c r="G43" s="257"/>
      <c r="I43" s="192">
        <v>134</v>
      </c>
    </row>
    <row r="44" spans="1:9" ht="19.95" customHeight="1" thickTop="1" thickBot="1" x14ac:dyDescent="0.3">
      <c r="B44" s="208">
        <v>2</v>
      </c>
      <c r="C44" s="254" t="s">
        <v>759</v>
      </c>
      <c r="D44" s="255"/>
      <c r="F44" s="257">
        <f>8+10</f>
        <v>18</v>
      </c>
      <c r="G44" s="257"/>
      <c r="I44" s="207">
        <v>238</v>
      </c>
    </row>
    <row r="45" spans="1:9" ht="19.8" customHeight="1" thickTop="1" x14ac:dyDescent="0.25"/>
    <row r="46" spans="1:9" ht="19.8" customHeight="1" x14ac:dyDescent="0.25">
      <c r="A46" s="205" t="s">
        <v>681</v>
      </c>
      <c r="D46" s="204" t="s">
        <v>769</v>
      </c>
      <c r="E46" s="205">
        <v>188</v>
      </c>
    </row>
    <row r="49" spans="2:8" ht="19.95" customHeight="1" x14ac:dyDescent="0.25">
      <c r="B49" s="158" t="s">
        <v>420</v>
      </c>
      <c r="C49" s="1" t="s">
        <v>419</v>
      </c>
      <c r="D49" s="1" t="s">
        <v>421</v>
      </c>
      <c r="E49" s="1" t="s">
        <v>423</v>
      </c>
      <c r="F49" s="1" t="s">
        <v>422</v>
      </c>
      <c r="G49" s="1" t="s">
        <v>684</v>
      </c>
      <c r="H49" s="201" t="s">
        <v>760</v>
      </c>
    </row>
    <row r="50" spans="2:8" ht="19.95" customHeight="1" x14ac:dyDescent="0.25">
      <c r="C50" s="153">
        <f>SUM(B2:B30)</f>
        <v>118</v>
      </c>
      <c r="D50" s="163">
        <f>SUM(I2:I30)</f>
        <v>29546.870000000003</v>
      </c>
      <c r="E50" s="185">
        <v>23559</v>
      </c>
      <c r="F50" s="153">
        <f>SUM(E2:G30)+E32+E33</f>
        <v>4598</v>
      </c>
      <c r="G50" s="197">
        <f>D50-E50-F50</f>
        <v>1389.8700000000026</v>
      </c>
      <c r="H50" s="198" t="s">
        <v>752</v>
      </c>
    </row>
    <row r="52" spans="2:8" ht="19.95" customHeight="1" x14ac:dyDescent="0.25">
      <c r="C52" s="1" t="s">
        <v>24</v>
      </c>
      <c r="D52" s="1" t="s">
        <v>421</v>
      </c>
      <c r="E52" s="1" t="s">
        <v>423</v>
      </c>
      <c r="F52" s="1" t="s">
        <v>422</v>
      </c>
      <c r="G52" s="1" t="s">
        <v>28</v>
      </c>
      <c r="H52" s="1"/>
    </row>
    <row r="53" spans="2:8" ht="19.95" customHeight="1" x14ac:dyDescent="0.25">
      <c r="C53" s="192">
        <f>SUM(B37:B44)</f>
        <v>19</v>
      </c>
      <c r="D53" s="192">
        <f>SUM(I37:I44)</f>
        <v>4080</v>
      </c>
      <c r="E53" s="185"/>
      <c r="F53" s="192">
        <f>SUM(E37:G44)+E46</f>
        <v>649</v>
      </c>
      <c r="G53" s="197">
        <f>D53-E53-F53</f>
        <v>3431</v>
      </c>
      <c r="H53" s="197"/>
    </row>
    <row r="54" spans="2:8" ht="19.95" customHeight="1" x14ac:dyDescent="0.25">
      <c r="H54" s="179" t="s">
        <v>690</v>
      </c>
    </row>
  </sheetData>
  <mergeCells count="30">
    <mergeCell ref="F30:G30"/>
    <mergeCell ref="I2:I14"/>
    <mergeCell ref="I16:I22"/>
    <mergeCell ref="B16:B27"/>
    <mergeCell ref="E16:E27"/>
    <mergeCell ref="D23:D27"/>
    <mergeCell ref="E9:E13"/>
    <mergeCell ref="B2:B5"/>
    <mergeCell ref="E2:E7"/>
    <mergeCell ref="F2:F5"/>
    <mergeCell ref="G2:G5"/>
    <mergeCell ref="C7:D7"/>
    <mergeCell ref="F23:G29"/>
    <mergeCell ref="A2:A7"/>
    <mergeCell ref="A16:A27"/>
    <mergeCell ref="A9:A14"/>
    <mergeCell ref="F16:G22"/>
    <mergeCell ref="B9:B14"/>
    <mergeCell ref="F7:F13"/>
    <mergeCell ref="G7:G13"/>
    <mergeCell ref="C44:D44"/>
    <mergeCell ref="I37:I42"/>
    <mergeCell ref="C43:D43"/>
    <mergeCell ref="F43:G43"/>
    <mergeCell ref="A37:A43"/>
    <mergeCell ref="B37:B41"/>
    <mergeCell ref="E37:E42"/>
    <mergeCell ref="F37:G42"/>
    <mergeCell ref="C42:D42"/>
    <mergeCell ref="F44:G44"/>
  </mergeCells>
  <phoneticPr fontId="2" type="noConversion"/>
  <hyperlinks>
    <hyperlink ref="F7:F12" location="黑五!C43" display="黑五!C43" xr:uid="{F4FEAD5C-3CCA-4118-8179-841D8F2BB50F}"/>
    <hyperlink ref="F16:F19" location="黑五!C43" display="黑五!C43" xr:uid="{E6CF8ACB-99A1-4B43-8085-E9A125F0FA20}"/>
    <hyperlink ref="F16:F22" location="黑五!C76" display="黑五!C76" xr:uid="{6EF5FD48-C6C6-4A70-9405-661640353558}"/>
    <hyperlink ref="F16:G22" location="黑五!C77" display="黑五!C77" xr:uid="{D300C00A-89CD-4A51-A9C0-AAB53B142979}"/>
    <hyperlink ref="A9:A13" location="黑五!B50" display="黑五!B50" xr:uid="{18228CFE-E7C9-40ED-83B2-0ABACA995AA3}"/>
    <hyperlink ref="A2:A5" location="黑五!B18" display="黑五!B18" xr:uid="{5B4C26C3-FD1D-4145-9D15-9675ED5CDD9F}"/>
    <hyperlink ref="A16:A20" location="黑五!B50" display="黑五!B50" xr:uid="{58F3D787-AC62-4C93-A0FC-09E758CF1F5D}"/>
    <hyperlink ref="A24" location="黑五!B50" display="黑五!B50" xr:uid="{A0108E50-899A-4353-A2DC-8BEFAC58C021}"/>
    <hyperlink ref="A16:A27" location="黑五!B77" display="第三批" xr:uid="{2EEB3D1E-ACB8-44DB-905F-1D059FB26407}"/>
    <hyperlink ref="D13" location="黑五!B39" display="（棕红色 实际4件，漏发一件）" xr:uid="{BDBF3426-9A05-49DF-BC57-3B27E6C0AA8F}"/>
    <hyperlink ref="A29" location="黑五!B129" display="第四批" xr:uid="{B0264DD5-9A34-45A4-A02F-06E02DE506B7}"/>
    <hyperlink ref="D23:D27" location="黑五!A81" display="囤" xr:uid="{0E9ABDD3-EB12-485C-9A15-202A9F537346}"/>
    <hyperlink ref="A30" location="黑五!B144" display="第五批" xr:uid="{2D56F460-6D1C-4FF5-AE14-B7F6F56E0697}"/>
    <hyperlink ref="D32" location="黑五!B60" display="ltck裤子寄回运费" xr:uid="{6D843447-E92B-48ED-BC2A-C0FF4D37718B}"/>
    <hyperlink ref="H54" r:id="rId1" xr:uid="{E19FBA3E-9625-4056-B1A3-2110AEF7154C}"/>
    <hyperlink ref="A37" location="黑五!B168" display="第六批" xr:uid="{B0EAF4C0-E3EC-4E0D-AB74-4EB9C368C48A}"/>
    <hyperlink ref="A37:A43" location="黑五!B166" display="第六批" xr:uid="{C80E3AAB-0ED4-48C9-9B3B-871AAA6DEF56}"/>
    <hyperlink ref="C37" location="椰奶同款背包!A60" display="baon包*8" xr:uid="{B9821628-F11E-4C41-81FD-0453230533D7}"/>
    <hyperlink ref="C43:D43" location="黑五!B153" display="库存现货发货：Ohcookieee紫色爱心蝴蝶项链" xr:uid="{8192EE53-F780-4880-8391-62A0EAC58547}"/>
    <hyperlink ref="C44:D44" location="黑五!B174" display="库存现货发货：Ohcookieee紫色爱心蝴蝶项链" xr:uid="{EC1250B2-D6B1-4418-B535-28838A1CCAE2}"/>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89E5C-CCB9-476F-8234-E85E0F0C37F3}">
  <sheetPr codeName="Sheet1"/>
  <dimension ref="A1:R35"/>
  <sheetViews>
    <sheetView workbookViewId="0">
      <pane ySplit="1" topLeftCell="A27" activePane="bottomLeft" state="frozen"/>
      <selection pane="bottomLeft" activeCell="C41" sqref="C41"/>
    </sheetView>
  </sheetViews>
  <sheetFormatPr defaultRowHeight="19.95" customHeight="1" x14ac:dyDescent="0.25"/>
  <cols>
    <col min="1" max="1" width="21" bestFit="1" customWidth="1"/>
    <col min="2" max="2" width="32.21875" customWidth="1"/>
    <col min="3" max="3" width="14.109375" customWidth="1"/>
    <col min="4" max="4" width="8.88671875" customWidth="1"/>
    <col min="5" max="5" width="11.44140625" customWidth="1"/>
    <col min="6" max="6" width="8.88671875" customWidth="1"/>
    <col min="7" max="7" width="9.44140625" customWidth="1"/>
    <col min="8" max="8" width="9.109375" customWidth="1"/>
    <col min="9" max="9" width="8.88671875" customWidth="1"/>
    <col min="10" max="10" width="10.88671875" customWidth="1"/>
    <col min="11" max="11" width="21.6640625" customWidth="1"/>
    <col min="12" max="13" width="8.88671875" customWidth="1"/>
    <col min="14" max="14" width="9.5546875" bestFit="1" customWidth="1"/>
    <col min="15" max="15" width="16.109375" customWidth="1"/>
    <col min="16" max="16" width="74.44140625" customWidth="1"/>
    <col min="17" max="17" width="26.77734375" bestFit="1" customWidth="1"/>
  </cols>
  <sheetData>
    <row r="1" spans="1:18" ht="19.8" customHeight="1" x14ac:dyDescent="0.25">
      <c r="A1" s="1" t="s">
        <v>11</v>
      </c>
      <c r="B1" s="226" t="s">
        <v>1</v>
      </c>
      <c r="C1" s="227"/>
      <c r="D1" s="1" t="s">
        <v>2</v>
      </c>
      <c r="E1" s="6" t="s">
        <v>9</v>
      </c>
      <c r="F1" s="6" t="s">
        <v>7</v>
      </c>
      <c r="G1" s="6" t="s">
        <v>8</v>
      </c>
      <c r="H1" s="6" t="s">
        <v>10</v>
      </c>
      <c r="I1" s="6" t="s">
        <v>15</v>
      </c>
      <c r="J1" s="6" t="s">
        <v>14</v>
      </c>
      <c r="K1" s="6" t="s">
        <v>16</v>
      </c>
      <c r="L1" s="6" t="s">
        <v>12</v>
      </c>
      <c r="M1" s="6" t="s">
        <v>13</v>
      </c>
      <c r="N1" s="1" t="s">
        <v>3</v>
      </c>
      <c r="O1" s="1" t="s">
        <v>4</v>
      </c>
      <c r="P1" s="1" t="s">
        <v>5</v>
      </c>
      <c r="Q1" s="1" t="s">
        <v>17</v>
      </c>
    </row>
    <row r="2" spans="1:18" ht="19.95" customHeight="1" thickBot="1" x14ac:dyDescent="0.3">
      <c r="A2" s="21" t="s">
        <v>63</v>
      </c>
      <c r="B2" s="4"/>
    </row>
    <row r="3" spans="1:18" ht="19.95" customHeight="1" thickTop="1" thickBot="1" x14ac:dyDescent="0.3">
      <c r="A3" s="22">
        <v>10.1</v>
      </c>
      <c r="B3" s="44" t="s">
        <v>106</v>
      </c>
      <c r="C3" s="45" t="s">
        <v>67</v>
      </c>
      <c r="D3" s="46">
        <v>1</v>
      </c>
      <c r="E3" s="47"/>
      <c r="F3" s="46">
        <v>232</v>
      </c>
      <c r="G3" s="48">
        <v>242</v>
      </c>
      <c r="H3" s="49"/>
      <c r="I3" s="49"/>
      <c r="J3" s="50"/>
      <c r="K3" s="51"/>
      <c r="L3" s="50"/>
      <c r="M3" s="52"/>
      <c r="N3" s="53" t="s">
        <v>64</v>
      </c>
      <c r="O3" s="53">
        <v>18071123749</v>
      </c>
      <c r="P3" s="54" t="s">
        <v>65</v>
      </c>
      <c r="Q3" s="55" t="s">
        <v>66</v>
      </c>
    </row>
    <row r="4" spans="1:18" ht="19.95" customHeight="1" thickTop="1" thickBot="1" x14ac:dyDescent="0.3">
      <c r="A4" s="21" t="s">
        <v>69</v>
      </c>
    </row>
    <row r="5" spans="1:18" ht="19.95" customHeight="1" thickTop="1" thickBot="1" x14ac:dyDescent="0.3">
      <c r="A5" s="22">
        <v>10.199999999999999</v>
      </c>
      <c r="B5" s="44" t="s">
        <v>70</v>
      </c>
      <c r="C5" s="45" t="s">
        <v>71</v>
      </c>
      <c r="D5" s="46">
        <v>1</v>
      </c>
      <c r="E5" s="47"/>
      <c r="F5" s="46">
        <v>336</v>
      </c>
      <c r="G5" s="48">
        <v>346</v>
      </c>
      <c r="H5" s="49"/>
      <c r="I5" s="49"/>
      <c r="J5" s="50"/>
      <c r="K5" s="51"/>
      <c r="L5" s="50"/>
      <c r="M5" s="52"/>
      <c r="N5" s="53" t="s">
        <v>64</v>
      </c>
      <c r="O5" s="53">
        <v>18071123749</v>
      </c>
      <c r="P5" s="54" t="s">
        <v>65</v>
      </c>
      <c r="Q5" s="55" t="s">
        <v>68</v>
      </c>
    </row>
    <row r="6" spans="1:18" ht="19.95" customHeight="1" thickTop="1" thickBot="1" x14ac:dyDescent="0.3">
      <c r="A6" s="21" t="s">
        <v>111</v>
      </c>
      <c r="B6" s="4"/>
    </row>
    <row r="7" spans="1:18" ht="19.95" customHeight="1" thickTop="1" thickBot="1" x14ac:dyDescent="0.3">
      <c r="A7" s="74" t="s">
        <v>113</v>
      </c>
      <c r="B7" s="61" t="s">
        <v>112</v>
      </c>
      <c r="C7" s="62"/>
      <c r="D7" s="63">
        <v>2</v>
      </c>
      <c r="E7" s="64"/>
      <c r="F7" s="63">
        <v>619</v>
      </c>
      <c r="G7" s="63">
        <f>619*D7</f>
        <v>1238</v>
      </c>
      <c r="H7" s="60"/>
      <c r="I7" s="60"/>
      <c r="J7" s="66"/>
      <c r="K7" s="67"/>
      <c r="L7" s="66"/>
      <c r="M7" s="26"/>
      <c r="N7" s="68" t="s">
        <v>163</v>
      </c>
      <c r="O7" s="68">
        <v>19810952575</v>
      </c>
      <c r="P7" s="100" t="s">
        <v>164</v>
      </c>
      <c r="Q7" s="70" t="s">
        <v>114</v>
      </c>
    </row>
    <row r="8" spans="1:18" ht="19.95" customHeight="1" thickTop="1" thickBot="1" x14ac:dyDescent="0.3">
      <c r="C8" s="13" t="s">
        <v>29</v>
      </c>
      <c r="N8" s="68" t="s">
        <v>180</v>
      </c>
      <c r="O8" s="68">
        <v>18771936850</v>
      </c>
      <c r="P8" s="100" t="s">
        <v>181</v>
      </c>
    </row>
    <row r="9" spans="1:18" ht="19.95" customHeight="1" thickTop="1" x14ac:dyDescent="0.25"/>
    <row r="11" spans="1:18" ht="19.95" customHeight="1" thickBot="1" x14ac:dyDescent="0.3">
      <c r="A11" s="21" t="s">
        <v>96</v>
      </c>
    </row>
    <row r="12" spans="1:18" ht="19.95" customHeight="1" thickTop="1" thickBot="1" x14ac:dyDescent="0.3">
      <c r="A12" s="83">
        <v>10.8</v>
      </c>
      <c r="B12" s="87" t="s">
        <v>95</v>
      </c>
      <c r="C12" s="88" t="s">
        <v>97</v>
      </c>
      <c r="D12" s="89">
        <v>1</v>
      </c>
      <c r="E12" s="90"/>
      <c r="F12" s="89">
        <v>172</v>
      </c>
      <c r="G12" s="91">
        <f>F12+10</f>
        <v>182</v>
      </c>
      <c r="H12" s="92"/>
      <c r="I12" s="92"/>
      <c r="J12" s="93"/>
      <c r="K12" s="94"/>
      <c r="L12" s="93"/>
      <c r="M12" s="95"/>
      <c r="N12" s="96" t="s">
        <v>98</v>
      </c>
      <c r="O12" s="96">
        <v>19863829276</v>
      </c>
      <c r="P12" s="97" t="s">
        <v>99</v>
      </c>
      <c r="Q12" s="98" t="s">
        <v>94</v>
      </c>
      <c r="R12" t="s">
        <v>133</v>
      </c>
    </row>
    <row r="13" spans="1:18" ht="19.95" customHeight="1" thickTop="1" x14ac:dyDescent="0.25"/>
    <row r="15" spans="1:18" ht="19.95" customHeight="1" thickBot="1" x14ac:dyDescent="0.3">
      <c r="A15" s="21" t="s">
        <v>86</v>
      </c>
      <c r="B15" s="4"/>
    </row>
    <row r="16" spans="1:18" ht="19.95" customHeight="1" thickTop="1" thickBot="1" x14ac:dyDescent="0.3">
      <c r="A16" s="83">
        <v>10.7</v>
      </c>
      <c r="B16" s="61" t="s">
        <v>85</v>
      </c>
      <c r="C16" s="62" t="s">
        <v>87</v>
      </c>
      <c r="D16" s="63">
        <v>1</v>
      </c>
      <c r="E16" s="64"/>
      <c r="F16" s="63">
        <v>149</v>
      </c>
      <c r="G16" s="65">
        <f>F16+10</f>
        <v>159</v>
      </c>
      <c r="H16" s="60"/>
      <c r="I16" s="60"/>
      <c r="J16" s="66"/>
      <c r="K16" s="67"/>
      <c r="L16" s="66"/>
      <c r="M16" s="26"/>
      <c r="N16" s="68" t="s">
        <v>88</v>
      </c>
      <c r="O16" s="68">
        <v>13960253778</v>
      </c>
      <c r="P16" s="69" t="s">
        <v>89</v>
      </c>
      <c r="Q16" s="70" t="s">
        <v>90</v>
      </c>
    </row>
    <row r="17" spans="1:17" ht="19.95" customHeight="1" thickTop="1" thickBot="1" x14ac:dyDescent="0.3">
      <c r="A17" s="21" t="s">
        <v>63</v>
      </c>
      <c r="B17" s="4"/>
    </row>
    <row r="18" spans="1:17" ht="19.95" customHeight="1" thickTop="1" thickBot="1" x14ac:dyDescent="0.3">
      <c r="A18" s="22">
        <v>10.8</v>
      </c>
      <c r="B18" s="61" t="s">
        <v>106</v>
      </c>
      <c r="C18" s="62" t="s">
        <v>107</v>
      </c>
      <c r="D18" s="63">
        <v>1</v>
      </c>
      <c r="E18" s="64"/>
      <c r="F18" s="63">
        <v>232</v>
      </c>
      <c r="G18" s="65">
        <f>F18+10</f>
        <v>242</v>
      </c>
      <c r="H18" s="60"/>
      <c r="I18" s="60"/>
      <c r="J18" s="66"/>
      <c r="K18" s="67"/>
      <c r="L18" s="66"/>
      <c r="M18" s="26"/>
      <c r="N18" s="68" t="s">
        <v>109</v>
      </c>
      <c r="O18" s="68">
        <v>13196995611</v>
      </c>
      <c r="P18" s="69" t="s">
        <v>110</v>
      </c>
      <c r="Q18" s="70" t="s">
        <v>108</v>
      </c>
    </row>
    <row r="19" spans="1:17" ht="19.95" customHeight="1" thickTop="1" thickBot="1" x14ac:dyDescent="0.3">
      <c r="A19" s="21" t="s">
        <v>152</v>
      </c>
      <c r="B19" s="4"/>
    </row>
    <row r="20" spans="1:17" ht="19.95" customHeight="1" thickTop="1" thickBot="1" x14ac:dyDescent="0.3">
      <c r="A20" s="74">
        <v>10.15</v>
      </c>
      <c r="B20" s="61" t="s">
        <v>153</v>
      </c>
      <c r="C20" s="62"/>
      <c r="D20" s="63">
        <v>2</v>
      </c>
      <c r="E20" s="64"/>
      <c r="F20" s="63"/>
      <c r="G20" s="60">
        <v>576</v>
      </c>
      <c r="H20" s="60"/>
      <c r="I20" s="60"/>
      <c r="J20" s="66"/>
      <c r="K20" s="67"/>
      <c r="L20" s="66"/>
      <c r="M20" s="26"/>
      <c r="N20" s="68" t="s">
        <v>188</v>
      </c>
      <c r="O20" s="68">
        <v>13122712958</v>
      </c>
      <c r="P20" s="69" t="s">
        <v>189</v>
      </c>
      <c r="Q20" s="70" t="s">
        <v>114</v>
      </c>
    </row>
    <row r="21" spans="1:17" ht="19.95" customHeight="1" thickTop="1" thickBot="1" x14ac:dyDescent="0.3">
      <c r="A21" s="21" t="s">
        <v>150</v>
      </c>
      <c r="B21" s="102"/>
    </row>
    <row r="22" spans="1:17" ht="19.95" customHeight="1" thickTop="1" thickBot="1" x14ac:dyDescent="0.3">
      <c r="A22" s="270">
        <v>10.15</v>
      </c>
      <c r="B22" s="44" t="s">
        <v>218</v>
      </c>
      <c r="C22" s="45"/>
      <c r="D22" s="46">
        <v>1</v>
      </c>
      <c r="E22" s="47"/>
      <c r="F22" s="46">
        <v>370</v>
      </c>
      <c r="G22" s="48">
        <v>370</v>
      </c>
      <c r="H22" s="49"/>
      <c r="I22" s="49"/>
      <c r="J22" s="50"/>
      <c r="K22" s="51"/>
      <c r="L22" s="50"/>
      <c r="M22" s="52"/>
      <c r="N22" s="53" t="s">
        <v>219</v>
      </c>
      <c r="O22" s="53">
        <v>13076284951</v>
      </c>
      <c r="P22" s="54" t="s">
        <v>220</v>
      </c>
      <c r="Q22" s="55" t="s">
        <v>151</v>
      </c>
    </row>
    <row r="23" spans="1:17" ht="19.95" customHeight="1" thickTop="1" thickBot="1" x14ac:dyDescent="0.3">
      <c r="A23" s="271"/>
      <c r="B23" s="44" t="s">
        <v>218</v>
      </c>
      <c r="C23" s="45"/>
      <c r="D23" s="46">
        <v>1</v>
      </c>
      <c r="E23" s="47"/>
      <c r="F23" s="46">
        <v>335</v>
      </c>
      <c r="G23" s="48">
        <v>335</v>
      </c>
      <c r="H23" s="49"/>
      <c r="I23" s="49"/>
      <c r="J23" s="50"/>
      <c r="K23" s="51"/>
      <c r="L23" s="50"/>
      <c r="M23" s="52"/>
      <c r="N23" s="53" t="s">
        <v>229</v>
      </c>
      <c r="O23" s="53">
        <v>15119272079</v>
      </c>
      <c r="P23" s="54" t="s">
        <v>227</v>
      </c>
      <c r="Q23" s="55" t="s">
        <v>151</v>
      </c>
    </row>
    <row r="24" spans="1:17" ht="19.95" customHeight="1" thickTop="1" thickBot="1" x14ac:dyDescent="0.3">
      <c r="A24" s="271"/>
      <c r="B24" s="44" t="s">
        <v>194</v>
      </c>
      <c r="C24" s="45"/>
      <c r="D24" s="46">
        <v>3</v>
      </c>
      <c r="E24" s="47"/>
      <c r="F24" s="63">
        <f>998-327-10</f>
        <v>661</v>
      </c>
      <c r="G24" s="48">
        <f>F24</f>
        <v>661</v>
      </c>
      <c r="H24" s="49"/>
      <c r="I24" s="49" t="s">
        <v>230</v>
      </c>
      <c r="J24" s="50"/>
      <c r="K24" s="51"/>
      <c r="L24" s="50"/>
      <c r="M24" s="52"/>
      <c r="N24" s="53" t="s">
        <v>225</v>
      </c>
      <c r="O24" s="53">
        <v>15800733739</v>
      </c>
      <c r="P24" s="54" t="s">
        <v>226</v>
      </c>
      <c r="Q24" s="55" t="s">
        <v>151</v>
      </c>
    </row>
    <row r="25" spans="1:17" ht="19.95" customHeight="1" thickTop="1" x14ac:dyDescent="0.25">
      <c r="C25" s="13" t="s">
        <v>29</v>
      </c>
      <c r="D25" s="137">
        <v>2</v>
      </c>
      <c r="F25" s="131">
        <f>108*2</f>
        <v>216</v>
      </c>
      <c r="I25" t="s">
        <v>231</v>
      </c>
      <c r="M25">
        <v>10</v>
      </c>
      <c r="N25" s="135" t="s">
        <v>256</v>
      </c>
      <c r="O25" s="135">
        <v>18221783632</v>
      </c>
      <c r="P25" s="135" t="s">
        <v>257</v>
      </c>
    </row>
    <row r="26" spans="1:17" ht="19.95" customHeight="1" x14ac:dyDescent="0.25">
      <c r="E26" s="130" t="s">
        <v>232</v>
      </c>
      <c r="F26" s="131">
        <f>F24+F25</f>
        <v>877</v>
      </c>
      <c r="M26">
        <v>6</v>
      </c>
      <c r="N26" s="135" t="s">
        <v>258</v>
      </c>
      <c r="O26" s="135">
        <v>13757627588</v>
      </c>
      <c r="P26" s="136" t="s">
        <v>259</v>
      </c>
    </row>
    <row r="27" spans="1:17" ht="19.95" customHeight="1" thickBot="1" x14ac:dyDescent="0.3">
      <c r="A27" s="21" t="s">
        <v>191</v>
      </c>
      <c r="B27" s="4"/>
    </row>
    <row r="28" spans="1:17" ht="19.95" customHeight="1" thickTop="1" thickBot="1" x14ac:dyDescent="0.3">
      <c r="A28" s="74">
        <v>10.15</v>
      </c>
      <c r="B28" s="44" t="s">
        <v>190</v>
      </c>
      <c r="C28" s="45"/>
      <c r="D28" s="46">
        <v>1</v>
      </c>
      <c r="E28" s="47"/>
      <c r="F28" s="46">
        <v>535</v>
      </c>
      <c r="G28" s="48">
        <v>535</v>
      </c>
      <c r="H28" s="49"/>
      <c r="I28" s="49"/>
      <c r="J28" s="50"/>
      <c r="K28" s="51"/>
      <c r="L28" s="50"/>
      <c r="M28" s="52"/>
      <c r="N28" s="53" t="s">
        <v>192</v>
      </c>
      <c r="O28" s="53">
        <v>18933367700</v>
      </c>
      <c r="P28" s="101" t="s">
        <v>193</v>
      </c>
      <c r="Q28" s="55" t="s">
        <v>151</v>
      </c>
    </row>
    <row r="29" spans="1:17" ht="19.95" customHeight="1" thickTop="1" thickBot="1" x14ac:dyDescent="0.3">
      <c r="A29" s="21" t="s">
        <v>157</v>
      </c>
      <c r="B29" s="4"/>
    </row>
    <row r="30" spans="1:17" ht="19.95" customHeight="1" thickTop="1" thickBot="1" x14ac:dyDescent="0.3">
      <c r="A30" s="74">
        <v>10.15</v>
      </c>
      <c r="B30" s="44" t="s">
        <v>159</v>
      </c>
      <c r="C30" s="45" t="s">
        <v>160</v>
      </c>
      <c r="D30" s="46">
        <v>1</v>
      </c>
      <c r="E30" s="47"/>
      <c r="F30" s="46">
        <v>459</v>
      </c>
      <c r="G30" s="46">
        <f>F30+10</f>
        <v>469</v>
      </c>
      <c r="H30" s="49"/>
      <c r="I30" s="49"/>
      <c r="J30" s="50"/>
      <c r="K30" s="51"/>
      <c r="L30" s="50"/>
      <c r="M30" s="52"/>
      <c r="N30" s="53" t="s">
        <v>161</v>
      </c>
      <c r="O30" s="53">
        <v>13408441684</v>
      </c>
      <c r="P30" s="54" t="s">
        <v>162</v>
      </c>
      <c r="Q30" s="55" t="s">
        <v>158</v>
      </c>
    </row>
    <row r="31" spans="1:17" ht="19.95" customHeight="1" thickTop="1" x14ac:dyDescent="0.25">
      <c r="C31" s="13" t="s">
        <v>29</v>
      </c>
    </row>
    <row r="33" spans="1:17" ht="19.95" customHeight="1" thickBot="1" x14ac:dyDescent="0.3">
      <c r="A33" s="21" t="s">
        <v>246</v>
      </c>
      <c r="B33" s="132"/>
    </row>
    <row r="34" spans="1:17" ht="19.95" customHeight="1" thickTop="1" thickBot="1" x14ac:dyDescent="0.3">
      <c r="A34" s="74">
        <v>11.11</v>
      </c>
      <c r="B34" s="61" t="s">
        <v>247</v>
      </c>
      <c r="C34" s="62" t="s">
        <v>251</v>
      </c>
      <c r="D34" s="63">
        <v>1</v>
      </c>
      <c r="E34" s="64"/>
      <c r="F34" s="63">
        <v>1278</v>
      </c>
      <c r="G34" s="60">
        <v>1278</v>
      </c>
      <c r="H34" s="60"/>
      <c r="I34" s="60"/>
      <c r="J34" s="66"/>
      <c r="K34" s="67"/>
      <c r="L34" s="66"/>
      <c r="M34" s="26"/>
      <c r="N34" s="68" t="s">
        <v>248</v>
      </c>
      <c r="O34" s="68">
        <v>19818335582</v>
      </c>
      <c r="P34" s="69" t="s">
        <v>249</v>
      </c>
      <c r="Q34" s="70" t="s">
        <v>245</v>
      </c>
    </row>
    <row r="35" spans="1:17" ht="19.95" customHeight="1" thickTop="1" x14ac:dyDescent="0.25">
      <c r="C35" s="13" t="s">
        <v>29</v>
      </c>
    </row>
  </sheetData>
  <mergeCells count="2">
    <mergeCell ref="B1:C1"/>
    <mergeCell ref="A22:A24"/>
  </mergeCells>
  <phoneticPr fontId="2" type="noConversion"/>
  <conditionalFormatting sqref="C8">
    <cfRule type="colorScale" priority="4">
      <colorScale>
        <cfvo type="min"/>
        <cfvo type="percentile" val="50"/>
        <cfvo type="max"/>
        <color rgb="FFF8696B"/>
        <color rgb="FFFCFCFF"/>
        <color rgb="FF63BE7B"/>
      </colorScale>
    </cfRule>
  </conditionalFormatting>
  <conditionalFormatting sqref="C25">
    <cfRule type="colorScale" priority="3">
      <colorScale>
        <cfvo type="min"/>
        <cfvo type="percentile" val="50"/>
        <cfvo type="max"/>
        <color rgb="FFF8696B"/>
        <color rgb="FFFCFCFF"/>
        <color rgb="FF63BE7B"/>
      </colorScale>
    </cfRule>
  </conditionalFormatting>
  <conditionalFormatting sqref="C31">
    <cfRule type="colorScale" priority="2">
      <colorScale>
        <cfvo type="min"/>
        <cfvo type="percentile" val="50"/>
        <cfvo type="max"/>
        <color rgb="FFF8696B"/>
        <color rgb="FFFCFCFF"/>
        <color rgb="FF63BE7B"/>
      </colorScale>
    </cfRule>
  </conditionalFormatting>
  <conditionalFormatting sqref="C35">
    <cfRule type="colorScale" priority="1">
      <colorScale>
        <cfvo type="min"/>
        <cfvo type="percentile" val="50"/>
        <cfvo type="max"/>
        <color rgb="FFF8696B"/>
        <color rgb="FFFCFCFF"/>
        <color rgb="FF63BE7B"/>
      </colorScale>
    </cfRule>
  </conditionalFormatting>
  <hyperlinks>
    <hyperlink ref="C8" location="已下单!A2" display="已下单" xr:uid="{09098844-B80E-47D9-A66F-E665377E0721}"/>
    <hyperlink ref="C25" location="已下单!A9" display="已下单" xr:uid="{4746F2F6-33B5-4981-BFC4-EC04DB5BF620}"/>
    <hyperlink ref="C31" location="已下单!A16" display="已下单" xr:uid="{EBDE7485-C14A-410A-A5D5-CFA50B8F8631}"/>
    <hyperlink ref="C35" location="已下单!A20" display="已下单" xr:uid="{10505AF3-CDDE-425F-9674-2BF5743838DD}"/>
  </hyperlink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1EC29-7B50-4520-AB7C-6D8EEB9D59F5}">
  <dimension ref="A1:O70"/>
  <sheetViews>
    <sheetView workbookViewId="0">
      <pane ySplit="1" topLeftCell="A56" activePane="bottomLeft" state="frozen"/>
      <selection pane="bottomLeft" activeCell="I69" sqref="I69"/>
    </sheetView>
  </sheetViews>
  <sheetFormatPr defaultRowHeight="19.95" customHeight="1" x14ac:dyDescent="0.25"/>
  <cols>
    <col min="1" max="1" width="16.33203125" customWidth="1"/>
    <col min="2" max="2" width="27.109375" hidden="1" customWidth="1"/>
    <col min="3" max="3" width="15" customWidth="1"/>
    <col min="4" max="5" width="8.88671875" customWidth="1"/>
    <col min="10" max="11" width="8.88671875" customWidth="1"/>
    <col min="12" max="12" width="17.88671875" customWidth="1"/>
    <col min="13" max="13" width="12.77734375" bestFit="1" customWidth="1"/>
    <col min="14" max="14" width="141.6640625" bestFit="1" customWidth="1"/>
    <col min="15" max="15" width="22.109375" bestFit="1" customWidth="1"/>
    <col min="16" max="16" width="13.88671875" bestFit="1" customWidth="1"/>
  </cols>
  <sheetData>
    <row r="1" spans="1:15" ht="19.95" customHeight="1" x14ac:dyDescent="0.25">
      <c r="A1" s="1" t="s">
        <v>11</v>
      </c>
      <c r="B1" s="226" t="s">
        <v>1</v>
      </c>
      <c r="C1" s="227"/>
      <c r="D1" s="1" t="s">
        <v>32</v>
      </c>
      <c r="E1" s="1" t="s">
        <v>33</v>
      </c>
      <c r="F1" s="1" t="s">
        <v>34</v>
      </c>
      <c r="G1" s="1" t="s">
        <v>9</v>
      </c>
      <c r="H1" s="1" t="s">
        <v>7</v>
      </c>
      <c r="I1" s="1" t="s">
        <v>8</v>
      </c>
      <c r="J1" s="1" t="s">
        <v>12</v>
      </c>
      <c r="K1" s="1" t="s">
        <v>13</v>
      </c>
      <c r="L1" s="1" t="s">
        <v>3</v>
      </c>
      <c r="M1" s="1" t="s">
        <v>4</v>
      </c>
      <c r="N1" s="1" t="s">
        <v>5</v>
      </c>
      <c r="O1" s="1" t="s">
        <v>17</v>
      </c>
    </row>
    <row r="2" spans="1:15" ht="19.95" customHeight="1" thickBot="1" x14ac:dyDescent="0.3">
      <c r="A2" s="21" t="s">
        <v>35</v>
      </c>
    </row>
    <row r="3" spans="1:15" ht="19.95" customHeight="1" thickTop="1" thickBot="1" x14ac:dyDescent="0.3">
      <c r="A3" s="78">
        <v>9.27</v>
      </c>
      <c r="C3" s="2" t="s">
        <v>36</v>
      </c>
      <c r="D3" s="2"/>
      <c r="E3" s="2"/>
      <c r="F3" s="2">
        <v>1</v>
      </c>
      <c r="G3" s="7"/>
      <c r="H3" s="2">
        <v>168</v>
      </c>
      <c r="I3" s="2">
        <v>178</v>
      </c>
      <c r="J3" s="12"/>
      <c r="K3" s="39"/>
      <c r="L3" s="3" t="s">
        <v>41</v>
      </c>
      <c r="M3" s="3">
        <v>19156129252</v>
      </c>
      <c r="N3" s="33" t="s">
        <v>42</v>
      </c>
      <c r="O3" s="42" t="s">
        <v>40</v>
      </c>
    </row>
    <row r="4" spans="1:15" ht="19.95" customHeight="1" thickTop="1" thickBot="1" x14ac:dyDescent="0.3">
      <c r="A4" s="80">
        <v>9.3000000000000007</v>
      </c>
      <c r="C4" s="34" t="s">
        <v>36</v>
      </c>
      <c r="D4" s="34"/>
      <c r="E4" s="34"/>
      <c r="F4" s="34">
        <v>1</v>
      </c>
      <c r="G4" s="35"/>
      <c r="H4" s="34">
        <v>168</v>
      </c>
      <c r="I4" s="34">
        <v>178</v>
      </c>
      <c r="J4" s="36"/>
      <c r="K4" s="37"/>
      <c r="L4" s="81" t="s">
        <v>58</v>
      </c>
      <c r="M4" s="38">
        <v>13126602022</v>
      </c>
      <c r="N4" s="40" t="s">
        <v>59</v>
      </c>
      <c r="O4" s="72" t="s">
        <v>56</v>
      </c>
    </row>
    <row r="5" spans="1:15" ht="19.95" customHeight="1" thickTop="1" thickBot="1" x14ac:dyDescent="0.3">
      <c r="A5" s="43">
        <v>10.3</v>
      </c>
      <c r="C5" s="2" t="s">
        <v>34</v>
      </c>
      <c r="D5" s="2"/>
      <c r="E5" s="2"/>
      <c r="F5" s="2">
        <v>1</v>
      </c>
      <c r="G5" s="7"/>
      <c r="H5" s="2">
        <v>168</v>
      </c>
      <c r="I5" s="2">
        <v>178</v>
      </c>
      <c r="J5" s="12"/>
      <c r="K5" s="39"/>
      <c r="L5" s="3" t="s">
        <v>73</v>
      </c>
      <c r="M5" s="3">
        <v>18701380954</v>
      </c>
      <c r="N5" s="33" t="s">
        <v>74</v>
      </c>
      <c r="O5" s="42" t="s">
        <v>72</v>
      </c>
    </row>
    <row r="6" spans="1:15" ht="19.95" customHeight="1" thickTop="1" thickBot="1" x14ac:dyDescent="0.3">
      <c r="A6" s="274">
        <v>10.4</v>
      </c>
      <c r="C6" s="34" t="s">
        <v>34</v>
      </c>
      <c r="D6" s="34"/>
      <c r="E6" s="34"/>
      <c r="F6" s="34">
        <v>1</v>
      </c>
      <c r="G6" s="35"/>
      <c r="H6" s="34">
        <v>168</v>
      </c>
      <c r="I6" s="34">
        <v>178</v>
      </c>
      <c r="J6" s="36"/>
      <c r="K6" s="37"/>
      <c r="L6" s="38" t="s">
        <v>76</v>
      </c>
      <c r="M6" s="38">
        <v>18923001302</v>
      </c>
      <c r="N6" s="40" t="s">
        <v>77</v>
      </c>
      <c r="O6" s="72" t="s">
        <v>75</v>
      </c>
    </row>
    <row r="7" spans="1:15" ht="19.95" customHeight="1" thickTop="1" thickBot="1" x14ac:dyDescent="0.3">
      <c r="A7" s="275"/>
      <c r="C7" s="34" t="s">
        <v>34</v>
      </c>
      <c r="D7" s="34"/>
      <c r="E7" s="34"/>
      <c r="F7" s="34">
        <v>1</v>
      </c>
      <c r="G7" s="35"/>
      <c r="H7" s="34">
        <v>168</v>
      </c>
      <c r="I7" s="34">
        <v>178</v>
      </c>
      <c r="J7" s="36"/>
      <c r="K7" s="37"/>
      <c r="L7" s="38" t="s">
        <v>122</v>
      </c>
      <c r="M7" s="38">
        <v>15561282177</v>
      </c>
      <c r="N7" s="86" t="s">
        <v>121</v>
      </c>
      <c r="O7" s="72" t="s">
        <v>120</v>
      </c>
    </row>
    <row r="8" spans="1:15" ht="19.95" customHeight="1" thickTop="1" thickBot="1" x14ac:dyDescent="0.3">
      <c r="A8" s="43">
        <v>10.8</v>
      </c>
      <c r="C8" s="2" t="s">
        <v>34</v>
      </c>
      <c r="D8" s="2"/>
      <c r="E8" s="2"/>
      <c r="F8" s="2">
        <v>1</v>
      </c>
      <c r="G8" s="7"/>
      <c r="H8" s="2">
        <v>168</v>
      </c>
      <c r="I8" s="2">
        <v>178</v>
      </c>
      <c r="J8" s="12"/>
      <c r="K8" s="39"/>
      <c r="L8" s="3" t="s">
        <v>101</v>
      </c>
      <c r="M8" s="3">
        <v>13632125050</v>
      </c>
      <c r="N8" s="33" t="s">
        <v>102</v>
      </c>
      <c r="O8" s="42" t="s">
        <v>100</v>
      </c>
    </row>
    <row r="9" spans="1:15" ht="19.95" customHeight="1" thickTop="1" thickBot="1" x14ac:dyDescent="0.3">
      <c r="A9" s="43">
        <v>10.8</v>
      </c>
      <c r="C9" s="34" t="s">
        <v>34</v>
      </c>
      <c r="D9" s="34"/>
      <c r="E9" s="34"/>
      <c r="F9" s="34">
        <v>1</v>
      </c>
      <c r="G9" s="35"/>
      <c r="H9" s="34">
        <v>168</v>
      </c>
      <c r="I9" s="34">
        <v>178</v>
      </c>
      <c r="J9" s="36"/>
      <c r="K9" s="37"/>
      <c r="L9" s="38" t="s">
        <v>104</v>
      </c>
      <c r="M9" s="38">
        <v>18250262713</v>
      </c>
      <c r="N9" s="40" t="s">
        <v>105</v>
      </c>
      <c r="O9" s="72" t="s">
        <v>103</v>
      </c>
    </row>
    <row r="10" spans="1:15" ht="19.95" customHeight="1" thickTop="1" thickBot="1" x14ac:dyDescent="0.3">
      <c r="A10" s="85">
        <v>10.9</v>
      </c>
      <c r="C10" s="2" t="s">
        <v>34</v>
      </c>
      <c r="D10" s="2"/>
      <c r="E10" s="2"/>
      <c r="F10" s="2">
        <v>1</v>
      </c>
      <c r="G10" s="7"/>
      <c r="H10" s="2">
        <v>168</v>
      </c>
      <c r="I10" s="2">
        <v>178</v>
      </c>
      <c r="J10" s="12"/>
      <c r="K10" s="39"/>
      <c r="L10" s="3" t="s">
        <v>127</v>
      </c>
      <c r="M10" s="3">
        <v>18820795306</v>
      </c>
      <c r="N10" s="33" t="s">
        <v>128</v>
      </c>
      <c r="O10" s="42" t="s">
        <v>126</v>
      </c>
    </row>
    <row r="11" spans="1:15" ht="19.95" customHeight="1" thickTop="1" x14ac:dyDescent="0.25">
      <c r="C11" s="57" t="s">
        <v>116</v>
      </c>
      <c r="D11" s="58">
        <f>SUM(D3:D9)</f>
        <v>0</v>
      </c>
      <c r="E11" s="58">
        <f>SUM(E3:E9)</f>
        <v>0</v>
      </c>
      <c r="F11" s="58">
        <f>SUM(F3:F10)</f>
        <v>8</v>
      </c>
      <c r="G11" s="58"/>
      <c r="H11" s="58"/>
      <c r="I11" s="58">
        <f>SUM(I3:I10)</f>
        <v>1424</v>
      </c>
      <c r="K11" s="121" t="s">
        <v>221</v>
      </c>
    </row>
    <row r="13" spans="1:15" ht="19.95" customHeight="1" thickBot="1" x14ac:dyDescent="0.3"/>
    <row r="14" spans="1:15" ht="19.95" customHeight="1" thickTop="1" thickBot="1" x14ac:dyDescent="0.3">
      <c r="A14" s="80">
        <v>10.1</v>
      </c>
      <c r="C14" s="34" t="s">
        <v>129</v>
      </c>
      <c r="D14" s="34">
        <v>1</v>
      </c>
      <c r="E14" s="34"/>
      <c r="F14" s="34"/>
      <c r="G14" s="35"/>
      <c r="H14" s="34">
        <v>168</v>
      </c>
      <c r="I14" s="34">
        <v>178</v>
      </c>
      <c r="J14" s="36"/>
      <c r="K14" s="37"/>
      <c r="L14" s="38" t="s">
        <v>131</v>
      </c>
      <c r="M14" s="38">
        <v>13590286973</v>
      </c>
      <c r="N14" s="40" t="s">
        <v>132</v>
      </c>
      <c r="O14" s="72" t="s">
        <v>130</v>
      </c>
    </row>
    <row r="15" spans="1:15" ht="19.95" customHeight="1" thickTop="1" thickBot="1" x14ac:dyDescent="0.3">
      <c r="A15" s="80">
        <v>10.119999999999999</v>
      </c>
      <c r="C15" s="2" t="s">
        <v>34</v>
      </c>
      <c r="D15" s="2"/>
      <c r="E15" s="2"/>
      <c r="F15" s="2">
        <v>1</v>
      </c>
      <c r="G15" s="7"/>
      <c r="H15" s="2">
        <v>168</v>
      </c>
      <c r="I15" s="2">
        <v>178</v>
      </c>
      <c r="J15" s="12"/>
      <c r="K15" s="39"/>
      <c r="L15" s="3" t="s">
        <v>139</v>
      </c>
      <c r="M15" s="3">
        <v>18728366422</v>
      </c>
      <c r="N15" s="33" t="s">
        <v>140</v>
      </c>
      <c r="O15" s="42" t="s">
        <v>138</v>
      </c>
    </row>
    <row r="16" spans="1:15" ht="19.95" customHeight="1" thickTop="1" thickBot="1" x14ac:dyDescent="0.3">
      <c r="A16" s="80">
        <v>10.119999999999999</v>
      </c>
      <c r="C16" s="34" t="s">
        <v>34</v>
      </c>
      <c r="D16" s="34"/>
      <c r="E16" s="34"/>
      <c r="F16" s="34">
        <v>1</v>
      </c>
      <c r="G16" s="35"/>
      <c r="H16" s="34">
        <v>168</v>
      </c>
      <c r="I16" s="34">
        <v>178</v>
      </c>
      <c r="J16" s="36"/>
      <c r="K16" s="37"/>
      <c r="L16" s="38" t="s">
        <v>145</v>
      </c>
      <c r="M16" s="38">
        <v>18602721327</v>
      </c>
      <c r="N16" s="40" t="s">
        <v>146</v>
      </c>
      <c r="O16" s="72" t="s">
        <v>144</v>
      </c>
    </row>
    <row r="17" spans="1:15" ht="19.95" customHeight="1" thickTop="1" thickBot="1" x14ac:dyDescent="0.3">
      <c r="A17" s="80">
        <v>10.119999999999999</v>
      </c>
      <c r="C17" s="2" t="s">
        <v>34</v>
      </c>
      <c r="D17" s="2"/>
      <c r="E17" s="2"/>
      <c r="F17" s="2">
        <v>1</v>
      </c>
      <c r="G17" s="7"/>
      <c r="H17" s="2">
        <v>168</v>
      </c>
      <c r="I17" s="2">
        <v>178</v>
      </c>
      <c r="J17" s="12"/>
      <c r="K17" s="39"/>
      <c r="L17" s="3" t="s">
        <v>148</v>
      </c>
      <c r="M17" s="3">
        <v>13545920782</v>
      </c>
      <c r="N17" s="33" t="s">
        <v>149</v>
      </c>
      <c r="O17" s="42" t="s">
        <v>147</v>
      </c>
    </row>
    <row r="18" spans="1:15" ht="19.95" customHeight="1" thickTop="1" thickBot="1" x14ac:dyDescent="0.3">
      <c r="A18" s="80">
        <v>10.14</v>
      </c>
      <c r="C18" s="34" t="s">
        <v>34</v>
      </c>
      <c r="D18" s="34"/>
      <c r="E18" s="34"/>
      <c r="F18" s="34">
        <v>1</v>
      </c>
      <c r="G18" s="35"/>
      <c r="H18" s="34">
        <v>168</v>
      </c>
      <c r="I18" s="34">
        <v>178</v>
      </c>
      <c r="J18" s="36"/>
      <c r="K18" s="37"/>
      <c r="L18" s="38" t="s">
        <v>155</v>
      </c>
      <c r="M18" s="38">
        <v>15651852018</v>
      </c>
      <c r="N18" s="40" t="s">
        <v>156</v>
      </c>
      <c r="O18" s="72" t="s">
        <v>154</v>
      </c>
    </row>
    <row r="19" spans="1:15" ht="19.95" customHeight="1" thickTop="1" x14ac:dyDescent="0.25">
      <c r="C19" s="57" t="s">
        <v>141</v>
      </c>
      <c r="D19" s="58">
        <f>SUM(D14:D18)</f>
        <v>1</v>
      </c>
      <c r="E19" s="58">
        <f>SUM(E10:E16)</f>
        <v>0</v>
      </c>
      <c r="F19" s="58">
        <f>SUM(F14:F18)</f>
        <v>4</v>
      </c>
      <c r="G19" s="58"/>
      <c r="H19" s="58"/>
      <c r="I19" s="58">
        <f>SUM(I14:I18)</f>
        <v>890</v>
      </c>
      <c r="K19" s="121" t="s">
        <v>221</v>
      </c>
    </row>
    <row r="21" spans="1:15" ht="19.95" customHeight="1" thickBot="1" x14ac:dyDescent="0.3"/>
    <row r="22" spans="1:15" ht="19.95" customHeight="1" thickTop="1" thickBot="1" x14ac:dyDescent="0.3">
      <c r="A22" s="80">
        <v>10.18</v>
      </c>
      <c r="C22" s="2" t="s">
        <v>34</v>
      </c>
      <c r="D22" s="2"/>
      <c r="E22" s="2"/>
      <c r="F22" s="2">
        <v>1</v>
      </c>
      <c r="G22" s="7"/>
      <c r="H22" s="2">
        <v>168</v>
      </c>
      <c r="I22" s="2">
        <v>178</v>
      </c>
      <c r="J22" s="12"/>
      <c r="K22" s="39"/>
      <c r="L22" s="3" t="s">
        <v>166</v>
      </c>
      <c r="M22" s="3">
        <v>17620706996</v>
      </c>
      <c r="N22" s="33" t="s">
        <v>167</v>
      </c>
      <c r="O22" s="42" t="s">
        <v>165</v>
      </c>
    </row>
    <row r="23" spans="1:15" ht="19.95" customHeight="1" thickTop="1" thickBot="1" x14ac:dyDescent="0.3">
      <c r="A23" s="80">
        <v>10.18</v>
      </c>
      <c r="C23" s="34" t="s">
        <v>34</v>
      </c>
      <c r="D23" s="34"/>
      <c r="E23" s="34"/>
      <c r="F23" s="34">
        <v>1</v>
      </c>
      <c r="G23" s="35"/>
      <c r="H23" s="34">
        <v>168</v>
      </c>
      <c r="I23" s="34">
        <v>178</v>
      </c>
      <c r="J23" s="36"/>
      <c r="K23" s="37"/>
      <c r="L23" s="38" t="s">
        <v>169</v>
      </c>
      <c r="M23" s="38">
        <v>18979900991</v>
      </c>
      <c r="N23" s="40" t="s">
        <v>170</v>
      </c>
      <c r="O23" s="72" t="s">
        <v>168</v>
      </c>
    </row>
    <row r="24" spans="1:15" ht="19.95" customHeight="1" thickTop="1" thickBot="1" x14ac:dyDescent="0.3">
      <c r="A24" s="80">
        <v>10.19</v>
      </c>
      <c r="C24" s="2" t="s">
        <v>34</v>
      </c>
      <c r="D24" s="2"/>
      <c r="E24" s="2"/>
      <c r="F24" s="2">
        <v>1</v>
      </c>
      <c r="G24" s="7"/>
      <c r="H24" s="2">
        <v>168</v>
      </c>
      <c r="I24" s="2">
        <v>178</v>
      </c>
      <c r="J24" s="12"/>
      <c r="K24" s="39"/>
      <c r="L24" s="3" t="s">
        <v>172</v>
      </c>
      <c r="M24" s="3">
        <v>13564812847</v>
      </c>
      <c r="N24" s="33" t="s">
        <v>173</v>
      </c>
      <c r="O24" s="42" t="s">
        <v>171</v>
      </c>
    </row>
    <row r="25" spans="1:15" ht="19.95" customHeight="1" thickTop="1" thickBot="1" x14ac:dyDescent="0.3">
      <c r="A25" s="80">
        <v>10.19</v>
      </c>
      <c r="C25" s="34" t="s">
        <v>34</v>
      </c>
      <c r="D25" s="34"/>
      <c r="E25" s="34"/>
      <c r="F25" s="34">
        <v>1</v>
      </c>
      <c r="G25" s="35"/>
      <c r="H25" s="34">
        <v>168</v>
      </c>
      <c r="I25" s="34">
        <v>178</v>
      </c>
      <c r="J25" s="36"/>
      <c r="K25" s="37"/>
      <c r="L25" s="38" t="s">
        <v>175</v>
      </c>
      <c r="M25" s="38">
        <v>17365776626</v>
      </c>
      <c r="N25" s="40" t="s">
        <v>176</v>
      </c>
      <c r="O25" s="72" t="s">
        <v>174</v>
      </c>
    </row>
    <row r="26" spans="1:15" ht="19.95" customHeight="1" thickTop="1" thickBot="1" x14ac:dyDescent="0.3">
      <c r="A26" s="80">
        <v>10.19</v>
      </c>
      <c r="C26" s="2" t="s">
        <v>32</v>
      </c>
      <c r="D26" s="2">
        <v>1</v>
      </c>
      <c r="E26" s="2"/>
      <c r="F26" s="2"/>
      <c r="G26" s="7"/>
      <c r="H26" s="2">
        <v>168</v>
      </c>
      <c r="I26" s="2">
        <v>178</v>
      </c>
      <c r="J26" s="12"/>
      <c r="K26" s="39"/>
      <c r="L26" s="3" t="s">
        <v>178</v>
      </c>
      <c r="M26" s="3">
        <v>18757398448</v>
      </c>
      <c r="N26" s="33" t="s">
        <v>179</v>
      </c>
      <c r="O26" s="42" t="s">
        <v>177</v>
      </c>
    </row>
    <row r="27" spans="1:15" ht="19.95" customHeight="1" thickTop="1" thickBot="1" x14ac:dyDescent="0.3">
      <c r="A27" s="80">
        <v>10.199999999999999</v>
      </c>
      <c r="C27" s="34" t="s">
        <v>34</v>
      </c>
      <c r="D27" s="34"/>
      <c r="E27" s="34"/>
      <c r="F27" s="34">
        <v>1</v>
      </c>
      <c r="G27" s="35"/>
      <c r="H27" s="34">
        <v>168</v>
      </c>
      <c r="I27" s="34">
        <v>178</v>
      </c>
      <c r="J27" s="36"/>
      <c r="K27" s="37"/>
      <c r="L27" s="38" t="s">
        <v>183</v>
      </c>
      <c r="M27" s="38">
        <v>15620579666</v>
      </c>
      <c r="N27" s="40" t="s">
        <v>184</v>
      </c>
      <c r="O27" s="72" t="s">
        <v>182</v>
      </c>
    </row>
    <row r="28" spans="1:15" ht="19.95" customHeight="1" thickTop="1" thickBot="1" x14ac:dyDescent="0.3">
      <c r="A28" s="80">
        <v>10.220000000000001</v>
      </c>
      <c r="C28" s="2" t="s">
        <v>34</v>
      </c>
      <c r="D28" s="2"/>
      <c r="E28" s="2"/>
      <c r="F28" s="2">
        <v>1</v>
      </c>
      <c r="G28" s="7"/>
      <c r="H28" s="2">
        <v>168</v>
      </c>
      <c r="I28" s="2">
        <v>178</v>
      </c>
      <c r="J28" s="12"/>
      <c r="K28" s="39"/>
      <c r="L28" s="3" t="s">
        <v>186</v>
      </c>
      <c r="M28" s="3">
        <v>13574415303</v>
      </c>
      <c r="N28" s="33" t="s">
        <v>187</v>
      </c>
      <c r="O28" s="42" t="s">
        <v>185</v>
      </c>
    </row>
    <row r="29" spans="1:15" ht="19.95" customHeight="1" thickTop="1" thickBot="1" x14ac:dyDescent="0.3">
      <c r="A29" s="80">
        <v>10.25</v>
      </c>
      <c r="C29" s="34" t="s">
        <v>34</v>
      </c>
      <c r="D29" s="34"/>
      <c r="E29" s="34"/>
      <c r="F29" s="34">
        <v>1</v>
      </c>
      <c r="G29" s="35"/>
      <c r="H29" s="34">
        <v>168</v>
      </c>
      <c r="I29" s="34">
        <v>178</v>
      </c>
      <c r="J29" s="36"/>
      <c r="K29" s="37"/>
      <c r="L29" s="38" t="s">
        <v>210</v>
      </c>
      <c r="M29" s="38">
        <v>15913251481</v>
      </c>
      <c r="N29" s="40" t="s">
        <v>211</v>
      </c>
      <c r="O29" s="72" t="s">
        <v>209</v>
      </c>
    </row>
    <row r="30" spans="1:15" ht="19.95" customHeight="1" thickTop="1" thickBot="1" x14ac:dyDescent="0.3">
      <c r="A30" s="80">
        <v>10.25</v>
      </c>
      <c r="C30" s="2" t="s">
        <v>34</v>
      </c>
      <c r="D30" s="2"/>
      <c r="E30" s="2"/>
      <c r="F30" s="2">
        <v>1</v>
      </c>
      <c r="G30" s="7"/>
      <c r="H30" s="2">
        <v>168</v>
      </c>
      <c r="I30" s="2">
        <v>178</v>
      </c>
      <c r="J30" s="12"/>
      <c r="K30" s="39"/>
      <c r="L30" s="3" t="s">
        <v>213</v>
      </c>
      <c r="M30" s="3">
        <v>15057616120</v>
      </c>
      <c r="N30" s="33" t="s">
        <v>214</v>
      </c>
      <c r="O30" s="42" t="s">
        <v>212</v>
      </c>
    </row>
    <row r="31" spans="1:15" ht="19.95" customHeight="1" thickTop="1" thickBot="1" x14ac:dyDescent="0.3">
      <c r="A31" s="80">
        <v>10.28</v>
      </c>
      <c r="C31" s="34" t="s">
        <v>34</v>
      </c>
      <c r="D31" s="34"/>
      <c r="E31" s="34"/>
      <c r="F31" s="34">
        <v>1</v>
      </c>
      <c r="G31" s="35"/>
      <c r="H31" s="34">
        <v>168</v>
      </c>
      <c r="I31" s="34">
        <v>178</v>
      </c>
      <c r="J31" s="36"/>
      <c r="K31" s="37"/>
      <c r="L31" s="38" t="s">
        <v>216</v>
      </c>
      <c r="M31" s="38">
        <v>13518831644</v>
      </c>
      <c r="N31" s="40" t="s">
        <v>217</v>
      </c>
      <c r="O31" s="72" t="s">
        <v>215</v>
      </c>
    </row>
    <row r="32" spans="1:15" ht="19.95" customHeight="1" thickTop="1" thickBot="1" x14ac:dyDescent="0.3">
      <c r="A32" s="120">
        <v>11.4</v>
      </c>
      <c r="C32" s="2" t="s">
        <v>34</v>
      </c>
      <c r="D32" s="2"/>
      <c r="E32" s="2"/>
      <c r="F32" s="2">
        <v>1</v>
      </c>
      <c r="G32" s="7"/>
      <c r="H32" s="2">
        <v>168</v>
      </c>
      <c r="I32" s="2">
        <v>178</v>
      </c>
      <c r="J32" s="12"/>
      <c r="K32" s="39"/>
      <c r="L32" s="3" t="s">
        <v>224</v>
      </c>
      <c r="M32" s="3">
        <v>18949400181</v>
      </c>
      <c r="N32" s="122" t="s">
        <v>223</v>
      </c>
      <c r="O32" s="42" t="s">
        <v>222</v>
      </c>
    </row>
    <row r="33" spans="1:15" ht="19.95" customHeight="1" thickTop="1" thickBot="1" x14ac:dyDescent="0.3">
      <c r="A33" s="80">
        <v>11.11</v>
      </c>
      <c r="C33" s="34" t="s">
        <v>34</v>
      </c>
      <c r="D33" s="34"/>
      <c r="E33" s="34"/>
      <c r="F33" s="34">
        <v>1</v>
      </c>
      <c r="G33" s="35"/>
      <c r="H33" s="34">
        <v>168</v>
      </c>
      <c r="I33" s="34">
        <v>178</v>
      </c>
      <c r="J33" s="36"/>
      <c r="K33" s="37">
        <v>6</v>
      </c>
      <c r="L33" s="38" t="s">
        <v>234</v>
      </c>
      <c r="M33" s="38">
        <v>13641998346</v>
      </c>
      <c r="N33" s="40" t="s">
        <v>235</v>
      </c>
      <c r="O33" s="72" t="s">
        <v>233</v>
      </c>
    </row>
    <row r="34" spans="1:15" ht="19.95" customHeight="1" thickTop="1" thickBot="1" x14ac:dyDescent="0.3">
      <c r="A34" s="80">
        <v>11.11</v>
      </c>
      <c r="C34" s="2" t="s">
        <v>34</v>
      </c>
      <c r="D34" s="2"/>
      <c r="E34" s="2"/>
      <c r="F34" s="2">
        <v>1</v>
      </c>
      <c r="G34" s="7"/>
      <c r="H34" s="2">
        <v>168</v>
      </c>
      <c r="I34" s="2">
        <v>178</v>
      </c>
      <c r="J34" s="12"/>
      <c r="K34" s="39">
        <v>6</v>
      </c>
      <c r="L34" s="3" t="s">
        <v>237</v>
      </c>
      <c r="M34" s="3">
        <v>13916415634</v>
      </c>
      <c r="N34" s="33" t="s">
        <v>238</v>
      </c>
      <c r="O34" s="42" t="s">
        <v>236</v>
      </c>
    </row>
    <row r="35" spans="1:15" ht="19.95" customHeight="1" thickTop="1" thickBot="1" x14ac:dyDescent="0.3">
      <c r="A35" s="80">
        <v>11.11</v>
      </c>
      <c r="C35" s="34" t="s">
        <v>32</v>
      </c>
      <c r="D35" s="34">
        <v>1</v>
      </c>
      <c r="E35" s="34"/>
      <c r="F35" s="34"/>
      <c r="G35" s="35"/>
      <c r="H35" s="34">
        <v>168</v>
      </c>
      <c r="I35" s="34">
        <v>178</v>
      </c>
      <c r="J35" s="36"/>
      <c r="K35" s="37">
        <v>8</v>
      </c>
      <c r="L35" s="38" t="s">
        <v>240</v>
      </c>
      <c r="M35" s="38">
        <v>13824335225</v>
      </c>
      <c r="N35" s="40" t="s">
        <v>241</v>
      </c>
      <c r="O35" s="72" t="s">
        <v>239</v>
      </c>
    </row>
    <row r="36" spans="1:15" ht="19.95" customHeight="1" thickTop="1" thickBot="1" x14ac:dyDescent="0.3">
      <c r="A36" s="80">
        <v>11.11</v>
      </c>
      <c r="C36" s="2" t="s">
        <v>34</v>
      </c>
      <c r="D36" s="2"/>
      <c r="E36" s="2"/>
      <c r="F36" s="2">
        <v>1</v>
      </c>
      <c r="G36" s="7"/>
      <c r="H36" s="2">
        <v>168</v>
      </c>
      <c r="I36" s="2">
        <v>178</v>
      </c>
      <c r="J36" s="12"/>
      <c r="K36" s="138">
        <v>10</v>
      </c>
      <c r="L36" s="3" t="s">
        <v>243</v>
      </c>
      <c r="M36" s="3">
        <v>15237397361</v>
      </c>
      <c r="N36" s="33" t="s">
        <v>244</v>
      </c>
      <c r="O36" s="42" t="s">
        <v>242</v>
      </c>
    </row>
    <row r="37" spans="1:15" ht="19.95" customHeight="1" thickTop="1" thickBot="1" x14ac:dyDescent="0.3">
      <c r="A37" s="80">
        <v>11.14</v>
      </c>
      <c r="C37" s="34" t="s">
        <v>34</v>
      </c>
      <c r="D37" s="34"/>
      <c r="E37" s="34"/>
      <c r="F37" s="34">
        <v>1</v>
      </c>
      <c r="G37" s="35"/>
      <c r="H37" s="34">
        <v>173</v>
      </c>
      <c r="I37" s="34">
        <v>173</v>
      </c>
      <c r="J37" s="36"/>
      <c r="K37" s="37">
        <v>8</v>
      </c>
      <c r="L37" s="38" t="s">
        <v>262</v>
      </c>
      <c r="M37" s="38">
        <v>18834566680</v>
      </c>
      <c r="N37" s="40" t="s">
        <v>263</v>
      </c>
      <c r="O37" s="72" t="s">
        <v>114</v>
      </c>
    </row>
    <row r="38" spans="1:15" ht="19.95" customHeight="1" thickTop="1" thickBot="1" x14ac:dyDescent="0.3">
      <c r="A38" s="80">
        <v>11.17</v>
      </c>
      <c r="C38" s="2" t="s">
        <v>34</v>
      </c>
      <c r="D38" s="2"/>
      <c r="E38" s="2"/>
      <c r="F38" s="2">
        <v>1</v>
      </c>
      <c r="G38" s="7"/>
      <c r="H38" s="2">
        <v>168</v>
      </c>
      <c r="I38" s="2">
        <v>178</v>
      </c>
      <c r="J38" s="12"/>
      <c r="K38" s="138">
        <v>8</v>
      </c>
      <c r="L38" s="3" t="s">
        <v>277</v>
      </c>
      <c r="M38" s="3">
        <v>15280180237</v>
      </c>
      <c r="N38" s="33" t="s">
        <v>278</v>
      </c>
      <c r="O38" s="42" t="s">
        <v>276</v>
      </c>
    </row>
    <row r="39" spans="1:15" ht="19.95" customHeight="1" thickTop="1" thickBot="1" x14ac:dyDescent="0.3">
      <c r="A39" s="80">
        <v>11.2</v>
      </c>
      <c r="C39" s="34" t="s">
        <v>34</v>
      </c>
      <c r="D39" s="34"/>
      <c r="E39" s="34"/>
      <c r="F39" s="34">
        <v>1</v>
      </c>
      <c r="G39" s="35"/>
      <c r="H39" s="34">
        <v>173</v>
      </c>
      <c r="I39" s="34">
        <v>173</v>
      </c>
      <c r="J39" s="36"/>
      <c r="K39" s="37">
        <v>8</v>
      </c>
      <c r="L39" s="38" t="s">
        <v>280</v>
      </c>
      <c r="M39" s="38">
        <v>17664062309</v>
      </c>
      <c r="N39" s="40" t="s">
        <v>281</v>
      </c>
      <c r="O39" s="72" t="s">
        <v>279</v>
      </c>
    </row>
    <row r="40" spans="1:15" ht="19.95" customHeight="1" thickTop="1" thickBot="1" x14ac:dyDescent="0.3">
      <c r="A40" s="80">
        <v>11.26</v>
      </c>
      <c r="C40" s="2" t="s">
        <v>34</v>
      </c>
      <c r="D40" s="2"/>
      <c r="E40" s="2"/>
      <c r="F40" s="2">
        <v>1</v>
      </c>
      <c r="G40" s="7"/>
      <c r="H40" s="2">
        <v>168</v>
      </c>
      <c r="I40" s="2">
        <v>178</v>
      </c>
      <c r="J40" s="12"/>
      <c r="K40" s="138">
        <v>7</v>
      </c>
      <c r="L40" s="3" t="s">
        <v>393</v>
      </c>
      <c r="M40" s="3">
        <v>15602297243</v>
      </c>
      <c r="N40" s="33" t="s">
        <v>394</v>
      </c>
      <c r="O40" s="42" t="s">
        <v>392</v>
      </c>
    </row>
    <row r="41" spans="1:15" ht="19.95" customHeight="1" thickTop="1" thickBot="1" x14ac:dyDescent="0.3">
      <c r="A41" s="80">
        <v>11.27</v>
      </c>
      <c r="C41" s="34" t="s">
        <v>34</v>
      </c>
      <c r="D41" s="34"/>
      <c r="E41" s="34"/>
      <c r="F41" s="34">
        <v>1</v>
      </c>
      <c r="G41" s="35"/>
      <c r="H41" s="34">
        <v>168</v>
      </c>
      <c r="I41" s="34">
        <v>178</v>
      </c>
      <c r="J41" s="36"/>
      <c r="K41" s="37">
        <v>7</v>
      </c>
      <c r="L41" s="38" t="s">
        <v>396</v>
      </c>
      <c r="M41" s="38">
        <v>13588903031</v>
      </c>
      <c r="N41" s="40" t="s">
        <v>397</v>
      </c>
      <c r="O41" s="72" t="s">
        <v>395</v>
      </c>
    </row>
    <row r="42" spans="1:15" ht="19.95" customHeight="1" thickTop="1" x14ac:dyDescent="0.25">
      <c r="C42" s="57" t="s">
        <v>206</v>
      </c>
      <c r="D42" s="58">
        <f>SUM(D22:D40)</f>
        <v>2</v>
      </c>
      <c r="E42" s="58">
        <f>SUM(E22:E39)</f>
        <v>0</v>
      </c>
      <c r="F42" s="58">
        <f>SUM(F22:F41)</f>
        <v>18</v>
      </c>
      <c r="G42" s="58"/>
      <c r="H42" s="58">
        <f>SUM(H22:H41)</f>
        <v>3370</v>
      </c>
      <c r="I42" s="58">
        <f>SUM(I22:I41)</f>
        <v>3550</v>
      </c>
      <c r="K42" s="58">
        <f>SUM(K21:K26)</f>
        <v>0</v>
      </c>
    </row>
    <row r="43" spans="1:15" ht="19.95" customHeight="1" thickBot="1" x14ac:dyDescent="0.3"/>
    <row r="44" spans="1:15" ht="19.95" customHeight="1" thickTop="1" thickBot="1" x14ac:dyDescent="0.3">
      <c r="A44" s="161">
        <v>12.4</v>
      </c>
      <c r="C44" s="2" t="s">
        <v>34</v>
      </c>
      <c r="D44" s="2"/>
      <c r="E44" s="2"/>
      <c r="F44" s="2">
        <v>1</v>
      </c>
      <c r="G44" s="7"/>
      <c r="H44" s="2">
        <v>168</v>
      </c>
      <c r="I44" s="2">
        <v>178</v>
      </c>
      <c r="J44" s="12"/>
      <c r="K44" s="138"/>
      <c r="L44" s="3" t="s">
        <v>488</v>
      </c>
      <c r="M44" s="3">
        <v>15260439295</v>
      </c>
      <c r="N44" s="33" t="s">
        <v>489</v>
      </c>
      <c r="O44" s="42" t="s">
        <v>487</v>
      </c>
    </row>
    <row r="45" spans="1:15" ht="19.95" customHeight="1" thickTop="1" thickBot="1" x14ac:dyDescent="0.3">
      <c r="A45" s="161">
        <v>12.9</v>
      </c>
      <c r="C45" s="34" t="s">
        <v>34</v>
      </c>
      <c r="D45" s="34"/>
      <c r="E45" s="34"/>
      <c r="F45" s="34">
        <v>1</v>
      </c>
      <c r="G45" s="35"/>
      <c r="H45" s="34">
        <v>168</v>
      </c>
      <c r="I45" s="34">
        <v>178</v>
      </c>
      <c r="J45" s="36"/>
      <c r="K45" s="37"/>
      <c r="L45" s="38" t="s">
        <v>492</v>
      </c>
      <c r="M45" s="38">
        <v>15575330112</v>
      </c>
      <c r="N45" s="40" t="s">
        <v>491</v>
      </c>
      <c r="O45" s="72" t="s">
        <v>490</v>
      </c>
    </row>
    <row r="46" spans="1:15" ht="19.95" customHeight="1" thickTop="1" thickBot="1" x14ac:dyDescent="0.3">
      <c r="A46" s="80">
        <v>12.11</v>
      </c>
      <c r="C46" s="2" t="s">
        <v>34</v>
      </c>
      <c r="D46" s="2"/>
      <c r="E46" s="2"/>
      <c r="F46" s="2">
        <v>1</v>
      </c>
      <c r="G46" s="7"/>
      <c r="H46" s="2">
        <v>168</v>
      </c>
      <c r="I46" s="2">
        <v>178</v>
      </c>
      <c r="J46" s="12"/>
      <c r="K46" s="138"/>
      <c r="L46" s="3" t="s">
        <v>618</v>
      </c>
      <c r="M46" s="3">
        <v>18344360326</v>
      </c>
      <c r="N46" s="33" t="s">
        <v>619</v>
      </c>
      <c r="O46" s="42" t="s">
        <v>617</v>
      </c>
    </row>
    <row r="47" spans="1:15" ht="19.95" customHeight="1" thickTop="1" thickBot="1" x14ac:dyDescent="0.3">
      <c r="A47" s="80">
        <v>12.12</v>
      </c>
      <c r="C47" s="34" t="s">
        <v>34</v>
      </c>
      <c r="D47" s="34"/>
      <c r="E47" s="34"/>
      <c r="F47" s="34">
        <v>1</v>
      </c>
      <c r="G47" s="35"/>
      <c r="H47" s="34">
        <v>168</v>
      </c>
      <c r="I47" s="34">
        <v>178</v>
      </c>
      <c r="J47" s="36"/>
      <c r="K47" s="37"/>
      <c r="L47" s="38" t="s">
        <v>621</v>
      </c>
      <c r="M47" s="38">
        <v>13501405653</v>
      </c>
      <c r="N47" s="40" t="s">
        <v>622</v>
      </c>
      <c r="O47" s="72" t="s">
        <v>620</v>
      </c>
    </row>
    <row r="48" spans="1:15" ht="19.95" customHeight="1" thickTop="1" thickBot="1" x14ac:dyDescent="0.3">
      <c r="A48" s="80">
        <v>12.14</v>
      </c>
      <c r="C48" s="2" t="s">
        <v>34</v>
      </c>
      <c r="D48" s="2"/>
      <c r="E48" s="2"/>
      <c r="F48" s="2">
        <v>1</v>
      </c>
      <c r="G48" s="7"/>
      <c r="H48" s="2">
        <v>168</v>
      </c>
      <c r="I48" s="2">
        <v>178</v>
      </c>
      <c r="J48" s="12"/>
      <c r="K48" s="138"/>
      <c r="L48" s="3" t="s">
        <v>624</v>
      </c>
      <c r="M48" s="3">
        <v>13373565959</v>
      </c>
      <c r="N48" s="33" t="s">
        <v>625</v>
      </c>
      <c r="O48" s="42" t="s">
        <v>623</v>
      </c>
    </row>
    <row r="49" spans="1:15" ht="19.95" customHeight="1" thickTop="1" thickBot="1" x14ac:dyDescent="0.3">
      <c r="A49" s="80">
        <v>12.14</v>
      </c>
      <c r="C49" s="34" t="s">
        <v>34</v>
      </c>
      <c r="D49" s="34"/>
      <c r="E49" s="34"/>
      <c r="F49" s="34">
        <v>1</v>
      </c>
      <c r="G49" s="35"/>
      <c r="H49" s="34">
        <v>168</v>
      </c>
      <c r="I49" s="34">
        <v>178</v>
      </c>
      <c r="J49" s="36"/>
      <c r="K49" s="37"/>
      <c r="L49" s="38" t="s">
        <v>627</v>
      </c>
      <c r="M49" s="38">
        <v>18680155787</v>
      </c>
      <c r="N49" s="40" t="s">
        <v>628</v>
      </c>
      <c r="O49" s="72" t="s">
        <v>626</v>
      </c>
    </row>
    <row r="50" spans="1:15" ht="19.95" customHeight="1" thickTop="1" thickBot="1" x14ac:dyDescent="0.3">
      <c r="A50" s="80">
        <v>12.21</v>
      </c>
      <c r="C50" s="2" t="s">
        <v>34</v>
      </c>
      <c r="D50" s="2"/>
      <c r="E50" s="2"/>
      <c r="F50" s="2">
        <v>1</v>
      </c>
      <c r="G50" s="7"/>
      <c r="H50" s="2">
        <v>168</v>
      </c>
      <c r="I50" s="2">
        <v>178</v>
      </c>
      <c r="J50" s="12"/>
      <c r="K50" s="138"/>
      <c r="L50" s="3" t="s">
        <v>630</v>
      </c>
      <c r="M50" s="3">
        <v>15076306923</v>
      </c>
      <c r="N50" s="33" t="s">
        <v>631</v>
      </c>
      <c r="O50" s="42" t="s">
        <v>629</v>
      </c>
    </row>
    <row r="51" spans="1:15" ht="19.95" customHeight="1" thickTop="1" thickBot="1" x14ac:dyDescent="0.3">
      <c r="A51" s="80">
        <v>12.22</v>
      </c>
      <c r="C51" s="34" t="s">
        <v>33</v>
      </c>
      <c r="D51" s="34"/>
      <c r="E51" s="34"/>
      <c r="F51" s="34"/>
      <c r="G51" s="35"/>
      <c r="H51" s="34">
        <v>168</v>
      </c>
      <c r="I51" s="34">
        <v>178</v>
      </c>
      <c r="J51" s="36"/>
      <c r="K51" s="37"/>
      <c r="L51" s="196" t="s">
        <v>633</v>
      </c>
      <c r="M51" s="38">
        <v>17736653123</v>
      </c>
      <c r="N51" s="40" t="s">
        <v>634</v>
      </c>
      <c r="O51" s="72" t="s">
        <v>632</v>
      </c>
    </row>
    <row r="52" spans="1:15" ht="19.95" customHeight="1" thickTop="1" thickBot="1" x14ac:dyDescent="0.3">
      <c r="A52" s="80">
        <v>12.27</v>
      </c>
      <c r="C52" s="2" t="s">
        <v>34</v>
      </c>
      <c r="D52" s="2"/>
      <c r="E52" s="2"/>
      <c r="F52" s="2">
        <v>1</v>
      </c>
      <c r="G52" s="7"/>
      <c r="H52" s="2">
        <v>168</v>
      </c>
      <c r="I52" s="2">
        <v>178</v>
      </c>
      <c r="J52" s="12"/>
      <c r="K52" s="138"/>
      <c r="L52" s="3" t="s">
        <v>636</v>
      </c>
      <c r="M52" s="3">
        <v>13318731969</v>
      </c>
      <c r="N52" s="33" t="s">
        <v>637</v>
      </c>
      <c r="O52" s="42" t="s">
        <v>635</v>
      </c>
    </row>
    <row r="53" spans="1:15" ht="19.95" customHeight="1" thickTop="1" thickBot="1" x14ac:dyDescent="0.3">
      <c r="A53" s="178">
        <v>1.6</v>
      </c>
      <c r="C53" s="34" t="s">
        <v>34</v>
      </c>
      <c r="D53" s="34"/>
      <c r="E53" s="34"/>
      <c r="F53" s="34">
        <v>1</v>
      </c>
      <c r="G53" s="35"/>
      <c r="H53" s="34">
        <v>168</v>
      </c>
      <c r="I53" s="34">
        <v>178</v>
      </c>
      <c r="J53" s="36"/>
      <c r="K53" s="37"/>
      <c r="L53" s="38" t="s">
        <v>651</v>
      </c>
      <c r="M53" s="38">
        <v>13126661382</v>
      </c>
      <c r="N53" s="40" t="s">
        <v>652</v>
      </c>
      <c r="O53" s="72" t="s">
        <v>650</v>
      </c>
    </row>
    <row r="54" spans="1:15" ht="19.8" customHeight="1" thickTop="1" x14ac:dyDescent="0.25"/>
    <row r="55" spans="1:15" ht="19.95" customHeight="1" x14ac:dyDescent="0.25">
      <c r="A55" s="273" t="s">
        <v>676</v>
      </c>
      <c r="B55" s="273"/>
      <c r="C55" s="273"/>
    </row>
    <row r="56" spans="1:15" ht="19.95" customHeight="1" x14ac:dyDescent="0.25">
      <c r="A56" s="272" t="s">
        <v>653</v>
      </c>
      <c r="B56" s="272"/>
      <c r="C56" s="272"/>
      <c r="D56" s="58">
        <f>SUM(D44:D55)</f>
        <v>0</v>
      </c>
      <c r="E56" s="58">
        <f>SUM(E44:E55)</f>
        <v>0</v>
      </c>
      <c r="F56" s="58">
        <f>SUM(F44:F53)+F60+F61</f>
        <v>11</v>
      </c>
      <c r="G56" s="58"/>
      <c r="H56" s="58">
        <f>SUM(H44:H53)</f>
        <v>1680</v>
      </c>
      <c r="I56" s="58">
        <f>SUM(I44:I53)</f>
        <v>1780</v>
      </c>
      <c r="K56" s="58" t="s">
        <v>638</v>
      </c>
    </row>
    <row r="57" spans="1:15" ht="19.95" customHeight="1" x14ac:dyDescent="0.25">
      <c r="A57" s="273" t="s">
        <v>639</v>
      </c>
      <c r="B57" s="273"/>
      <c r="C57" s="273"/>
    </row>
    <row r="59" spans="1:15" ht="19.95" customHeight="1" thickBot="1" x14ac:dyDescent="0.3"/>
    <row r="60" spans="1:15" ht="19.95" customHeight="1" thickTop="1" thickBot="1" x14ac:dyDescent="0.3">
      <c r="A60" s="194">
        <v>1.8</v>
      </c>
      <c r="C60" s="34" t="s">
        <v>34</v>
      </c>
      <c r="D60" s="34"/>
      <c r="E60" s="34"/>
      <c r="F60" s="34">
        <v>1</v>
      </c>
      <c r="G60" s="35"/>
      <c r="H60" s="34">
        <v>168</v>
      </c>
      <c r="I60" s="34">
        <v>178</v>
      </c>
      <c r="J60" s="36"/>
      <c r="K60" s="37" t="s">
        <v>721</v>
      </c>
      <c r="L60" s="38" t="s">
        <v>693</v>
      </c>
      <c r="M60" s="38">
        <v>13605174710</v>
      </c>
      <c r="N60" s="40" t="s">
        <v>692</v>
      </c>
      <c r="O60" s="72" t="s">
        <v>691</v>
      </c>
    </row>
    <row r="61" spans="1:15" ht="19.95" customHeight="1" thickTop="1" thickBot="1" x14ac:dyDescent="0.3">
      <c r="A61" s="80">
        <v>1.1000000000000001</v>
      </c>
      <c r="C61" s="2" t="s">
        <v>34</v>
      </c>
      <c r="D61" s="2"/>
      <c r="E61" s="2"/>
      <c r="F61" s="2">
        <v>1</v>
      </c>
      <c r="G61" s="7"/>
      <c r="H61" s="2">
        <v>168</v>
      </c>
      <c r="I61" s="2">
        <v>168</v>
      </c>
      <c r="J61" s="12"/>
      <c r="K61" s="39" t="s">
        <v>721</v>
      </c>
      <c r="L61" s="3" t="s">
        <v>694</v>
      </c>
      <c r="M61" s="3">
        <v>13921679415</v>
      </c>
      <c r="N61" s="33" t="s">
        <v>695</v>
      </c>
      <c r="O61" s="42" t="s">
        <v>696</v>
      </c>
    </row>
    <row r="62" spans="1:15" ht="19.95" customHeight="1" thickTop="1" thickBot="1" x14ac:dyDescent="0.3">
      <c r="A62" s="80">
        <v>1.1000000000000001</v>
      </c>
      <c r="C62" s="34" t="s">
        <v>697</v>
      </c>
      <c r="D62" s="34">
        <v>1</v>
      </c>
      <c r="E62" s="34"/>
      <c r="F62" s="34"/>
      <c r="G62" s="35"/>
      <c r="H62" s="34">
        <v>168</v>
      </c>
      <c r="I62" s="34">
        <v>168</v>
      </c>
      <c r="J62" s="36"/>
      <c r="K62" s="127" t="s">
        <v>719</v>
      </c>
      <c r="L62" s="38" t="s">
        <v>698</v>
      </c>
      <c r="M62" s="38">
        <v>13141327093</v>
      </c>
      <c r="N62" s="40" t="s">
        <v>699</v>
      </c>
      <c r="O62" s="72" t="s">
        <v>700</v>
      </c>
    </row>
    <row r="63" spans="1:15" ht="19.95" customHeight="1" thickTop="1" thickBot="1" x14ac:dyDescent="0.3">
      <c r="A63" s="80">
        <v>1.1000000000000001</v>
      </c>
      <c r="C63" s="2" t="s">
        <v>697</v>
      </c>
      <c r="D63" s="2">
        <v>1</v>
      </c>
      <c r="E63" s="2"/>
      <c r="F63" s="2"/>
      <c r="G63" s="7"/>
      <c r="H63" s="2">
        <v>168</v>
      </c>
      <c r="I63" s="2">
        <v>168</v>
      </c>
      <c r="J63" s="12"/>
      <c r="K63" s="195" t="s">
        <v>719</v>
      </c>
      <c r="L63" s="3" t="s">
        <v>702</v>
      </c>
      <c r="M63" s="3">
        <v>13186076635</v>
      </c>
      <c r="N63" s="33" t="s">
        <v>703</v>
      </c>
      <c r="O63" s="42" t="s">
        <v>701</v>
      </c>
    </row>
    <row r="64" spans="1:15" ht="19.95" customHeight="1" thickTop="1" thickBot="1" x14ac:dyDescent="0.3">
      <c r="A64" s="80">
        <v>12.22</v>
      </c>
      <c r="C64" s="34" t="s">
        <v>705</v>
      </c>
      <c r="D64" s="34"/>
      <c r="E64" s="34">
        <v>1</v>
      </c>
      <c r="F64" s="34"/>
      <c r="G64" s="35"/>
      <c r="H64" s="34"/>
      <c r="I64" s="34"/>
      <c r="J64" s="36"/>
      <c r="K64" s="127" t="s">
        <v>719</v>
      </c>
      <c r="L64" s="196" t="s">
        <v>706</v>
      </c>
      <c r="M64" s="38">
        <v>17736653123</v>
      </c>
      <c r="N64" s="40" t="s">
        <v>707</v>
      </c>
      <c r="O64" s="72" t="s">
        <v>704</v>
      </c>
    </row>
    <row r="65" spans="1:15" ht="19.95" customHeight="1" thickTop="1" thickBot="1" x14ac:dyDescent="0.3">
      <c r="A65" s="80">
        <v>1.1000000000000001</v>
      </c>
      <c r="C65" s="2" t="s">
        <v>708</v>
      </c>
      <c r="D65" s="2"/>
      <c r="E65" s="2"/>
      <c r="F65" s="2">
        <v>1</v>
      </c>
      <c r="G65" s="7"/>
      <c r="H65" s="2">
        <v>168</v>
      </c>
      <c r="I65" s="2">
        <v>178</v>
      </c>
      <c r="J65" s="12"/>
      <c r="K65" s="195" t="s">
        <v>719</v>
      </c>
      <c r="L65" s="3" t="s">
        <v>710</v>
      </c>
      <c r="M65" s="3">
        <v>15296517498</v>
      </c>
      <c r="N65" s="33" t="s">
        <v>711</v>
      </c>
      <c r="O65" s="42" t="s">
        <v>709</v>
      </c>
    </row>
    <row r="66" spans="1:15" ht="19.95" customHeight="1" thickTop="1" thickBot="1" x14ac:dyDescent="0.3">
      <c r="A66" s="80">
        <v>1.18</v>
      </c>
      <c r="C66" s="34" t="s">
        <v>34</v>
      </c>
      <c r="D66" s="34"/>
      <c r="E66" s="34"/>
      <c r="F66" s="34">
        <v>1</v>
      </c>
      <c r="G66" s="35"/>
      <c r="H66" s="34">
        <v>168</v>
      </c>
      <c r="I66" s="34">
        <v>178</v>
      </c>
      <c r="J66" s="36"/>
      <c r="K66" s="127" t="s">
        <v>719</v>
      </c>
      <c r="L66" s="38" t="s">
        <v>717</v>
      </c>
      <c r="M66" s="38">
        <v>17860753103</v>
      </c>
      <c r="N66" s="40" t="s">
        <v>718</v>
      </c>
      <c r="O66" s="72" t="s">
        <v>716</v>
      </c>
    </row>
    <row r="67" spans="1:15" ht="19.95" customHeight="1" thickTop="1" thickBot="1" x14ac:dyDescent="0.3">
      <c r="A67" s="203">
        <v>2.2999999999999998</v>
      </c>
      <c r="C67" s="2" t="s">
        <v>32</v>
      </c>
      <c r="D67" s="2">
        <v>1</v>
      </c>
      <c r="E67" s="2"/>
      <c r="F67" s="2"/>
      <c r="G67" s="7"/>
      <c r="H67" s="2">
        <v>168</v>
      </c>
      <c r="I67" s="2">
        <v>178</v>
      </c>
      <c r="J67" s="12"/>
      <c r="K67" s="195"/>
      <c r="L67" s="3" t="s">
        <v>766</v>
      </c>
      <c r="M67" s="3">
        <v>15201747745</v>
      </c>
      <c r="N67" s="33" t="s">
        <v>767</v>
      </c>
      <c r="O67" s="42" t="s">
        <v>765</v>
      </c>
    </row>
    <row r="68" spans="1:15" ht="19.95" customHeight="1" thickTop="1" x14ac:dyDescent="0.25"/>
    <row r="69" spans="1:15" ht="19.95" customHeight="1" x14ac:dyDescent="0.25">
      <c r="A69" s="272" t="s">
        <v>720</v>
      </c>
      <c r="B69" s="272"/>
      <c r="C69" s="272"/>
      <c r="D69" s="58">
        <f>SUM(D60:D67)</f>
        <v>3</v>
      </c>
      <c r="E69" s="58">
        <f>SUM(E60:E66)</f>
        <v>1</v>
      </c>
      <c r="F69" s="58">
        <f>SUM(F62:F66)</f>
        <v>2</v>
      </c>
      <c r="G69" s="58"/>
      <c r="H69" s="58">
        <f>SUM(H60:H67)</f>
        <v>1176</v>
      </c>
      <c r="I69" s="58">
        <f>SUM(I60:I67)</f>
        <v>1216</v>
      </c>
      <c r="K69" s="58" t="s">
        <v>638</v>
      </c>
    </row>
    <row r="70" spans="1:15" ht="19.95" customHeight="1" x14ac:dyDescent="0.25">
      <c r="A70" s="273" t="s">
        <v>639</v>
      </c>
      <c r="B70" s="273"/>
      <c r="C70" s="273"/>
    </row>
  </sheetData>
  <mergeCells count="7">
    <mergeCell ref="A69:C69"/>
    <mergeCell ref="A70:C70"/>
    <mergeCell ref="B1:C1"/>
    <mergeCell ref="A6:A7"/>
    <mergeCell ref="A56:C56"/>
    <mergeCell ref="A57:C57"/>
    <mergeCell ref="A55:C55"/>
  </mergeCells>
  <phoneticPr fontId="2" type="noConversion"/>
  <hyperlinks>
    <hyperlink ref="L4" location="'Rosé|Lisa同款'!N14" display="陆思婕" xr:uid="{787691BB-ADAD-4E7B-B40E-3A0B1C5915D8}"/>
    <hyperlink ref="C11" location="已下单!B3" display="已预定(七批)" xr:uid="{73175855-88DC-417D-8D68-2F0139250FAF}"/>
    <hyperlink ref="C19" location="已下单!B7" display="已预定(八批)" xr:uid="{8FC7DC6D-1F4E-4AB9-A5F4-477F6394D17B}"/>
    <hyperlink ref="C42" location="已下单!B18" display="已预定(八批)" xr:uid="{92169675-49A7-46D3-B59E-DB545E7DFBCC}"/>
    <hyperlink ref="A56:C56" location="黑五!B142" display="已预定黑*11(十批)（除卡其外）" xr:uid="{D5464B19-DA92-4282-BFCD-E629A6CD9DC2}"/>
    <hyperlink ref="A69:C69" location="'已下单(黑五)'!C37" display="已预定*6(十一批)" xr:uid="{86EFD014-8F40-4CEB-8D3B-6E95F6EA4DDB}"/>
    <hyperlink ref="L64" location="椰奶同款背包!L51" display="李尚凡" xr:uid="{50E0AE37-B070-4746-A98F-989BB1AC1744}"/>
    <hyperlink ref="L51" location="椰奶同款背包!L64" display="李尚凡" xr:uid="{DFC544B8-759F-49EA-BACD-2112CBE56027}"/>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B2CED-2329-4C34-AEDA-08A19976B0D3}">
  <dimension ref="A1:Q22"/>
  <sheetViews>
    <sheetView topLeftCell="A3" workbookViewId="0">
      <selection activeCell="B24" sqref="B24"/>
    </sheetView>
  </sheetViews>
  <sheetFormatPr defaultRowHeight="19.95" customHeight="1" x14ac:dyDescent="0.25"/>
  <cols>
    <col min="1" max="1" width="17.109375" customWidth="1"/>
    <col min="2" max="2" width="32.88671875" customWidth="1"/>
    <col min="3" max="3" width="13.6640625" bestFit="1" customWidth="1"/>
    <col min="8" max="12" width="8.88671875" hidden="1" customWidth="1"/>
    <col min="13" max="13" width="8.88671875" customWidth="1"/>
    <col min="14" max="14" width="11.109375" bestFit="1" customWidth="1"/>
    <col min="15" max="15" width="12.77734375" bestFit="1" customWidth="1"/>
    <col min="16" max="16" width="74.44140625" bestFit="1" customWidth="1"/>
    <col min="17" max="17" width="22.21875" bestFit="1" customWidth="1"/>
  </cols>
  <sheetData>
    <row r="1" spans="1:17" ht="19.95" customHeight="1" x14ac:dyDescent="0.25">
      <c r="A1" s="1" t="s">
        <v>11</v>
      </c>
      <c r="B1" s="226" t="s">
        <v>1</v>
      </c>
      <c r="C1" s="227"/>
      <c r="D1" s="1" t="s">
        <v>2</v>
      </c>
      <c r="E1" s="1" t="s">
        <v>9</v>
      </c>
      <c r="F1" s="1" t="s">
        <v>7</v>
      </c>
      <c r="G1" s="1" t="s">
        <v>8</v>
      </c>
      <c r="H1" s="1" t="s">
        <v>10</v>
      </c>
      <c r="I1" s="1" t="s">
        <v>6</v>
      </c>
      <c r="J1" s="1" t="s">
        <v>14</v>
      </c>
      <c r="K1" s="1" t="s">
        <v>16</v>
      </c>
      <c r="L1" s="1" t="s">
        <v>12</v>
      </c>
      <c r="M1" s="1" t="s">
        <v>13</v>
      </c>
      <c r="N1" s="1" t="s">
        <v>3</v>
      </c>
      <c r="O1" s="1" t="s">
        <v>4</v>
      </c>
      <c r="P1" s="1" t="s">
        <v>5</v>
      </c>
      <c r="Q1" s="1" t="s">
        <v>17</v>
      </c>
    </row>
    <row r="2" spans="1:17" ht="19.95" customHeight="1" thickBot="1" x14ac:dyDescent="0.3">
      <c r="A2" s="21" t="s">
        <v>38</v>
      </c>
    </row>
    <row r="3" spans="1:17" ht="19.95" customHeight="1" thickTop="1" thickBot="1" x14ac:dyDescent="0.3">
      <c r="A3" s="276">
        <v>9.2899999999999991</v>
      </c>
      <c r="B3" s="279" t="s">
        <v>81</v>
      </c>
      <c r="C3" s="103" t="s">
        <v>55</v>
      </c>
      <c r="D3" s="103"/>
      <c r="E3" s="104"/>
      <c r="F3" s="103"/>
      <c r="G3" s="103"/>
      <c r="H3" s="105"/>
      <c r="I3" s="105"/>
      <c r="J3" s="106"/>
      <c r="K3" s="107"/>
      <c r="L3" s="106"/>
      <c r="M3" s="103"/>
      <c r="N3" s="103" t="s">
        <v>44</v>
      </c>
      <c r="O3" s="108">
        <v>15053157908</v>
      </c>
      <c r="P3" s="109" t="s">
        <v>45</v>
      </c>
      <c r="Q3" s="110" t="s">
        <v>43</v>
      </c>
    </row>
    <row r="4" spans="1:17" ht="19.95" customHeight="1" thickTop="1" thickBot="1" x14ac:dyDescent="0.3">
      <c r="A4" s="277"/>
      <c r="B4" s="280"/>
      <c r="C4" s="89" t="s">
        <v>55</v>
      </c>
      <c r="D4" s="89"/>
      <c r="E4" s="90"/>
      <c r="F4" s="89"/>
      <c r="G4" s="89"/>
      <c r="H4" s="92"/>
      <c r="I4" s="92"/>
      <c r="J4" s="93"/>
      <c r="K4" s="111"/>
      <c r="L4" s="93"/>
      <c r="M4" s="89"/>
      <c r="N4" s="89" t="s">
        <v>47</v>
      </c>
      <c r="O4" s="96">
        <v>15804399137</v>
      </c>
      <c r="P4" s="112" t="s">
        <v>48</v>
      </c>
      <c r="Q4" s="113" t="s">
        <v>46</v>
      </c>
    </row>
    <row r="5" spans="1:17" ht="19.95" customHeight="1" thickTop="1" thickBot="1" x14ac:dyDescent="0.3">
      <c r="A5" s="276">
        <v>9.3000000000000007</v>
      </c>
      <c r="B5" s="280"/>
      <c r="C5" s="39" t="s">
        <v>55</v>
      </c>
      <c r="D5" s="2">
        <v>1</v>
      </c>
      <c r="E5" s="7"/>
      <c r="F5" s="2">
        <v>119</v>
      </c>
      <c r="G5" s="2">
        <f>F5+10-5</f>
        <v>124</v>
      </c>
      <c r="H5" s="5"/>
      <c r="I5" s="5"/>
      <c r="J5" s="12"/>
      <c r="K5" s="79"/>
      <c r="L5" s="12"/>
      <c r="M5" s="63"/>
      <c r="N5" s="2" t="s">
        <v>50</v>
      </c>
      <c r="O5" s="3">
        <v>15928525882</v>
      </c>
      <c r="P5" s="33" t="s">
        <v>51</v>
      </c>
      <c r="Q5" s="56" t="s">
        <v>49</v>
      </c>
    </row>
    <row r="6" spans="1:17" ht="19.95" customHeight="1" thickTop="1" thickBot="1" x14ac:dyDescent="0.3">
      <c r="A6" s="278"/>
      <c r="B6" s="280"/>
      <c r="C6" s="37" t="s">
        <v>39</v>
      </c>
      <c r="D6" s="34">
        <v>1</v>
      </c>
      <c r="E6" s="34"/>
      <c r="F6" s="34">
        <v>125</v>
      </c>
      <c r="G6" s="34">
        <f>F6+10-5</f>
        <v>130</v>
      </c>
      <c r="H6" s="73"/>
      <c r="I6" s="36"/>
      <c r="J6" s="75"/>
      <c r="K6" s="36"/>
      <c r="L6" s="46">
        <v>0</v>
      </c>
      <c r="M6" s="38"/>
      <c r="N6" s="38" t="s">
        <v>53</v>
      </c>
      <c r="O6" s="53">
        <v>18071123749</v>
      </c>
      <c r="P6" s="76" t="s">
        <v>54</v>
      </c>
      <c r="Q6" s="77" t="s">
        <v>52</v>
      </c>
    </row>
    <row r="7" spans="1:17" ht="19.95" customHeight="1" thickTop="1" thickBot="1" x14ac:dyDescent="0.3">
      <c r="A7" s="277"/>
      <c r="B7" s="280"/>
      <c r="C7" s="103" t="s">
        <v>55</v>
      </c>
      <c r="D7" s="103"/>
      <c r="E7" s="104"/>
      <c r="F7" s="103"/>
      <c r="G7" s="103"/>
      <c r="H7" s="105"/>
      <c r="I7" s="105"/>
      <c r="J7" s="106"/>
      <c r="K7" s="107"/>
      <c r="L7" s="106"/>
      <c r="M7" s="103"/>
      <c r="N7" s="114" t="s">
        <v>58</v>
      </c>
      <c r="O7" s="108">
        <v>13126602022</v>
      </c>
      <c r="P7" s="109" t="s">
        <v>59</v>
      </c>
      <c r="Q7" s="110" t="s">
        <v>57</v>
      </c>
    </row>
    <row r="8" spans="1:17" ht="19.95" customHeight="1" thickTop="1" thickBot="1" x14ac:dyDescent="0.3">
      <c r="A8" s="82">
        <v>10.1</v>
      </c>
      <c r="B8" s="280"/>
      <c r="C8" s="89" t="s">
        <v>55</v>
      </c>
      <c r="D8" s="89"/>
      <c r="E8" s="90"/>
      <c r="F8" s="89"/>
      <c r="G8" s="89"/>
      <c r="H8" s="92"/>
      <c r="I8" s="92"/>
      <c r="J8" s="93"/>
      <c r="K8" s="111"/>
      <c r="L8" s="93"/>
      <c r="M8" s="89"/>
      <c r="N8" s="89" t="s">
        <v>61</v>
      </c>
      <c r="O8" s="96">
        <v>18367827631</v>
      </c>
      <c r="P8" s="112" t="s">
        <v>62</v>
      </c>
      <c r="Q8" s="113" t="s">
        <v>60</v>
      </c>
    </row>
    <row r="9" spans="1:17" ht="19.95" customHeight="1" thickTop="1" thickBot="1" x14ac:dyDescent="0.3">
      <c r="A9" s="82">
        <v>10.4</v>
      </c>
      <c r="B9" s="280"/>
      <c r="C9" s="39" t="s">
        <v>55</v>
      </c>
      <c r="D9" s="2">
        <v>1</v>
      </c>
      <c r="E9" s="7"/>
      <c r="F9" s="2">
        <v>119</v>
      </c>
      <c r="G9" s="2">
        <v>129</v>
      </c>
      <c r="H9" s="5"/>
      <c r="I9" s="5"/>
      <c r="J9" s="12"/>
      <c r="K9" s="79"/>
      <c r="L9" s="12"/>
      <c r="M9" s="63"/>
      <c r="N9" s="2" t="s">
        <v>79</v>
      </c>
      <c r="O9" s="3">
        <v>13981954355</v>
      </c>
      <c r="P9" s="33" t="s">
        <v>80</v>
      </c>
      <c r="Q9" s="56" t="s">
        <v>78</v>
      </c>
    </row>
    <row r="10" spans="1:17" ht="19.95" customHeight="1" thickTop="1" thickBot="1" x14ac:dyDescent="0.3">
      <c r="A10" s="82">
        <v>10.5</v>
      </c>
      <c r="B10" s="280"/>
      <c r="C10" s="37" t="s">
        <v>55</v>
      </c>
      <c r="D10" s="34">
        <v>1</v>
      </c>
      <c r="E10" s="35"/>
      <c r="F10" s="34">
        <v>119</v>
      </c>
      <c r="G10" s="34">
        <v>129</v>
      </c>
      <c r="H10" s="73"/>
      <c r="I10" s="73"/>
      <c r="J10" s="36"/>
      <c r="K10" s="75"/>
      <c r="L10" s="36"/>
      <c r="M10" s="46"/>
      <c r="N10" s="34" t="s">
        <v>83</v>
      </c>
      <c r="O10" s="38">
        <v>15721053639</v>
      </c>
      <c r="P10" s="40" t="s">
        <v>84</v>
      </c>
      <c r="Q10" s="41" t="s">
        <v>82</v>
      </c>
    </row>
    <row r="11" spans="1:17" ht="19.95" customHeight="1" thickTop="1" x14ac:dyDescent="0.25">
      <c r="B11" s="13" t="s">
        <v>761</v>
      </c>
      <c r="D11">
        <f>SUM(D3:D10)</f>
        <v>4</v>
      </c>
      <c r="F11">
        <f>SUM(F3:F10)</f>
        <v>482</v>
      </c>
      <c r="G11">
        <f>SUM(G3:G10)</f>
        <v>512</v>
      </c>
      <c r="H11" t="e">
        <f>SUM(#REF!)</f>
        <v>#REF!</v>
      </c>
    </row>
    <row r="13" spans="1:17" ht="19.95" customHeight="1" thickBot="1" x14ac:dyDescent="0.3">
      <c r="A13" s="21" t="s">
        <v>38</v>
      </c>
    </row>
    <row r="14" spans="1:17" ht="19.95" customHeight="1" thickTop="1" thickBot="1" x14ac:dyDescent="0.3">
      <c r="A14" s="82">
        <v>10.7</v>
      </c>
      <c r="B14" s="281" t="s">
        <v>81</v>
      </c>
      <c r="C14" s="39" t="s">
        <v>55</v>
      </c>
      <c r="D14" s="2">
        <v>1</v>
      </c>
      <c r="E14" s="7"/>
      <c r="F14" s="2">
        <v>119</v>
      </c>
      <c r="G14" s="2">
        <v>129</v>
      </c>
      <c r="H14" s="5"/>
      <c r="I14" s="5"/>
      <c r="J14" s="12"/>
      <c r="K14" s="79"/>
      <c r="L14" s="12"/>
      <c r="M14" s="63"/>
      <c r="N14" s="2" t="s">
        <v>92</v>
      </c>
      <c r="O14" s="3">
        <v>18358239252</v>
      </c>
      <c r="P14" s="33" t="s">
        <v>93</v>
      </c>
      <c r="Q14" s="56" t="s">
        <v>91</v>
      </c>
    </row>
    <row r="15" spans="1:17" ht="19.95" customHeight="1" thickTop="1" thickBot="1" x14ac:dyDescent="0.3">
      <c r="A15" s="80">
        <v>11.11</v>
      </c>
      <c r="B15" s="282"/>
      <c r="C15" s="34" t="s">
        <v>55</v>
      </c>
      <c r="D15" s="34">
        <v>1</v>
      </c>
      <c r="E15" s="35"/>
      <c r="F15" s="34">
        <v>124</v>
      </c>
      <c r="G15" s="34">
        <v>124</v>
      </c>
      <c r="H15" s="73"/>
      <c r="I15" s="73"/>
      <c r="J15" s="36"/>
      <c r="K15" s="75"/>
      <c r="L15" s="36"/>
      <c r="M15" s="139">
        <v>8</v>
      </c>
      <c r="N15" s="34" t="s">
        <v>260</v>
      </c>
      <c r="O15" s="38">
        <v>18605062932</v>
      </c>
      <c r="P15" s="86" t="s">
        <v>261</v>
      </c>
      <c r="Q15" s="41" t="s">
        <v>114</v>
      </c>
    </row>
    <row r="16" spans="1:17" ht="19.95" customHeight="1" thickTop="1" thickBot="1" x14ac:dyDescent="0.3">
      <c r="A16" s="80">
        <v>11.12</v>
      </c>
      <c r="B16" s="282"/>
      <c r="C16" s="39" t="s">
        <v>55</v>
      </c>
      <c r="D16" s="2">
        <v>1</v>
      </c>
      <c r="E16" s="7"/>
      <c r="F16" s="2">
        <v>119</v>
      </c>
      <c r="G16" s="2">
        <v>129</v>
      </c>
      <c r="H16" s="5"/>
      <c r="I16" s="5"/>
      <c r="J16" s="12"/>
      <c r="K16" s="79"/>
      <c r="L16" s="12"/>
      <c r="M16" s="63">
        <v>8</v>
      </c>
      <c r="N16" s="2" t="s">
        <v>265</v>
      </c>
      <c r="O16" s="3">
        <v>13119690601</v>
      </c>
      <c r="P16" s="33" t="s">
        <v>266</v>
      </c>
      <c r="Q16" s="56" t="s">
        <v>264</v>
      </c>
    </row>
    <row r="17" spans="1:17" ht="19.95" customHeight="1" thickTop="1" x14ac:dyDescent="0.25">
      <c r="B17" s="13" t="s">
        <v>198</v>
      </c>
      <c r="D17">
        <f>SUM(D14:D16)</f>
        <v>3</v>
      </c>
      <c r="F17">
        <f>SUM(F14:F16)</f>
        <v>362</v>
      </c>
      <c r="G17">
        <f>SUM(G14:L16)</f>
        <v>382</v>
      </c>
      <c r="H17" t="e">
        <f>SUM(#REF!)</f>
        <v>#REF!</v>
      </c>
    </row>
    <row r="20" spans="1:17" ht="19.95" customHeight="1" thickBot="1" x14ac:dyDescent="0.3">
      <c r="A20" s="21" t="s">
        <v>38</v>
      </c>
    </row>
    <row r="21" spans="1:17" ht="19.95" customHeight="1" thickTop="1" thickBot="1" x14ac:dyDescent="0.3">
      <c r="A21" s="84" t="s">
        <v>124</v>
      </c>
      <c r="B21" s="38" t="s">
        <v>123</v>
      </c>
      <c r="C21" s="34" t="s">
        <v>125</v>
      </c>
      <c r="D21" s="34">
        <v>1</v>
      </c>
      <c r="E21" s="35"/>
      <c r="F21" s="34">
        <v>132</v>
      </c>
      <c r="G21" s="34">
        <v>148</v>
      </c>
      <c r="H21" s="73"/>
      <c r="I21" s="73"/>
      <c r="J21" s="36"/>
      <c r="K21" s="75"/>
      <c r="L21" s="36"/>
      <c r="M21" s="46"/>
      <c r="N21" s="34" t="s">
        <v>196</v>
      </c>
      <c r="O21" s="38">
        <v>15673468218</v>
      </c>
      <c r="P21" s="86" t="s">
        <v>197</v>
      </c>
      <c r="Q21" s="41" t="s">
        <v>120</v>
      </c>
    </row>
    <row r="22" spans="1:17" ht="19.95" customHeight="1" thickTop="1" x14ac:dyDescent="0.25">
      <c r="B22" s="13" t="s">
        <v>29</v>
      </c>
      <c r="D22">
        <f>SUM(D21)</f>
        <v>1</v>
      </c>
      <c r="F22">
        <f>SUM(F21)</f>
        <v>132</v>
      </c>
      <c r="G22">
        <f t="shared" ref="G22" si="0">SUM(G21)</f>
        <v>148</v>
      </c>
      <c r="H22" t="e">
        <f>SUM(#REF!)</f>
        <v>#REF!</v>
      </c>
    </row>
  </sheetData>
  <mergeCells count="5">
    <mergeCell ref="B1:C1"/>
    <mergeCell ref="A3:A4"/>
    <mergeCell ref="A5:A7"/>
    <mergeCell ref="B3:B10"/>
    <mergeCell ref="B14:B16"/>
  </mergeCells>
  <phoneticPr fontId="2" type="noConversion"/>
  <conditionalFormatting sqref="B11">
    <cfRule type="colorScale" priority="3">
      <colorScale>
        <cfvo type="min"/>
        <cfvo type="percentile" val="50"/>
        <cfvo type="max"/>
        <color rgb="FFF8696B"/>
        <color rgb="FFFCFCFF"/>
        <color rgb="FF63BE7B"/>
      </colorScale>
    </cfRule>
  </conditionalFormatting>
  <conditionalFormatting sqref="B17">
    <cfRule type="colorScale" priority="2">
      <colorScale>
        <cfvo type="min"/>
        <cfvo type="percentile" val="50"/>
        <cfvo type="max"/>
        <color rgb="FFF8696B"/>
        <color rgb="FFFCFCFF"/>
        <color rgb="FF63BE7B"/>
      </colorScale>
    </cfRule>
  </conditionalFormatting>
  <conditionalFormatting sqref="B22">
    <cfRule type="colorScale" priority="1">
      <colorScale>
        <cfvo type="min"/>
        <cfvo type="percentile" val="50"/>
        <cfvo type="max"/>
        <color rgb="FFF8696B"/>
        <color rgb="FFFCFCFF"/>
        <color rgb="FF63BE7B"/>
      </colorScale>
    </cfRule>
  </conditionalFormatting>
  <hyperlinks>
    <hyperlink ref="N7" location="椰奶同款背包!L33" display="陆思婕" xr:uid="{21D6B6D3-1DB9-439D-A2EB-9FCB70DC723E}"/>
    <hyperlink ref="B11" location="已下单!B2" display="已下单" xr:uid="{C510BAB0-CA5F-451A-BF9A-5AF9E42B3EDF}"/>
    <hyperlink ref="B17" location="已下单!B12" display="已下单*3" xr:uid="{F2BD0A32-0607-48CF-AA47-57BDBBF38F52}"/>
    <hyperlink ref="B22" location="已下单!B11" display="已下单" xr:uid="{80A19A65-77DA-4844-AE47-A5379FA632C2}"/>
  </hyperlink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11D21-E3EC-4765-94A6-5F04A796FA6F}">
  <sheetPr codeName="Sheet2"/>
  <dimension ref="A1:Y254"/>
  <sheetViews>
    <sheetView workbookViewId="0">
      <selection activeCell="B2" sqref="B2"/>
    </sheetView>
  </sheetViews>
  <sheetFormatPr defaultRowHeight="19.95" customHeight="1" x14ac:dyDescent="0.25"/>
  <cols>
    <col min="1" max="1" width="14.88671875" customWidth="1"/>
    <col min="2" max="2" width="33.77734375" bestFit="1" customWidth="1"/>
    <col min="3" max="3" width="32" customWidth="1"/>
    <col min="4" max="4" width="19.21875" customWidth="1"/>
    <col min="5" max="5" width="9.44140625" bestFit="1" customWidth="1"/>
    <col min="6" max="7" width="11" customWidth="1"/>
    <col min="8" max="8" width="6.6640625" customWidth="1"/>
    <col min="9" max="9" width="9.44140625" bestFit="1" customWidth="1"/>
    <col min="10" max="10" width="4.21875" customWidth="1"/>
    <col min="11" max="11" width="4" customWidth="1"/>
    <col min="12" max="12" width="4.44140625" customWidth="1"/>
    <col min="13" max="13" width="4.77734375" customWidth="1"/>
    <col min="14" max="14" width="11.6640625" bestFit="1" customWidth="1"/>
    <col min="15" max="15" width="14.33203125" bestFit="1" customWidth="1"/>
    <col min="17" max="17" width="9.5546875" bestFit="1" customWidth="1"/>
    <col min="18" max="18" width="18.77734375" bestFit="1" customWidth="1"/>
    <col min="19" max="19" width="10" bestFit="1" customWidth="1"/>
    <col min="20" max="20" width="18.109375" customWidth="1"/>
    <col min="23" max="23" width="15.33203125" bestFit="1" customWidth="1"/>
    <col min="24" max="24" width="10" bestFit="1" customWidth="1"/>
    <col min="25" max="25" width="17.33203125" bestFit="1" customWidth="1"/>
  </cols>
  <sheetData>
    <row r="1" spans="1:25" ht="19.95" customHeight="1" thickBot="1" x14ac:dyDescent="0.3">
      <c r="A1" s="1" t="s">
        <v>11</v>
      </c>
      <c r="B1" s="1" t="s">
        <v>0</v>
      </c>
      <c r="C1" s="15" t="s">
        <v>1</v>
      </c>
      <c r="D1" s="17"/>
      <c r="E1" s="1" t="s">
        <v>2</v>
      </c>
      <c r="F1" s="6" t="s">
        <v>18</v>
      </c>
      <c r="G1" s="6" t="s">
        <v>22</v>
      </c>
      <c r="H1" s="6" t="s">
        <v>228</v>
      </c>
      <c r="I1" s="6" t="s">
        <v>19</v>
      </c>
      <c r="J1" s="287" t="s">
        <v>25</v>
      </c>
      <c r="K1" s="288"/>
      <c r="L1" s="287" t="s">
        <v>26</v>
      </c>
      <c r="M1" s="288"/>
      <c r="N1" s="6" t="s">
        <v>6</v>
      </c>
      <c r="O1" s="6" t="s">
        <v>31</v>
      </c>
      <c r="Q1" s="9" t="s">
        <v>11</v>
      </c>
      <c r="R1" s="10" t="s">
        <v>20</v>
      </c>
      <c r="S1" s="10" t="s">
        <v>21</v>
      </c>
      <c r="T1" s="10" t="s">
        <v>30</v>
      </c>
      <c r="V1" s="9" t="s">
        <v>11</v>
      </c>
      <c r="W1" s="10" t="s">
        <v>20</v>
      </c>
      <c r="X1" s="10" t="s">
        <v>21</v>
      </c>
      <c r="Y1" s="10" t="s">
        <v>30</v>
      </c>
    </row>
    <row r="2" spans="1:25" ht="19.95" customHeight="1" thickTop="1" thickBot="1" x14ac:dyDescent="0.3">
      <c r="A2" s="310">
        <v>10.7</v>
      </c>
      <c r="B2" s="16" t="s">
        <v>38</v>
      </c>
      <c r="C2" s="38" t="s">
        <v>81</v>
      </c>
      <c r="D2" s="34" t="s">
        <v>115</v>
      </c>
      <c r="E2" s="34">
        <v>8</v>
      </c>
      <c r="F2" s="35"/>
      <c r="G2" s="118">
        <v>512</v>
      </c>
      <c r="H2" s="118">
        <v>1</v>
      </c>
      <c r="I2" s="311">
        <v>3259</v>
      </c>
      <c r="J2" s="117"/>
      <c r="K2" s="117"/>
      <c r="L2" s="328"/>
      <c r="M2" s="329"/>
      <c r="N2" s="53" t="s">
        <v>208</v>
      </c>
      <c r="O2" s="36"/>
      <c r="Q2" s="20"/>
      <c r="R2" s="29"/>
      <c r="S2" s="11"/>
      <c r="T2" s="11"/>
      <c r="V2" s="20"/>
      <c r="W2" s="16"/>
      <c r="X2" s="32"/>
      <c r="Y2" s="11"/>
    </row>
    <row r="3" spans="1:25" ht="19.95" customHeight="1" thickTop="1" thickBot="1" x14ac:dyDescent="0.3">
      <c r="A3" s="310"/>
      <c r="B3" s="16" t="s">
        <v>117</v>
      </c>
      <c r="C3" s="59" t="s">
        <v>37</v>
      </c>
      <c r="D3" s="2" t="s">
        <v>118</v>
      </c>
      <c r="E3" s="2">
        <v>8</v>
      </c>
      <c r="F3" s="7">
        <v>19000</v>
      </c>
      <c r="G3" s="2">
        <v>1424</v>
      </c>
      <c r="H3" s="7"/>
      <c r="I3" s="312"/>
      <c r="J3" s="289">
        <v>283</v>
      </c>
      <c r="K3" s="290"/>
      <c r="L3" s="330">
        <v>84</v>
      </c>
      <c r="M3" s="331"/>
      <c r="N3" s="12"/>
      <c r="O3" s="12"/>
      <c r="Q3" s="25"/>
      <c r="R3" s="30"/>
      <c r="S3" s="11"/>
      <c r="T3" s="24"/>
      <c r="V3" s="20"/>
      <c r="W3" s="23"/>
      <c r="X3" s="32"/>
      <c r="Y3" s="24"/>
    </row>
    <row r="4" spans="1:25" ht="19.95" customHeight="1" thickTop="1" thickBot="1" x14ac:dyDescent="0.3">
      <c r="A4" s="310"/>
      <c r="B4" s="16" t="s">
        <v>63</v>
      </c>
      <c r="C4" s="44" t="s">
        <v>106</v>
      </c>
      <c r="D4" s="45" t="s">
        <v>119</v>
      </c>
      <c r="E4" s="46">
        <v>1</v>
      </c>
      <c r="F4" s="47"/>
      <c r="G4" s="46">
        <f>242*E4</f>
        <v>242</v>
      </c>
      <c r="H4" s="34"/>
      <c r="I4" s="312"/>
      <c r="J4" s="291"/>
      <c r="K4" s="292"/>
      <c r="L4" s="328"/>
      <c r="M4" s="329"/>
      <c r="N4" s="36"/>
      <c r="O4" s="36"/>
      <c r="Q4" s="27"/>
      <c r="R4" s="23"/>
      <c r="S4" s="28"/>
      <c r="T4" s="24"/>
      <c r="V4" s="27"/>
      <c r="W4" s="23"/>
      <c r="X4" s="32"/>
      <c r="Y4" s="24"/>
    </row>
    <row r="5" spans="1:25" ht="19.95" customHeight="1" thickTop="1" thickBot="1" x14ac:dyDescent="0.3">
      <c r="A5" s="310"/>
      <c r="B5" s="16" t="s">
        <v>69</v>
      </c>
      <c r="C5" s="61" t="s">
        <v>70</v>
      </c>
      <c r="D5" s="62" t="s">
        <v>71</v>
      </c>
      <c r="E5" s="63">
        <v>1</v>
      </c>
      <c r="F5" s="64"/>
      <c r="G5" s="63">
        <v>346</v>
      </c>
      <c r="H5" s="7"/>
      <c r="I5" s="312"/>
      <c r="J5" s="291"/>
      <c r="K5" s="292"/>
      <c r="L5" s="328"/>
      <c r="M5" s="329"/>
      <c r="N5" s="12"/>
      <c r="O5" s="12"/>
      <c r="Q5" s="27"/>
      <c r="R5" s="23"/>
      <c r="S5" s="28"/>
      <c r="T5" s="24"/>
      <c r="V5" s="27"/>
      <c r="W5" s="23"/>
      <c r="X5" s="32"/>
      <c r="Y5" s="24"/>
    </row>
    <row r="6" spans="1:25" ht="19.95" customHeight="1" thickTop="1" thickBot="1" x14ac:dyDescent="0.3">
      <c r="A6" s="310"/>
      <c r="B6" s="16" t="s">
        <v>111</v>
      </c>
      <c r="C6" s="44" t="s">
        <v>112</v>
      </c>
      <c r="D6" s="45"/>
      <c r="E6" s="46">
        <v>2</v>
      </c>
      <c r="F6" s="47"/>
      <c r="G6" s="46">
        <f>619*E6</f>
        <v>1238</v>
      </c>
      <c r="H6" s="46"/>
      <c r="I6" s="313"/>
      <c r="J6" s="293"/>
      <c r="K6" s="294"/>
      <c r="L6" s="330"/>
      <c r="M6" s="331"/>
      <c r="N6" s="36"/>
      <c r="O6" s="36"/>
      <c r="Q6" s="27"/>
      <c r="R6" s="23"/>
      <c r="S6" s="28"/>
      <c r="T6" s="24"/>
      <c r="V6" s="27"/>
      <c r="W6" s="23"/>
      <c r="X6" s="32"/>
      <c r="Y6" s="24"/>
    </row>
    <row r="7" spans="1:25" ht="19.95" customHeight="1" thickTop="1" thickBot="1" x14ac:dyDescent="0.3">
      <c r="A7" s="314">
        <v>10.119999999999999</v>
      </c>
      <c r="B7" s="16" t="s">
        <v>142</v>
      </c>
      <c r="C7" s="124" t="s">
        <v>37</v>
      </c>
      <c r="D7" s="2" t="s">
        <v>143</v>
      </c>
      <c r="E7" s="2">
        <v>5</v>
      </c>
      <c r="F7" s="7">
        <v>19000</v>
      </c>
      <c r="G7" s="2">
        <v>890</v>
      </c>
      <c r="H7" s="7"/>
      <c r="I7" s="315">
        <f>2122+97+435</f>
        <v>2654</v>
      </c>
      <c r="J7" s="295"/>
      <c r="K7" s="296"/>
      <c r="L7" s="295"/>
      <c r="M7" s="296"/>
      <c r="N7" s="116"/>
      <c r="O7" s="12"/>
      <c r="Q7" s="27"/>
      <c r="R7" s="23"/>
      <c r="S7" s="28"/>
      <c r="T7" s="24"/>
      <c r="V7" s="27"/>
      <c r="W7" s="23"/>
      <c r="X7" s="32"/>
      <c r="Y7" s="24"/>
    </row>
    <row r="8" spans="1:25" ht="19.8" customHeight="1" thickTop="1" thickBot="1" x14ac:dyDescent="0.3">
      <c r="A8" s="314"/>
      <c r="B8" s="16" t="s">
        <v>152</v>
      </c>
      <c r="C8" s="44" t="s">
        <v>153</v>
      </c>
      <c r="D8" s="45"/>
      <c r="E8" s="46">
        <v>2</v>
      </c>
      <c r="F8" s="47"/>
      <c r="G8" s="46">
        <v>576</v>
      </c>
      <c r="H8" s="35"/>
      <c r="I8" s="316"/>
      <c r="J8" s="299">
        <v>305</v>
      </c>
      <c r="K8" s="300"/>
      <c r="L8" s="332">
        <v>70</v>
      </c>
      <c r="M8" s="333"/>
      <c r="N8" s="36"/>
      <c r="O8" s="36"/>
    </row>
    <row r="9" spans="1:25" ht="19.95" customHeight="1" thickTop="1" thickBot="1" x14ac:dyDescent="0.3">
      <c r="A9" s="314"/>
      <c r="B9" s="16" t="s">
        <v>63</v>
      </c>
      <c r="C9" s="61" t="s">
        <v>106</v>
      </c>
      <c r="D9" s="62" t="s">
        <v>107</v>
      </c>
      <c r="E9" s="63">
        <v>1</v>
      </c>
      <c r="F9" s="64"/>
      <c r="G9" s="63">
        <v>242</v>
      </c>
      <c r="H9" s="7"/>
      <c r="I9" s="316"/>
      <c r="J9" s="301"/>
      <c r="K9" s="302"/>
      <c r="L9" s="334"/>
      <c r="M9" s="335"/>
      <c r="N9" s="12"/>
      <c r="O9" s="12"/>
    </row>
    <row r="10" spans="1:25" ht="19.95" customHeight="1" thickTop="1" thickBot="1" x14ac:dyDescent="0.3">
      <c r="A10" s="314"/>
      <c r="B10" s="16" t="s">
        <v>195</v>
      </c>
      <c r="C10" s="61" t="s">
        <v>85</v>
      </c>
      <c r="D10" s="62" t="s">
        <v>87</v>
      </c>
      <c r="E10" s="63">
        <v>1</v>
      </c>
      <c r="F10" s="64"/>
      <c r="G10" s="63">
        <v>159</v>
      </c>
      <c r="H10" s="7"/>
      <c r="I10" s="316"/>
      <c r="J10" s="301"/>
      <c r="K10" s="302"/>
      <c r="L10" s="334"/>
      <c r="M10" s="335"/>
      <c r="N10" s="12"/>
      <c r="O10" s="12"/>
    </row>
    <row r="11" spans="1:25" ht="19.95" customHeight="1" thickTop="1" thickBot="1" x14ac:dyDescent="0.3">
      <c r="A11" s="314"/>
      <c r="B11" s="16" t="s">
        <v>38</v>
      </c>
      <c r="C11" s="115" t="s">
        <v>123</v>
      </c>
      <c r="D11" s="34" t="s">
        <v>39</v>
      </c>
      <c r="E11" s="34">
        <v>1</v>
      </c>
      <c r="F11" s="35"/>
      <c r="G11" s="34">
        <v>148</v>
      </c>
      <c r="H11" s="35"/>
      <c r="I11" s="316"/>
      <c r="J11" s="301"/>
      <c r="K11" s="302"/>
      <c r="L11" s="336"/>
      <c r="M11" s="337"/>
      <c r="N11" s="36"/>
      <c r="O11" s="36"/>
    </row>
    <row r="12" spans="1:25" ht="19.95" customHeight="1" thickTop="1" thickBot="1" x14ac:dyDescent="0.3">
      <c r="A12" s="314"/>
      <c r="B12" s="16" t="s">
        <v>38</v>
      </c>
      <c r="C12" s="116" t="s">
        <v>81</v>
      </c>
      <c r="D12" s="2" t="s">
        <v>199</v>
      </c>
      <c r="E12" s="2">
        <v>3</v>
      </c>
      <c r="F12" s="7"/>
      <c r="G12" s="63">
        <v>382</v>
      </c>
      <c r="H12" s="119"/>
      <c r="I12" s="316"/>
      <c r="J12" s="303"/>
      <c r="K12" s="304"/>
      <c r="L12" s="142"/>
      <c r="M12" s="143">
        <f>8+8</f>
        <v>16</v>
      </c>
      <c r="N12" s="12"/>
      <c r="O12" s="12"/>
    </row>
    <row r="13" spans="1:25" ht="19.95" customHeight="1" thickTop="1" thickBot="1" x14ac:dyDescent="0.3">
      <c r="A13" s="314"/>
      <c r="B13" s="16" t="s">
        <v>150</v>
      </c>
      <c r="C13" s="44" t="s">
        <v>218</v>
      </c>
      <c r="D13" s="45"/>
      <c r="E13" s="46">
        <v>1</v>
      </c>
      <c r="F13" s="47"/>
      <c r="G13" s="46">
        <v>370</v>
      </c>
      <c r="H13" s="35"/>
      <c r="I13" s="316"/>
      <c r="J13" s="295"/>
      <c r="K13" s="296"/>
      <c r="L13" s="295"/>
      <c r="M13" s="296"/>
      <c r="N13" s="36"/>
      <c r="O13" s="36"/>
    </row>
    <row r="14" spans="1:25" ht="19.95" customHeight="1" thickTop="1" thickBot="1" x14ac:dyDescent="0.3">
      <c r="A14" s="314"/>
      <c r="B14" s="16" t="s">
        <v>150</v>
      </c>
      <c r="C14" s="125" t="s">
        <v>218</v>
      </c>
      <c r="D14" s="62"/>
      <c r="E14" s="63">
        <v>1</v>
      </c>
      <c r="F14" s="64"/>
      <c r="G14" s="63">
        <v>335</v>
      </c>
      <c r="H14" s="7"/>
      <c r="I14" s="316"/>
      <c r="J14" s="297">
        <v>140</v>
      </c>
      <c r="K14" s="298"/>
      <c r="L14" s="338">
        <v>8</v>
      </c>
      <c r="M14" s="339"/>
      <c r="N14" s="12"/>
      <c r="O14" s="12"/>
    </row>
    <row r="15" spans="1:25" ht="19.95" customHeight="1" thickTop="1" thickBot="1" x14ac:dyDescent="0.3">
      <c r="A15" s="314"/>
      <c r="B15" s="16" t="s">
        <v>150</v>
      </c>
      <c r="C15" s="126" t="s">
        <v>202</v>
      </c>
      <c r="D15" s="45"/>
      <c r="E15" s="46">
        <v>2</v>
      </c>
      <c r="F15" s="47"/>
      <c r="G15" s="252">
        <v>877</v>
      </c>
      <c r="H15" s="35"/>
      <c r="I15" s="317"/>
      <c r="J15" s="128"/>
      <c r="K15" s="129"/>
      <c r="L15" s="127">
        <v>8</v>
      </c>
      <c r="M15" s="140">
        <v>16</v>
      </c>
      <c r="N15" s="36"/>
      <c r="O15" s="36"/>
    </row>
    <row r="16" spans="1:25" ht="19.95" customHeight="1" thickTop="1" thickBot="1" x14ac:dyDescent="0.3">
      <c r="A16" s="305" t="s">
        <v>205</v>
      </c>
      <c r="B16" s="16" t="s">
        <v>201</v>
      </c>
      <c r="C16" s="126" t="s">
        <v>200</v>
      </c>
      <c r="D16" s="45"/>
      <c r="E16" s="46">
        <v>1</v>
      </c>
      <c r="F16" s="47"/>
      <c r="G16" s="253"/>
      <c r="H16" s="35"/>
      <c r="I16" s="307">
        <v>3400</v>
      </c>
      <c r="J16" s="326"/>
      <c r="K16" s="327"/>
      <c r="L16" s="283">
        <v>8</v>
      </c>
      <c r="M16" s="284"/>
      <c r="N16" s="36"/>
      <c r="O16" s="36"/>
    </row>
    <row r="17" spans="1:15" ht="19.8" customHeight="1" thickTop="1" thickBot="1" x14ac:dyDescent="0.3">
      <c r="A17" s="306"/>
      <c r="B17" s="16" t="s">
        <v>191</v>
      </c>
      <c r="C17" s="61" t="s">
        <v>190</v>
      </c>
      <c r="D17" s="62"/>
      <c r="E17" s="63">
        <v>1</v>
      </c>
      <c r="F17" s="64"/>
      <c r="G17" s="63">
        <v>535</v>
      </c>
      <c r="H17" s="7"/>
      <c r="I17" s="308"/>
      <c r="J17" s="320"/>
      <c r="K17" s="321"/>
      <c r="L17" s="328"/>
      <c r="M17" s="329"/>
      <c r="N17" s="12"/>
      <c r="O17" s="12"/>
    </row>
    <row r="18" spans="1:15" ht="19.95" customHeight="1" thickTop="1" thickBot="1" x14ac:dyDescent="0.3">
      <c r="A18" s="306"/>
      <c r="B18" s="16" t="s">
        <v>203</v>
      </c>
      <c r="C18" s="123" t="s">
        <v>37</v>
      </c>
      <c r="D18" s="34" t="s">
        <v>204</v>
      </c>
      <c r="E18" s="34">
        <v>20</v>
      </c>
      <c r="F18" s="35">
        <v>19000</v>
      </c>
      <c r="G18" s="46">
        <v>3550</v>
      </c>
      <c r="H18" s="118"/>
      <c r="I18" s="308"/>
      <c r="J18" s="322">
        <v>430</v>
      </c>
      <c r="K18" s="323"/>
      <c r="L18" s="318">
        <v>135</v>
      </c>
      <c r="M18" s="141">
        <f>30+8+8+8+14</f>
        <v>68</v>
      </c>
      <c r="N18" s="36"/>
      <c r="O18" s="36"/>
    </row>
    <row r="19" spans="1:15" ht="19.8" customHeight="1" thickTop="1" thickBot="1" x14ac:dyDescent="0.3">
      <c r="A19" s="306"/>
      <c r="B19" s="16" t="s">
        <v>157</v>
      </c>
      <c r="C19" s="61" t="s">
        <v>159</v>
      </c>
      <c r="D19" s="62" t="s">
        <v>160</v>
      </c>
      <c r="E19" s="63">
        <v>1</v>
      </c>
      <c r="F19" s="64"/>
      <c r="G19" s="63">
        <v>469</v>
      </c>
      <c r="H19" s="7"/>
      <c r="I19" s="309"/>
      <c r="J19" s="324"/>
      <c r="K19" s="325"/>
      <c r="L19" s="319"/>
      <c r="M19" s="133"/>
      <c r="N19" s="12"/>
      <c r="O19" s="12"/>
    </row>
    <row r="20" spans="1:15" ht="19.95" customHeight="1" thickTop="1" thickBot="1" x14ac:dyDescent="0.3">
      <c r="A20" s="162" t="s">
        <v>496</v>
      </c>
      <c r="B20" s="160" t="s">
        <v>246</v>
      </c>
      <c r="C20" s="44" t="s">
        <v>247</v>
      </c>
      <c r="D20" s="45" t="s">
        <v>251</v>
      </c>
      <c r="E20" s="46">
        <v>1</v>
      </c>
      <c r="F20" s="47"/>
      <c r="G20" s="46">
        <v>1278</v>
      </c>
      <c r="H20" s="49"/>
      <c r="I20" s="49">
        <v>1173</v>
      </c>
      <c r="J20" s="283">
        <v>0</v>
      </c>
      <c r="K20" s="284"/>
      <c r="L20" s="283">
        <v>0</v>
      </c>
      <c r="M20" s="284"/>
      <c r="N20" s="36"/>
      <c r="O20" s="36"/>
    </row>
    <row r="21" spans="1:15" ht="19.95" customHeight="1" thickTop="1" x14ac:dyDescent="0.25">
      <c r="J21" s="256"/>
      <c r="K21" s="256"/>
      <c r="L21" s="285"/>
      <c r="M21" s="285"/>
    </row>
    <row r="22" spans="1:15" ht="19.95" customHeight="1" thickBot="1" x14ac:dyDescent="0.3">
      <c r="J22" s="256"/>
      <c r="K22" s="256"/>
      <c r="L22" s="286"/>
      <c r="M22" s="286"/>
    </row>
    <row r="23" spans="1:15" ht="19.95" customHeight="1" thickTop="1" thickBot="1" x14ac:dyDescent="0.3">
      <c r="A23" s="1" t="s">
        <v>134</v>
      </c>
      <c r="B23" s="16" t="s">
        <v>135</v>
      </c>
      <c r="C23" s="99" t="s">
        <v>136</v>
      </c>
      <c r="D23" s="34" t="s">
        <v>137</v>
      </c>
      <c r="E23" s="34"/>
      <c r="F23" s="35"/>
      <c r="G23" s="34">
        <v>39</v>
      </c>
      <c r="H23" s="35"/>
      <c r="I23" s="36"/>
      <c r="J23" s="340"/>
      <c r="K23" s="341"/>
      <c r="L23" s="71"/>
      <c r="M23" s="71"/>
      <c r="N23" s="36"/>
      <c r="O23" s="36"/>
    </row>
    <row r="24" spans="1:15" ht="19.95" customHeight="1" thickTop="1" x14ac:dyDescent="0.25">
      <c r="J24" s="256"/>
      <c r="K24" s="256"/>
    </row>
    <row r="25" spans="1:15" ht="19.95" customHeight="1" thickBot="1" x14ac:dyDescent="0.3">
      <c r="E25" s="8" t="s">
        <v>24</v>
      </c>
      <c r="G25" s="8" t="s">
        <v>23</v>
      </c>
      <c r="H25" s="18"/>
      <c r="I25" s="19" t="s">
        <v>27</v>
      </c>
      <c r="N25" s="8" t="s">
        <v>28</v>
      </c>
    </row>
    <row r="26" spans="1:15" ht="19.95" customHeight="1" thickTop="1" thickBot="1" x14ac:dyDescent="0.3">
      <c r="E26" s="14">
        <f>SUM(E2:E20)</f>
        <v>61</v>
      </c>
      <c r="G26" s="14">
        <f>SUM(G2:G23)</f>
        <v>13612</v>
      </c>
      <c r="I26" s="14">
        <f>SUM(I2:M23)</f>
        <v>12057</v>
      </c>
      <c r="J26" s="256"/>
      <c r="K26" s="256"/>
      <c r="N26" s="14">
        <f>G26-I26</f>
        <v>1555</v>
      </c>
    </row>
    <row r="27" spans="1:15" ht="19.95" customHeight="1" thickTop="1" thickBot="1" x14ac:dyDescent="0.3">
      <c r="C27" s="4"/>
      <c r="J27" s="256"/>
      <c r="K27" s="256"/>
    </row>
    <row r="28" spans="1:15" ht="19.95" customHeight="1" thickTop="1" thickBot="1" x14ac:dyDescent="0.3">
      <c r="G28" s="118" t="s">
        <v>207</v>
      </c>
      <c r="J28" s="256"/>
      <c r="K28" s="256"/>
    </row>
    <row r="29" spans="1:15" ht="19.95" customHeight="1" thickTop="1" x14ac:dyDescent="0.25">
      <c r="J29" s="256"/>
      <c r="K29" s="256"/>
    </row>
    <row r="30" spans="1:15" ht="19.95" customHeight="1" x14ac:dyDescent="0.25">
      <c r="A30" s="169"/>
      <c r="J30" s="256"/>
      <c r="K30" s="256"/>
    </row>
    <row r="31" spans="1:15" ht="19.95" customHeight="1" x14ac:dyDescent="0.25">
      <c r="A31" s="169"/>
      <c r="J31" s="256"/>
      <c r="K31" s="256"/>
    </row>
    <row r="32" spans="1:15" ht="19.95" customHeight="1" x14ac:dyDescent="0.25">
      <c r="J32" s="256"/>
      <c r="K32" s="256"/>
    </row>
    <row r="33" spans="10:25" ht="19.95" customHeight="1" x14ac:dyDescent="0.25">
      <c r="J33" s="256"/>
      <c r="K33" s="256"/>
    </row>
    <row r="34" spans="10:25" ht="19.95" customHeight="1" x14ac:dyDescent="0.25">
      <c r="J34" s="256"/>
      <c r="K34" s="256"/>
      <c r="V34" s="27"/>
      <c r="W34" s="31"/>
      <c r="X34" s="32"/>
      <c r="Y34" s="28"/>
    </row>
    <row r="35" spans="10:25" ht="19.95" customHeight="1" x14ac:dyDescent="0.25">
      <c r="J35" s="256"/>
      <c r="K35" s="256"/>
    </row>
    <row r="36" spans="10:25" ht="19.8" customHeight="1" x14ac:dyDescent="0.25">
      <c r="J36" s="256"/>
      <c r="K36" s="256"/>
    </row>
    <row r="37" spans="10:25" ht="19.95" customHeight="1" x14ac:dyDescent="0.25">
      <c r="J37" s="256"/>
      <c r="K37" s="256"/>
    </row>
    <row r="38" spans="10:25" ht="19.95" customHeight="1" x14ac:dyDescent="0.25">
      <c r="J38" s="256"/>
      <c r="K38" s="256"/>
    </row>
    <row r="39" spans="10:25" ht="19.95" customHeight="1" x14ac:dyDescent="0.25">
      <c r="J39" s="256"/>
      <c r="K39" s="256"/>
    </row>
    <row r="40" spans="10:25" ht="19.95" customHeight="1" x14ac:dyDescent="0.25">
      <c r="J40" s="256"/>
      <c r="K40" s="256"/>
    </row>
    <row r="41" spans="10:25" ht="19.95" customHeight="1" x14ac:dyDescent="0.25">
      <c r="J41" s="256"/>
      <c r="K41" s="256"/>
    </row>
    <row r="42" spans="10:25" ht="19.95" customHeight="1" x14ac:dyDescent="0.25">
      <c r="J42" s="256"/>
      <c r="K42" s="256"/>
    </row>
    <row r="43" spans="10:25" ht="19.95" customHeight="1" x14ac:dyDescent="0.25">
      <c r="J43" s="256"/>
      <c r="K43" s="256"/>
    </row>
    <row r="44" spans="10:25" ht="19.95" customHeight="1" x14ac:dyDescent="0.25">
      <c r="J44" s="256"/>
      <c r="K44" s="256"/>
    </row>
    <row r="45" spans="10:25" ht="19.95" customHeight="1" x14ac:dyDescent="0.25">
      <c r="J45" s="256"/>
      <c r="K45" s="256"/>
    </row>
    <row r="46" spans="10:25" ht="19.95" customHeight="1" x14ac:dyDescent="0.25">
      <c r="J46" s="256"/>
      <c r="K46" s="256"/>
    </row>
    <row r="47" spans="10:25" ht="19.95" customHeight="1" x14ac:dyDescent="0.25">
      <c r="J47" s="256"/>
      <c r="K47" s="256"/>
    </row>
    <row r="48" spans="10:25" ht="19.95" customHeight="1" x14ac:dyDescent="0.25">
      <c r="J48" s="256"/>
      <c r="K48" s="256"/>
    </row>
    <row r="49" spans="10:11" ht="19.95" customHeight="1" x14ac:dyDescent="0.25">
      <c r="J49" s="256"/>
      <c r="K49" s="256"/>
    </row>
    <row r="50" spans="10:11" ht="19.95" customHeight="1" x14ac:dyDescent="0.25">
      <c r="J50" s="256"/>
      <c r="K50" s="256"/>
    </row>
    <row r="51" spans="10:11" ht="19.95" customHeight="1" x14ac:dyDescent="0.25">
      <c r="J51" s="256"/>
      <c r="K51" s="256"/>
    </row>
    <row r="52" spans="10:11" ht="19.95" customHeight="1" x14ac:dyDescent="0.25">
      <c r="J52" s="256"/>
      <c r="K52" s="256"/>
    </row>
    <row r="53" spans="10:11" ht="19.95" customHeight="1" x14ac:dyDescent="0.25">
      <c r="J53" s="256"/>
      <c r="K53" s="256"/>
    </row>
    <row r="54" spans="10:11" ht="19.95" customHeight="1" x14ac:dyDescent="0.25">
      <c r="J54" s="256"/>
      <c r="K54" s="256"/>
    </row>
    <row r="55" spans="10:11" ht="19.95" customHeight="1" x14ac:dyDescent="0.25">
      <c r="J55" s="256"/>
      <c r="K55" s="256"/>
    </row>
    <row r="56" spans="10:11" ht="19.95" customHeight="1" x14ac:dyDescent="0.25">
      <c r="J56" s="256"/>
      <c r="K56" s="256"/>
    </row>
    <row r="57" spans="10:11" ht="19.95" customHeight="1" x14ac:dyDescent="0.25">
      <c r="J57" s="256"/>
      <c r="K57" s="256"/>
    </row>
    <row r="58" spans="10:11" ht="19.95" customHeight="1" x14ac:dyDescent="0.25">
      <c r="J58" s="256"/>
      <c r="K58" s="256"/>
    </row>
    <row r="59" spans="10:11" ht="19.95" customHeight="1" x14ac:dyDescent="0.25">
      <c r="J59" s="256"/>
      <c r="K59" s="256"/>
    </row>
    <row r="60" spans="10:11" ht="19.95" customHeight="1" x14ac:dyDescent="0.25">
      <c r="J60" s="256"/>
      <c r="K60" s="256"/>
    </row>
    <row r="61" spans="10:11" ht="19.95" customHeight="1" x14ac:dyDescent="0.25">
      <c r="J61" s="256"/>
      <c r="K61" s="256"/>
    </row>
    <row r="62" spans="10:11" ht="19.95" customHeight="1" x14ac:dyDescent="0.25">
      <c r="J62" s="256"/>
      <c r="K62" s="256"/>
    </row>
    <row r="63" spans="10:11" ht="19.95" customHeight="1" x14ac:dyDescent="0.25">
      <c r="J63" s="256"/>
      <c r="K63" s="256"/>
    </row>
    <row r="64" spans="10:11" ht="19.95" customHeight="1" x14ac:dyDescent="0.25">
      <c r="J64" s="256"/>
      <c r="K64" s="256"/>
    </row>
    <row r="65" spans="10:11" ht="19.95" customHeight="1" x14ac:dyDescent="0.25">
      <c r="J65" s="256"/>
      <c r="K65" s="256"/>
    </row>
    <row r="66" spans="10:11" ht="19.95" customHeight="1" x14ac:dyDescent="0.25">
      <c r="J66" s="256"/>
      <c r="K66" s="256"/>
    </row>
    <row r="67" spans="10:11" ht="19.95" customHeight="1" x14ac:dyDescent="0.25">
      <c r="J67" s="256"/>
      <c r="K67" s="256"/>
    </row>
    <row r="68" spans="10:11" ht="19.95" customHeight="1" x14ac:dyDescent="0.25">
      <c r="J68" s="256"/>
      <c r="K68" s="256"/>
    </row>
    <row r="69" spans="10:11" ht="19.95" customHeight="1" x14ac:dyDescent="0.25">
      <c r="J69" s="256"/>
      <c r="K69" s="256"/>
    </row>
    <row r="70" spans="10:11" ht="19.95" customHeight="1" x14ac:dyDescent="0.25">
      <c r="J70" s="256"/>
      <c r="K70" s="256"/>
    </row>
    <row r="71" spans="10:11" ht="19.95" customHeight="1" x14ac:dyDescent="0.25">
      <c r="J71" s="256"/>
      <c r="K71" s="256"/>
    </row>
    <row r="72" spans="10:11" ht="19.95" customHeight="1" x14ac:dyDescent="0.25">
      <c r="J72" s="256"/>
      <c r="K72" s="256"/>
    </row>
    <row r="73" spans="10:11" ht="19.95" customHeight="1" x14ac:dyDescent="0.25">
      <c r="J73" s="256"/>
      <c r="K73" s="256"/>
    </row>
    <row r="74" spans="10:11" ht="19.95" customHeight="1" x14ac:dyDescent="0.25">
      <c r="J74" s="256"/>
      <c r="K74" s="256"/>
    </row>
    <row r="75" spans="10:11" ht="19.95" customHeight="1" x14ac:dyDescent="0.25">
      <c r="J75" s="256"/>
      <c r="K75" s="256"/>
    </row>
    <row r="76" spans="10:11" ht="19.95" customHeight="1" x14ac:dyDescent="0.25">
      <c r="J76" s="256"/>
      <c r="K76" s="256"/>
    </row>
    <row r="77" spans="10:11" ht="19.95" customHeight="1" x14ac:dyDescent="0.25">
      <c r="J77" s="256"/>
      <c r="K77" s="256"/>
    </row>
    <row r="78" spans="10:11" ht="19.95" customHeight="1" x14ac:dyDescent="0.25">
      <c r="J78" s="256"/>
      <c r="K78" s="256"/>
    </row>
    <row r="79" spans="10:11" ht="19.95" customHeight="1" x14ac:dyDescent="0.25">
      <c r="J79" s="256"/>
      <c r="K79" s="256"/>
    </row>
    <row r="80" spans="10:11" ht="19.95" customHeight="1" x14ac:dyDescent="0.25">
      <c r="J80" s="256"/>
      <c r="K80" s="256"/>
    </row>
    <row r="81" spans="10:11" ht="19.95" customHeight="1" x14ac:dyDescent="0.25">
      <c r="J81" s="256"/>
      <c r="K81" s="256"/>
    </row>
    <row r="82" spans="10:11" ht="19.95" customHeight="1" x14ac:dyDescent="0.25">
      <c r="J82" s="256"/>
      <c r="K82" s="256"/>
    </row>
    <row r="83" spans="10:11" ht="19.95" customHeight="1" x14ac:dyDescent="0.25">
      <c r="J83" s="256"/>
      <c r="K83" s="256"/>
    </row>
    <row r="84" spans="10:11" ht="19.95" customHeight="1" x14ac:dyDescent="0.25">
      <c r="J84" s="256"/>
      <c r="K84" s="256"/>
    </row>
    <row r="85" spans="10:11" ht="19.95" customHeight="1" x14ac:dyDescent="0.25">
      <c r="J85" s="256"/>
      <c r="K85" s="256"/>
    </row>
    <row r="86" spans="10:11" ht="19.95" customHeight="1" x14ac:dyDescent="0.25">
      <c r="J86" s="256"/>
      <c r="K86" s="256"/>
    </row>
    <row r="87" spans="10:11" ht="19.95" customHeight="1" x14ac:dyDescent="0.25">
      <c r="J87" s="256"/>
      <c r="K87" s="256"/>
    </row>
    <row r="88" spans="10:11" ht="19.95" customHeight="1" x14ac:dyDescent="0.25">
      <c r="J88" s="256"/>
      <c r="K88" s="256"/>
    </row>
    <row r="89" spans="10:11" ht="19.95" customHeight="1" x14ac:dyDescent="0.25">
      <c r="J89" s="256"/>
      <c r="K89" s="256"/>
    </row>
    <row r="90" spans="10:11" ht="19.95" customHeight="1" x14ac:dyDescent="0.25">
      <c r="J90" s="256"/>
      <c r="K90" s="256"/>
    </row>
    <row r="91" spans="10:11" ht="19.95" customHeight="1" x14ac:dyDescent="0.25">
      <c r="J91" s="256"/>
      <c r="K91" s="256"/>
    </row>
    <row r="92" spans="10:11" ht="19.95" customHeight="1" x14ac:dyDescent="0.25">
      <c r="J92" s="256"/>
      <c r="K92" s="256"/>
    </row>
    <row r="93" spans="10:11" ht="19.95" customHeight="1" x14ac:dyDescent="0.25">
      <c r="J93" s="256"/>
      <c r="K93" s="256"/>
    </row>
    <row r="94" spans="10:11" ht="19.95" customHeight="1" x14ac:dyDescent="0.25">
      <c r="J94" s="256"/>
      <c r="K94" s="256"/>
    </row>
    <row r="95" spans="10:11" ht="19.95" customHeight="1" x14ac:dyDescent="0.25">
      <c r="J95" s="256"/>
      <c r="K95" s="256"/>
    </row>
    <row r="96" spans="10:11" ht="19.95" customHeight="1" x14ac:dyDescent="0.25">
      <c r="J96" s="256"/>
      <c r="K96" s="256"/>
    </row>
    <row r="97" spans="10:11" ht="19.95" customHeight="1" x14ac:dyDescent="0.25">
      <c r="J97" s="256"/>
      <c r="K97" s="256"/>
    </row>
    <row r="98" spans="10:11" ht="19.95" customHeight="1" x14ac:dyDescent="0.25">
      <c r="J98" s="256"/>
      <c r="K98" s="256"/>
    </row>
    <row r="99" spans="10:11" ht="19.95" customHeight="1" x14ac:dyDescent="0.25">
      <c r="J99" s="256"/>
      <c r="K99" s="256"/>
    </row>
    <row r="100" spans="10:11" ht="19.95" customHeight="1" x14ac:dyDescent="0.25">
      <c r="J100" s="256"/>
      <c r="K100" s="256"/>
    </row>
    <row r="101" spans="10:11" ht="19.95" customHeight="1" x14ac:dyDescent="0.25">
      <c r="J101" s="256"/>
      <c r="K101" s="256"/>
    </row>
    <row r="102" spans="10:11" ht="19.95" customHeight="1" x14ac:dyDescent="0.25">
      <c r="J102" s="256"/>
      <c r="K102" s="256"/>
    </row>
    <row r="103" spans="10:11" ht="19.95" customHeight="1" x14ac:dyDescent="0.25">
      <c r="J103" s="256"/>
      <c r="K103" s="256"/>
    </row>
    <row r="104" spans="10:11" ht="19.95" customHeight="1" x14ac:dyDescent="0.25">
      <c r="J104" s="256"/>
      <c r="K104" s="256"/>
    </row>
    <row r="105" spans="10:11" ht="19.95" customHeight="1" x14ac:dyDescent="0.25">
      <c r="J105" s="256"/>
      <c r="K105" s="256"/>
    </row>
    <row r="106" spans="10:11" ht="19.95" customHeight="1" x14ac:dyDescent="0.25">
      <c r="J106" s="256"/>
      <c r="K106" s="256"/>
    </row>
    <row r="107" spans="10:11" ht="19.95" customHeight="1" x14ac:dyDescent="0.25">
      <c r="J107" s="256"/>
      <c r="K107" s="256"/>
    </row>
    <row r="108" spans="10:11" ht="19.95" customHeight="1" x14ac:dyDescent="0.25">
      <c r="J108" s="256"/>
      <c r="K108" s="256"/>
    </row>
    <row r="109" spans="10:11" ht="19.95" customHeight="1" x14ac:dyDescent="0.25">
      <c r="J109" s="256"/>
      <c r="K109" s="256"/>
    </row>
    <row r="110" spans="10:11" ht="19.95" customHeight="1" x14ac:dyDescent="0.25">
      <c r="J110" s="256"/>
      <c r="K110" s="256"/>
    </row>
    <row r="111" spans="10:11" ht="19.95" customHeight="1" x14ac:dyDescent="0.25">
      <c r="J111" s="256"/>
      <c r="K111" s="256"/>
    </row>
    <row r="112" spans="10:11" ht="19.95" customHeight="1" x14ac:dyDescent="0.25">
      <c r="J112" s="256"/>
      <c r="K112" s="256"/>
    </row>
    <row r="113" spans="10:11" ht="19.95" customHeight="1" x14ac:dyDescent="0.25">
      <c r="J113" s="256"/>
      <c r="K113" s="256"/>
    </row>
    <row r="114" spans="10:11" ht="19.95" customHeight="1" x14ac:dyDescent="0.25">
      <c r="J114" s="256"/>
      <c r="K114" s="256"/>
    </row>
    <row r="115" spans="10:11" ht="19.95" customHeight="1" x14ac:dyDescent="0.25">
      <c r="J115" s="256"/>
      <c r="K115" s="256"/>
    </row>
    <row r="116" spans="10:11" ht="19.95" customHeight="1" x14ac:dyDescent="0.25">
      <c r="J116" s="256"/>
      <c r="K116" s="256"/>
    </row>
    <row r="117" spans="10:11" ht="19.95" customHeight="1" x14ac:dyDescent="0.25">
      <c r="J117" s="256"/>
      <c r="K117" s="256"/>
    </row>
    <row r="118" spans="10:11" ht="19.95" customHeight="1" x14ac:dyDescent="0.25">
      <c r="J118" s="256"/>
      <c r="K118" s="256"/>
    </row>
    <row r="119" spans="10:11" ht="19.95" customHeight="1" x14ac:dyDescent="0.25">
      <c r="J119" s="256"/>
      <c r="K119" s="256"/>
    </row>
    <row r="120" spans="10:11" ht="19.95" customHeight="1" x14ac:dyDescent="0.25">
      <c r="J120" s="256"/>
      <c r="K120" s="256"/>
    </row>
    <row r="121" spans="10:11" ht="19.95" customHeight="1" x14ac:dyDescent="0.25">
      <c r="J121" s="256"/>
      <c r="K121" s="256"/>
    </row>
    <row r="122" spans="10:11" ht="19.95" customHeight="1" x14ac:dyDescent="0.25">
      <c r="J122" s="256"/>
      <c r="K122" s="256"/>
    </row>
    <row r="123" spans="10:11" ht="19.95" customHeight="1" x14ac:dyDescent="0.25">
      <c r="J123" s="256"/>
      <c r="K123" s="256"/>
    </row>
    <row r="124" spans="10:11" ht="19.95" customHeight="1" x14ac:dyDescent="0.25">
      <c r="J124" s="256"/>
      <c r="K124" s="256"/>
    </row>
    <row r="125" spans="10:11" ht="19.95" customHeight="1" x14ac:dyDescent="0.25">
      <c r="J125" s="256"/>
      <c r="K125" s="256"/>
    </row>
    <row r="126" spans="10:11" ht="19.95" customHeight="1" x14ac:dyDescent="0.25">
      <c r="J126" s="256"/>
      <c r="K126" s="256"/>
    </row>
    <row r="127" spans="10:11" ht="19.95" customHeight="1" x14ac:dyDescent="0.25">
      <c r="J127" s="256"/>
      <c r="K127" s="256"/>
    </row>
    <row r="128" spans="10:11" ht="19.95" customHeight="1" x14ac:dyDescent="0.25">
      <c r="J128" s="256"/>
      <c r="K128" s="256"/>
    </row>
    <row r="129" spans="10:11" ht="19.95" customHeight="1" x14ac:dyDescent="0.25">
      <c r="J129" s="256"/>
      <c r="K129" s="256"/>
    </row>
    <row r="130" spans="10:11" ht="19.95" customHeight="1" x14ac:dyDescent="0.25">
      <c r="J130" s="256"/>
      <c r="K130" s="256"/>
    </row>
    <row r="131" spans="10:11" ht="19.95" customHeight="1" x14ac:dyDescent="0.25">
      <c r="J131" s="256"/>
      <c r="K131" s="256"/>
    </row>
    <row r="132" spans="10:11" ht="19.95" customHeight="1" x14ac:dyDescent="0.25">
      <c r="J132" s="256"/>
      <c r="K132" s="256"/>
    </row>
    <row r="133" spans="10:11" ht="19.95" customHeight="1" x14ac:dyDescent="0.25">
      <c r="J133" s="256"/>
      <c r="K133" s="256"/>
    </row>
    <row r="134" spans="10:11" ht="19.95" customHeight="1" x14ac:dyDescent="0.25">
      <c r="J134" s="256"/>
      <c r="K134" s="256"/>
    </row>
    <row r="135" spans="10:11" ht="19.95" customHeight="1" x14ac:dyDescent="0.25">
      <c r="J135" s="256"/>
      <c r="K135" s="256"/>
    </row>
    <row r="136" spans="10:11" ht="19.95" customHeight="1" x14ac:dyDescent="0.25">
      <c r="J136" s="256"/>
      <c r="K136" s="256"/>
    </row>
    <row r="137" spans="10:11" ht="19.95" customHeight="1" x14ac:dyDescent="0.25">
      <c r="J137" s="256"/>
      <c r="K137" s="256"/>
    </row>
    <row r="138" spans="10:11" ht="19.95" customHeight="1" x14ac:dyDescent="0.25">
      <c r="J138" s="256"/>
      <c r="K138" s="256"/>
    </row>
    <row r="139" spans="10:11" ht="19.95" customHeight="1" x14ac:dyDescent="0.25">
      <c r="J139" s="256"/>
      <c r="K139" s="256"/>
    </row>
    <row r="140" spans="10:11" ht="19.95" customHeight="1" x14ac:dyDescent="0.25">
      <c r="J140" s="256"/>
      <c r="K140" s="256"/>
    </row>
    <row r="141" spans="10:11" ht="19.95" customHeight="1" x14ac:dyDescent="0.25">
      <c r="J141" s="256"/>
      <c r="K141" s="256"/>
    </row>
    <row r="142" spans="10:11" ht="19.95" customHeight="1" x14ac:dyDescent="0.25">
      <c r="J142" s="256"/>
      <c r="K142" s="256"/>
    </row>
    <row r="143" spans="10:11" ht="19.95" customHeight="1" x14ac:dyDescent="0.25">
      <c r="J143" s="256"/>
      <c r="K143" s="256"/>
    </row>
    <row r="144" spans="10:11" ht="19.95" customHeight="1" x14ac:dyDescent="0.25">
      <c r="J144" s="256"/>
      <c r="K144" s="256"/>
    </row>
    <row r="145" spans="10:11" ht="19.95" customHeight="1" x14ac:dyDescent="0.25">
      <c r="J145" s="256"/>
      <c r="K145" s="256"/>
    </row>
    <row r="146" spans="10:11" ht="19.95" customHeight="1" x14ac:dyDescent="0.25">
      <c r="J146" s="256"/>
      <c r="K146" s="256"/>
    </row>
    <row r="147" spans="10:11" ht="19.95" customHeight="1" x14ac:dyDescent="0.25">
      <c r="J147" s="256"/>
      <c r="K147" s="256"/>
    </row>
    <row r="148" spans="10:11" ht="19.95" customHeight="1" x14ac:dyDescent="0.25">
      <c r="J148" s="256"/>
      <c r="K148" s="256"/>
    </row>
    <row r="149" spans="10:11" ht="19.95" customHeight="1" x14ac:dyDescent="0.25">
      <c r="J149" s="256"/>
      <c r="K149" s="256"/>
    </row>
    <row r="150" spans="10:11" ht="19.95" customHeight="1" x14ac:dyDescent="0.25">
      <c r="J150" s="256"/>
      <c r="K150" s="256"/>
    </row>
    <row r="151" spans="10:11" ht="19.95" customHeight="1" x14ac:dyDescent="0.25">
      <c r="J151" s="256"/>
      <c r="K151" s="256"/>
    </row>
    <row r="152" spans="10:11" ht="19.95" customHeight="1" x14ac:dyDescent="0.25">
      <c r="J152" s="256"/>
      <c r="K152" s="256"/>
    </row>
    <row r="153" spans="10:11" ht="19.95" customHeight="1" x14ac:dyDescent="0.25">
      <c r="J153" s="256"/>
      <c r="K153" s="256"/>
    </row>
    <row r="154" spans="10:11" ht="19.95" customHeight="1" x14ac:dyDescent="0.25">
      <c r="J154" s="256"/>
      <c r="K154" s="256"/>
    </row>
    <row r="155" spans="10:11" ht="19.95" customHeight="1" x14ac:dyDescent="0.25">
      <c r="J155" s="256"/>
      <c r="K155" s="256"/>
    </row>
    <row r="156" spans="10:11" ht="19.95" customHeight="1" x14ac:dyDescent="0.25">
      <c r="J156" s="256"/>
      <c r="K156" s="256"/>
    </row>
    <row r="157" spans="10:11" ht="19.95" customHeight="1" x14ac:dyDescent="0.25">
      <c r="J157" s="256"/>
      <c r="K157" s="256"/>
    </row>
    <row r="158" spans="10:11" ht="19.95" customHeight="1" x14ac:dyDescent="0.25">
      <c r="J158" s="256"/>
      <c r="K158" s="256"/>
    </row>
    <row r="159" spans="10:11" ht="19.95" customHeight="1" x14ac:dyDescent="0.25">
      <c r="J159" s="256"/>
      <c r="K159" s="256"/>
    </row>
    <row r="160" spans="10:11" ht="19.95" customHeight="1" x14ac:dyDescent="0.25">
      <c r="J160" s="256"/>
      <c r="K160" s="256"/>
    </row>
    <row r="161" spans="10:11" ht="19.95" customHeight="1" x14ac:dyDescent="0.25">
      <c r="J161" s="256"/>
      <c r="K161" s="256"/>
    </row>
    <row r="162" spans="10:11" ht="19.95" customHeight="1" x14ac:dyDescent="0.25">
      <c r="J162" s="256"/>
      <c r="K162" s="256"/>
    </row>
    <row r="163" spans="10:11" ht="19.95" customHeight="1" x14ac:dyDescent="0.25">
      <c r="J163" s="256"/>
      <c r="K163" s="256"/>
    </row>
    <row r="164" spans="10:11" ht="19.95" customHeight="1" x14ac:dyDescent="0.25">
      <c r="J164" s="256"/>
      <c r="K164" s="256"/>
    </row>
    <row r="165" spans="10:11" ht="19.95" customHeight="1" x14ac:dyDescent="0.25">
      <c r="J165" s="256"/>
      <c r="K165" s="256"/>
    </row>
    <row r="166" spans="10:11" ht="19.95" customHeight="1" x14ac:dyDescent="0.25">
      <c r="J166" s="256"/>
      <c r="K166" s="256"/>
    </row>
    <row r="167" spans="10:11" ht="19.95" customHeight="1" x14ac:dyDescent="0.25">
      <c r="J167" s="256"/>
      <c r="K167" s="256"/>
    </row>
    <row r="168" spans="10:11" ht="19.95" customHeight="1" x14ac:dyDescent="0.25">
      <c r="J168" s="256"/>
      <c r="K168" s="256"/>
    </row>
    <row r="169" spans="10:11" ht="19.95" customHeight="1" x14ac:dyDescent="0.25">
      <c r="J169" s="256"/>
      <c r="K169" s="256"/>
    </row>
    <row r="170" spans="10:11" ht="19.95" customHeight="1" x14ac:dyDescent="0.25">
      <c r="J170" s="256"/>
      <c r="K170" s="256"/>
    </row>
    <row r="171" spans="10:11" ht="19.95" customHeight="1" x14ac:dyDescent="0.25">
      <c r="J171" s="256"/>
      <c r="K171" s="256"/>
    </row>
    <row r="172" spans="10:11" ht="19.95" customHeight="1" x14ac:dyDescent="0.25">
      <c r="J172" s="256"/>
      <c r="K172" s="256"/>
    </row>
    <row r="173" spans="10:11" ht="19.95" customHeight="1" x14ac:dyDescent="0.25">
      <c r="J173" s="256"/>
      <c r="K173" s="256"/>
    </row>
    <row r="174" spans="10:11" ht="19.95" customHeight="1" x14ac:dyDescent="0.25">
      <c r="J174" s="256"/>
      <c r="K174" s="256"/>
    </row>
    <row r="175" spans="10:11" ht="19.95" customHeight="1" x14ac:dyDescent="0.25">
      <c r="J175" s="256"/>
      <c r="K175" s="256"/>
    </row>
    <row r="176" spans="10:11" ht="19.95" customHeight="1" x14ac:dyDescent="0.25">
      <c r="J176" s="256"/>
      <c r="K176" s="256"/>
    </row>
    <row r="177" spans="10:11" ht="19.95" customHeight="1" x14ac:dyDescent="0.25">
      <c r="J177" s="256"/>
      <c r="K177" s="256"/>
    </row>
    <row r="178" spans="10:11" ht="19.95" customHeight="1" x14ac:dyDescent="0.25">
      <c r="J178" s="256"/>
      <c r="K178" s="256"/>
    </row>
    <row r="179" spans="10:11" ht="19.95" customHeight="1" x14ac:dyDescent="0.25">
      <c r="J179" s="256"/>
      <c r="K179" s="256"/>
    </row>
    <row r="180" spans="10:11" ht="19.95" customHeight="1" x14ac:dyDescent="0.25">
      <c r="J180" s="256"/>
      <c r="K180" s="256"/>
    </row>
    <row r="181" spans="10:11" ht="19.95" customHeight="1" x14ac:dyDescent="0.25">
      <c r="J181" s="256"/>
      <c r="K181" s="256"/>
    </row>
    <row r="182" spans="10:11" ht="19.95" customHeight="1" x14ac:dyDescent="0.25">
      <c r="J182" s="256"/>
      <c r="K182" s="256"/>
    </row>
    <row r="183" spans="10:11" ht="19.95" customHeight="1" x14ac:dyDescent="0.25">
      <c r="J183" s="256"/>
      <c r="K183" s="256"/>
    </row>
    <row r="184" spans="10:11" ht="19.95" customHeight="1" x14ac:dyDescent="0.25">
      <c r="J184" s="256"/>
      <c r="K184" s="256"/>
    </row>
    <row r="185" spans="10:11" ht="19.95" customHeight="1" x14ac:dyDescent="0.25">
      <c r="J185" s="256"/>
      <c r="K185" s="256"/>
    </row>
    <row r="186" spans="10:11" ht="19.95" customHeight="1" x14ac:dyDescent="0.25">
      <c r="J186" s="256"/>
      <c r="K186" s="256"/>
    </row>
    <row r="187" spans="10:11" ht="19.95" customHeight="1" x14ac:dyDescent="0.25">
      <c r="J187" s="256"/>
      <c r="K187" s="256"/>
    </row>
    <row r="188" spans="10:11" ht="19.95" customHeight="1" x14ac:dyDescent="0.25">
      <c r="J188" s="256"/>
      <c r="K188" s="256"/>
    </row>
    <row r="189" spans="10:11" ht="19.95" customHeight="1" x14ac:dyDescent="0.25">
      <c r="J189" s="256"/>
      <c r="K189" s="256"/>
    </row>
    <row r="190" spans="10:11" ht="19.95" customHeight="1" x14ac:dyDescent="0.25">
      <c r="J190" s="256"/>
      <c r="K190" s="256"/>
    </row>
    <row r="191" spans="10:11" ht="19.95" customHeight="1" x14ac:dyDescent="0.25">
      <c r="J191" s="256"/>
      <c r="K191" s="256"/>
    </row>
    <row r="192" spans="10:11" ht="19.95" customHeight="1" x14ac:dyDescent="0.25">
      <c r="J192" s="256"/>
      <c r="K192" s="256"/>
    </row>
    <row r="193" spans="10:11" ht="19.95" customHeight="1" x14ac:dyDescent="0.25">
      <c r="J193" s="256"/>
      <c r="K193" s="256"/>
    </row>
    <row r="194" spans="10:11" ht="19.95" customHeight="1" x14ac:dyDescent="0.25">
      <c r="J194" s="256"/>
      <c r="K194" s="256"/>
    </row>
    <row r="195" spans="10:11" ht="19.95" customHeight="1" x14ac:dyDescent="0.25">
      <c r="J195" s="256"/>
      <c r="K195" s="256"/>
    </row>
    <row r="196" spans="10:11" ht="19.95" customHeight="1" x14ac:dyDescent="0.25">
      <c r="J196" s="256"/>
      <c r="K196" s="256"/>
    </row>
    <row r="197" spans="10:11" ht="19.95" customHeight="1" x14ac:dyDescent="0.25">
      <c r="J197" s="256"/>
      <c r="K197" s="256"/>
    </row>
    <row r="198" spans="10:11" ht="19.95" customHeight="1" x14ac:dyDescent="0.25">
      <c r="J198" s="256"/>
      <c r="K198" s="256"/>
    </row>
    <row r="199" spans="10:11" ht="19.95" customHeight="1" x14ac:dyDescent="0.25">
      <c r="J199" s="256"/>
      <c r="K199" s="256"/>
    </row>
    <row r="200" spans="10:11" ht="19.95" customHeight="1" x14ac:dyDescent="0.25">
      <c r="J200" s="256"/>
      <c r="K200" s="256"/>
    </row>
    <row r="201" spans="10:11" ht="19.95" customHeight="1" x14ac:dyDescent="0.25">
      <c r="J201" s="256"/>
      <c r="K201" s="256"/>
    </row>
    <row r="202" spans="10:11" ht="19.95" customHeight="1" x14ac:dyDescent="0.25">
      <c r="J202" s="256"/>
      <c r="K202" s="256"/>
    </row>
    <row r="203" spans="10:11" ht="19.95" customHeight="1" x14ac:dyDescent="0.25">
      <c r="J203" s="256"/>
      <c r="K203" s="256"/>
    </row>
    <row r="204" spans="10:11" ht="19.95" customHeight="1" x14ac:dyDescent="0.25">
      <c r="J204" s="256"/>
      <c r="K204" s="256"/>
    </row>
    <row r="205" spans="10:11" ht="19.95" customHeight="1" x14ac:dyDescent="0.25">
      <c r="J205" s="256"/>
      <c r="K205" s="256"/>
    </row>
    <row r="206" spans="10:11" ht="19.95" customHeight="1" x14ac:dyDescent="0.25">
      <c r="J206" s="256"/>
      <c r="K206" s="256"/>
    </row>
    <row r="207" spans="10:11" ht="19.95" customHeight="1" x14ac:dyDescent="0.25">
      <c r="J207" s="256"/>
      <c r="K207" s="256"/>
    </row>
    <row r="208" spans="10:11" ht="19.95" customHeight="1" x14ac:dyDescent="0.25">
      <c r="J208" s="256"/>
      <c r="K208" s="256"/>
    </row>
    <row r="209" spans="10:11" ht="19.95" customHeight="1" x14ac:dyDescent="0.25">
      <c r="J209" s="256"/>
      <c r="K209" s="256"/>
    </row>
    <row r="210" spans="10:11" ht="19.95" customHeight="1" x14ac:dyDescent="0.25">
      <c r="J210" s="256"/>
      <c r="K210" s="256"/>
    </row>
    <row r="211" spans="10:11" ht="19.95" customHeight="1" x14ac:dyDescent="0.25">
      <c r="J211" s="256"/>
      <c r="K211" s="256"/>
    </row>
    <row r="212" spans="10:11" ht="19.95" customHeight="1" x14ac:dyDescent="0.25">
      <c r="J212" s="256"/>
      <c r="K212" s="256"/>
    </row>
    <row r="213" spans="10:11" ht="19.95" customHeight="1" x14ac:dyDescent="0.25">
      <c r="J213" s="256"/>
      <c r="K213" s="256"/>
    </row>
    <row r="214" spans="10:11" ht="19.95" customHeight="1" x14ac:dyDescent="0.25">
      <c r="J214" s="256"/>
      <c r="K214" s="256"/>
    </row>
    <row r="215" spans="10:11" ht="19.95" customHeight="1" x14ac:dyDescent="0.25">
      <c r="J215" s="256"/>
      <c r="K215" s="256"/>
    </row>
    <row r="216" spans="10:11" ht="19.95" customHeight="1" x14ac:dyDescent="0.25">
      <c r="J216" s="256"/>
      <c r="K216" s="256"/>
    </row>
    <row r="217" spans="10:11" ht="19.95" customHeight="1" x14ac:dyDescent="0.25">
      <c r="J217" s="256"/>
      <c r="K217" s="256"/>
    </row>
    <row r="218" spans="10:11" ht="19.95" customHeight="1" x14ac:dyDescent="0.25">
      <c r="J218" s="256"/>
      <c r="K218" s="256"/>
    </row>
    <row r="219" spans="10:11" ht="19.95" customHeight="1" x14ac:dyDescent="0.25">
      <c r="J219" s="256"/>
      <c r="K219" s="256"/>
    </row>
    <row r="220" spans="10:11" ht="19.95" customHeight="1" x14ac:dyDescent="0.25">
      <c r="J220" s="256"/>
      <c r="K220" s="256"/>
    </row>
    <row r="221" spans="10:11" ht="19.95" customHeight="1" x14ac:dyDescent="0.25">
      <c r="J221" s="256"/>
      <c r="K221" s="256"/>
    </row>
    <row r="222" spans="10:11" ht="19.95" customHeight="1" x14ac:dyDescent="0.25">
      <c r="J222" s="256"/>
      <c r="K222" s="256"/>
    </row>
    <row r="223" spans="10:11" ht="19.95" customHeight="1" x14ac:dyDescent="0.25">
      <c r="J223" s="256"/>
      <c r="K223" s="256"/>
    </row>
    <row r="224" spans="10:11" ht="19.95" customHeight="1" x14ac:dyDescent="0.25">
      <c r="J224" s="256"/>
      <c r="K224" s="256"/>
    </row>
    <row r="225" spans="10:11" ht="19.95" customHeight="1" x14ac:dyDescent="0.25">
      <c r="J225" s="256"/>
      <c r="K225" s="256"/>
    </row>
    <row r="226" spans="10:11" ht="19.95" customHeight="1" x14ac:dyDescent="0.25">
      <c r="J226" s="256"/>
      <c r="K226" s="256"/>
    </row>
    <row r="227" spans="10:11" ht="19.95" customHeight="1" x14ac:dyDescent="0.25">
      <c r="J227" s="256"/>
      <c r="K227" s="256"/>
    </row>
    <row r="228" spans="10:11" ht="19.95" customHeight="1" x14ac:dyDescent="0.25">
      <c r="J228" s="256"/>
      <c r="K228" s="256"/>
    </row>
    <row r="229" spans="10:11" ht="19.95" customHeight="1" x14ac:dyDescent="0.25">
      <c r="J229" s="256"/>
      <c r="K229" s="256"/>
    </row>
    <row r="230" spans="10:11" ht="19.95" customHeight="1" x14ac:dyDescent="0.25">
      <c r="J230" s="256"/>
      <c r="K230" s="256"/>
    </row>
    <row r="231" spans="10:11" ht="19.95" customHeight="1" x14ac:dyDescent="0.25">
      <c r="J231" s="256"/>
      <c r="K231" s="256"/>
    </row>
    <row r="232" spans="10:11" ht="19.95" customHeight="1" x14ac:dyDescent="0.25">
      <c r="J232" s="256"/>
      <c r="K232" s="256"/>
    </row>
    <row r="233" spans="10:11" ht="19.95" customHeight="1" x14ac:dyDescent="0.25">
      <c r="J233" s="256"/>
      <c r="K233" s="256"/>
    </row>
    <row r="234" spans="10:11" ht="19.95" customHeight="1" x14ac:dyDescent="0.25">
      <c r="J234" s="256"/>
      <c r="K234" s="256"/>
    </row>
    <row r="235" spans="10:11" ht="19.95" customHeight="1" x14ac:dyDescent="0.25">
      <c r="J235" s="256"/>
      <c r="K235" s="256"/>
    </row>
    <row r="236" spans="10:11" ht="19.95" customHeight="1" x14ac:dyDescent="0.25">
      <c r="J236" s="256"/>
      <c r="K236" s="256"/>
    </row>
    <row r="237" spans="10:11" ht="19.95" customHeight="1" x14ac:dyDescent="0.25">
      <c r="J237" s="256"/>
      <c r="K237" s="256"/>
    </row>
    <row r="238" spans="10:11" ht="19.95" customHeight="1" x14ac:dyDescent="0.25">
      <c r="J238" s="256"/>
      <c r="K238" s="256"/>
    </row>
    <row r="239" spans="10:11" ht="19.95" customHeight="1" x14ac:dyDescent="0.25">
      <c r="J239" s="256"/>
      <c r="K239" s="256"/>
    </row>
    <row r="240" spans="10:11" ht="19.95" customHeight="1" x14ac:dyDescent="0.25">
      <c r="J240" s="256"/>
      <c r="K240" s="256"/>
    </row>
    <row r="241" spans="10:11" ht="19.95" customHeight="1" x14ac:dyDescent="0.25">
      <c r="J241" s="256"/>
      <c r="K241" s="256"/>
    </row>
    <row r="242" spans="10:11" ht="19.95" customHeight="1" x14ac:dyDescent="0.25">
      <c r="J242" s="256"/>
      <c r="K242" s="256"/>
    </row>
    <row r="243" spans="10:11" ht="19.95" customHeight="1" x14ac:dyDescent="0.25">
      <c r="J243" s="256"/>
      <c r="K243" s="256"/>
    </row>
    <row r="244" spans="10:11" ht="19.95" customHeight="1" x14ac:dyDescent="0.25">
      <c r="J244" s="256"/>
      <c r="K244" s="256"/>
    </row>
    <row r="245" spans="10:11" ht="19.95" customHeight="1" x14ac:dyDescent="0.25">
      <c r="J245" s="256"/>
      <c r="K245" s="256"/>
    </row>
    <row r="246" spans="10:11" ht="19.95" customHeight="1" x14ac:dyDescent="0.25">
      <c r="J246" s="256"/>
      <c r="K246" s="256"/>
    </row>
    <row r="247" spans="10:11" ht="19.95" customHeight="1" x14ac:dyDescent="0.25">
      <c r="J247" s="256"/>
      <c r="K247" s="256"/>
    </row>
    <row r="248" spans="10:11" ht="19.95" customHeight="1" x14ac:dyDescent="0.25">
      <c r="J248" s="256"/>
      <c r="K248" s="256"/>
    </row>
    <row r="249" spans="10:11" ht="19.95" customHeight="1" x14ac:dyDescent="0.25">
      <c r="J249" s="256"/>
      <c r="K249" s="256"/>
    </row>
    <row r="250" spans="10:11" ht="19.95" customHeight="1" x14ac:dyDescent="0.25">
      <c r="J250" s="256"/>
      <c r="K250" s="256"/>
    </row>
    <row r="251" spans="10:11" ht="19.95" customHeight="1" x14ac:dyDescent="0.25">
      <c r="J251" s="256"/>
      <c r="K251" s="256"/>
    </row>
    <row r="252" spans="10:11" ht="19.95" customHeight="1" x14ac:dyDescent="0.25">
      <c r="J252" s="256"/>
      <c r="K252" s="256"/>
    </row>
    <row r="253" spans="10:11" ht="19.95" customHeight="1" x14ac:dyDescent="0.25">
      <c r="J253" s="256"/>
      <c r="K253" s="256"/>
    </row>
    <row r="254" spans="10:11" ht="19.95" customHeight="1" x14ac:dyDescent="0.25">
      <c r="J254" s="256"/>
      <c r="K254" s="256"/>
    </row>
  </sheetData>
  <mergeCells count="266">
    <mergeCell ref="J251:K251"/>
    <mergeCell ref="J252:K252"/>
    <mergeCell ref="J253:K253"/>
    <mergeCell ref="J254:K254"/>
    <mergeCell ref="J23:K23"/>
    <mergeCell ref="J246:K246"/>
    <mergeCell ref="J247:K247"/>
    <mergeCell ref="J248:K248"/>
    <mergeCell ref="J249:K249"/>
    <mergeCell ref="J250:K250"/>
    <mergeCell ref="J241:K241"/>
    <mergeCell ref="J242:K242"/>
    <mergeCell ref="J243:K243"/>
    <mergeCell ref="J244:K244"/>
    <mergeCell ref="J245:K245"/>
    <mergeCell ref="J236:K236"/>
    <mergeCell ref="J237:K237"/>
    <mergeCell ref="J238:K238"/>
    <mergeCell ref="J239:K239"/>
    <mergeCell ref="J240:K240"/>
    <mergeCell ref="J231:K231"/>
    <mergeCell ref="J232:K232"/>
    <mergeCell ref="J233:K233"/>
    <mergeCell ref="J234:K234"/>
    <mergeCell ref="J235:K235"/>
    <mergeCell ref="J226:K226"/>
    <mergeCell ref="J227:K227"/>
    <mergeCell ref="J228:K228"/>
    <mergeCell ref="J229:K229"/>
    <mergeCell ref="J230:K230"/>
    <mergeCell ref="J221:K221"/>
    <mergeCell ref="J222:K222"/>
    <mergeCell ref="J223:K223"/>
    <mergeCell ref="J224:K224"/>
    <mergeCell ref="J225:K225"/>
    <mergeCell ref="J216:K216"/>
    <mergeCell ref="J217:K217"/>
    <mergeCell ref="J218:K218"/>
    <mergeCell ref="J219:K219"/>
    <mergeCell ref="J220:K220"/>
    <mergeCell ref="J211:K211"/>
    <mergeCell ref="J212:K212"/>
    <mergeCell ref="J213:K213"/>
    <mergeCell ref="J214:K214"/>
    <mergeCell ref="J215:K215"/>
    <mergeCell ref="J206:K206"/>
    <mergeCell ref="J207:K207"/>
    <mergeCell ref="J208:K208"/>
    <mergeCell ref="J209:K209"/>
    <mergeCell ref="J210:K210"/>
    <mergeCell ref="J201:K201"/>
    <mergeCell ref="J202:K202"/>
    <mergeCell ref="J203:K203"/>
    <mergeCell ref="J204:K204"/>
    <mergeCell ref="J205:K205"/>
    <mergeCell ref="J196:K196"/>
    <mergeCell ref="J197:K197"/>
    <mergeCell ref="J198:K198"/>
    <mergeCell ref="J199:K199"/>
    <mergeCell ref="J200:K200"/>
    <mergeCell ref="J191:K191"/>
    <mergeCell ref="J192:K192"/>
    <mergeCell ref="J193:K193"/>
    <mergeCell ref="J194:K194"/>
    <mergeCell ref="J195:K195"/>
    <mergeCell ref="J186:K186"/>
    <mergeCell ref="J187:K187"/>
    <mergeCell ref="J188:K188"/>
    <mergeCell ref="J189:K189"/>
    <mergeCell ref="J190:K190"/>
    <mergeCell ref="J181:K181"/>
    <mergeCell ref="J182:K182"/>
    <mergeCell ref="J183:K183"/>
    <mergeCell ref="J184:K184"/>
    <mergeCell ref="J185:K185"/>
    <mergeCell ref="J176:K176"/>
    <mergeCell ref="J177:K177"/>
    <mergeCell ref="J178:K178"/>
    <mergeCell ref="J179:K179"/>
    <mergeCell ref="J180:K180"/>
    <mergeCell ref="J171:K171"/>
    <mergeCell ref="J172:K172"/>
    <mergeCell ref="J173:K173"/>
    <mergeCell ref="J174:K174"/>
    <mergeCell ref="J175:K175"/>
    <mergeCell ref="J166:K166"/>
    <mergeCell ref="J167:K167"/>
    <mergeCell ref="J168:K168"/>
    <mergeCell ref="J169:K169"/>
    <mergeCell ref="J170:K170"/>
    <mergeCell ref="J161:K161"/>
    <mergeCell ref="J162:K162"/>
    <mergeCell ref="J163:K163"/>
    <mergeCell ref="J164:K164"/>
    <mergeCell ref="J165:K165"/>
    <mergeCell ref="J156:K156"/>
    <mergeCell ref="J157:K157"/>
    <mergeCell ref="J158:K158"/>
    <mergeCell ref="J159:K159"/>
    <mergeCell ref="J160:K160"/>
    <mergeCell ref="J151:K151"/>
    <mergeCell ref="J152:K152"/>
    <mergeCell ref="J153:K153"/>
    <mergeCell ref="J154:K154"/>
    <mergeCell ref="J155:K155"/>
    <mergeCell ref="J146:K146"/>
    <mergeCell ref="J147:K147"/>
    <mergeCell ref="J148:K148"/>
    <mergeCell ref="J149:K149"/>
    <mergeCell ref="J150:K150"/>
    <mergeCell ref="J141:K141"/>
    <mergeCell ref="J142:K142"/>
    <mergeCell ref="J143:K143"/>
    <mergeCell ref="J144:K144"/>
    <mergeCell ref="J145:K145"/>
    <mergeCell ref="J136:K136"/>
    <mergeCell ref="J137:K137"/>
    <mergeCell ref="J138:K138"/>
    <mergeCell ref="J139:K139"/>
    <mergeCell ref="J140:K140"/>
    <mergeCell ref="J131:K131"/>
    <mergeCell ref="J132:K132"/>
    <mergeCell ref="J133:K133"/>
    <mergeCell ref="J134:K134"/>
    <mergeCell ref="J135:K135"/>
    <mergeCell ref="J126:K126"/>
    <mergeCell ref="J127:K127"/>
    <mergeCell ref="J128:K128"/>
    <mergeCell ref="J129:K129"/>
    <mergeCell ref="J130:K130"/>
    <mergeCell ref="J121:K121"/>
    <mergeCell ref="J122:K122"/>
    <mergeCell ref="J123:K123"/>
    <mergeCell ref="J124:K124"/>
    <mergeCell ref="J125:K125"/>
    <mergeCell ref="J116:K116"/>
    <mergeCell ref="J117:K117"/>
    <mergeCell ref="J118:K118"/>
    <mergeCell ref="J119:K119"/>
    <mergeCell ref="J120:K120"/>
    <mergeCell ref="J111:K111"/>
    <mergeCell ref="J112:K112"/>
    <mergeCell ref="J113:K113"/>
    <mergeCell ref="J114:K114"/>
    <mergeCell ref="J115:K115"/>
    <mergeCell ref="J106:K106"/>
    <mergeCell ref="J107:K107"/>
    <mergeCell ref="J108:K108"/>
    <mergeCell ref="J109:K109"/>
    <mergeCell ref="J110:K110"/>
    <mergeCell ref="J101:K101"/>
    <mergeCell ref="J102:K102"/>
    <mergeCell ref="J103:K103"/>
    <mergeCell ref="J104:K104"/>
    <mergeCell ref="J105:K105"/>
    <mergeCell ref="J96:K96"/>
    <mergeCell ref="J97:K97"/>
    <mergeCell ref="J98:K98"/>
    <mergeCell ref="J99:K99"/>
    <mergeCell ref="J100:K100"/>
    <mergeCell ref="J91:K91"/>
    <mergeCell ref="J92:K92"/>
    <mergeCell ref="J93:K93"/>
    <mergeCell ref="J94:K94"/>
    <mergeCell ref="J95:K95"/>
    <mergeCell ref="J86:K86"/>
    <mergeCell ref="J87:K87"/>
    <mergeCell ref="J88:K88"/>
    <mergeCell ref="J89:K89"/>
    <mergeCell ref="J90:K90"/>
    <mergeCell ref="J81:K81"/>
    <mergeCell ref="J82:K82"/>
    <mergeCell ref="J83:K83"/>
    <mergeCell ref="J84:K84"/>
    <mergeCell ref="J85:K85"/>
    <mergeCell ref="J76:K76"/>
    <mergeCell ref="J77:K77"/>
    <mergeCell ref="J78:K78"/>
    <mergeCell ref="J79:K79"/>
    <mergeCell ref="J80:K80"/>
    <mergeCell ref="J71:K71"/>
    <mergeCell ref="J72:K72"/>
    <mergeCell ref="J73:K73"/>
    <mergeCell ref="J74:K74"/>
    <mergeCell ref="J75:K75"/>
    <mergeCell ref="J66:K66"/>
    <mergeCell ref="J67:K67"/>
    <mergeCell ref="J68:K68"/>
    <mergeCell ref="J69:K69"/>
    <mergeCell ref="J70:K70"/>
    <mergeCell ref="J61:K61"/>
    <mergeCell ref="J62:K62"/>
    <mergeCell ref="J63:K63"/>
    <mergeCell ref="J64:K64"/>
    <mergeCell ref="J65:K65"/>
    <mergeCell ref="J56:K56"/>
    <mergeCell ref="J57:K57"/>
    <mergeCell ref="J58:K58"/>
    <mergeCell ref="J59:K59"/>
    <mergeCell ref="J60:K60"/>
    <mergeCell ref="J51:K51"/>
    <mergeCell ref="J52:K52"/>
    <mergeCell ref="J53:K53"/>
    <mergeCell ref="J54:K54"/>
    <mergeCell ref="J55:K55"/>
    <mergeCell ref="J46:K46"/>
    <mergeCell ref="J47:K47"/>
    <mergeCell ref="J48:K48"/>
    <mergeCell ref="J49:K49"/>
    <mergeCell ref="J50:K50"/>
    <mergeCell ref="J41:K41"/>
    <mergeCell ref="J42:K42"/>
    <mergeCell ref="J43:K43"/>
    <mergeCell ref="J44:K44"/>
    <mergeCell ref="J45:K45"/>
    <mergeCell ref="J36:K36"/>
    <mergeCell ref="J37:K37"/>
    <mergeCell ref="J38:K38"/>
    <mergeCell ref="J39:K39"/>
    <mergeCell ref="J40:K40"/>
    <mergeCell ref="J31:K31"/>
    <mergeCell ref="J32:K32"/>
    <mergeCell ref="J33:K33"/>
    <mergeCell ref="J34:K34"/>
    <mergeCell ref="J35:K35"/>
    <mergeCell ref="J27:K27"/>
    <mergeCell ref="J28:K28"/>
    <mergeCell ref="J29:K29"/>
    <mergeCell ref="J30:K30"/>
    <mergeCell ref="J20:K20"/>
    <mergeCell ref="J21:K21"/>
    <mergeCell ref="J22:K22"/>
    <mergeCell ref="J24:K24"/>
    <mergeCell ref="J26:K26"/>
    <mergeCell ref="A16:A19"/>
    <mergeCell ref="I16:I19"/>
    <mergeCell ref="A2:A6"/>
    <mergeCell ref="I2:I6"/>
    <mergeCell ref="A7:A15"/>
    <mergeCell ref="G15:G16"/>
    <mergeCell ref="I7:I15"/>
    <mergeCell ref="L18:L19"/>
    <mergeCell ref="J17:K17"/>
    <mergeCell ref="J18:K19"/>
    <mergeCell ref="J16:K16"/>
    <mergeCell ref="L2:M2"/>
    <mergeCell ref="L3:M3"/>
    <mergeCell ref="L4:M4"/>
    <mergeCell ref="L5:M5"/>
    <mergeCell ref="L6:M6"/>
    <mergeCell ref="L7:M7"/>
    <mergeCell ref="L8:M11"/>
    <mergeCell ref="L13:M13"/>
    <mergeCell ref="L14:M14"/>
    <mergeCell ref="L16:M16"/>
    <mergeCell ref="L17:M17"/>
    <mergeCell ref="L20:M20"/>
    <mergeCell ref="L21:M21"/>
    <mergeCell ref="L22:M22"/>
    <mergeCell ref="J1:K1"/>
    <mergeCell ref="J3:K6"/>
    <mergeCell ref="J7:K7"/>
    <mergeCell ref="J13:K13"/>
    <mergeCell ref="J14:K14"/>
    <mergeCell ref="J8:K12"/>
    <mergeCell ref="L1:M1"/>
  </mergeCells>
  <phoneticPr fontId="2" type="noConversion"/>
  <hyperlinks>
    <hyperlink ref="B3" location="椰奶同款背包!A3" display="BAON(七批)" xr:uid="{AEAE7488-B564-4DDF-B863-E4B3D8957524}"/>
    <hyperlink ref="B2" location="'Rosé|Lisa同款'!A2" display="Ohcookieee" xr:uid="{B9B6B3E2-DC61-4535-80E4-B53BC7997781}"/>
    <hyperlink ref="B4" location="订单!A2" display="DWS COMPANY" xr:uid="{698A5E7C-4246-426C-B901-0A98987A5347}"/>
    <hyperlink ref="B5" location="订单!A4" display="MIMICAWE" xr:uid="{7DFE74C5-4DE4-4C52-A867-1164F2C2AA96}"/>
    <hyperlink ref="B6" location="订单!A6" display="nerdy" xr:uid="{EC4ACF2B-885E-4870-83BF-9600B14D4C8A}"/>
    <hyperlink ref="B23" r:id="rId1" xr:uid="{46674F87-193A-4395-9B81-2A5207E98708}"/>
    <hyperlink ref="B7" location="椰奶同款背包!A14" display="BAON(八批)" xr:uid="{9B20095E-B69F-488C-8A96-14FC90C4AFA5}"/>
    <hyperlink ref="B10" location="订单!B16" display="PROP" xr:uid="{52F2F335-7C50-4CD5-9802-AC1950FB4B9F}"/>
    <hyperlink ref="B9" location="订单!B18" display="DWS COMPANY" xr:uid="{AD02FE01-D77E-4D0B-B137-4090EEA6B84B}"/>
    <hyperlink ref="B16" location="订单!B24" display="aqo" xr:uid="{2DDB73E9-4FAA-4659-BF02-33DFC70535E3}"/>
    <hyperlink ref="B8" location="订单!B20" display="spao" xr:uid="{E37CB711-01FE-4394-A936-FFC0F7B9AD68}"/>
    <hyperlink ref="B11" location="'Rosé|Lisa同款'!A20" display="Ohcookieee" xr:uid="{7576F0C6-A84D-4B3E-9728-EA9A29A962C5}"/>
    <hyperlink ref="B12" location="'Rosé|Lisa同款'!A13" display="Ohcookieee" xr:uid="{EF29B23D-64DA-4A66-B401-3D8784156736}"/>
    <hyperlink ref="B13" location="订单!B22" display="muahmuah" xr:uid="{37493F62-5C4A-4E92-91F3-4FE9876AC837}"/>
    <hyperlink ref="B14" location="订单!B23" display="muahmuah" xr:uid="{8B0EBCCD-222D-454F-8804-7C2C661D9B52}"/>
    <hyperlink ref="B15" location="订单!B24" display="muahmuah" xr:uid="{43C5082F-6F63-44F2-8774-A33B641C80F5}"/>
    <hyperlink ref="B17" location="订单!B28" display="Mmlg" xr:uid="{A6A68D07-592F-4DA1-B99E-84FFA51A5100}"/>
    <hyperlink ref="B18" location="椰奶同款背包!A22" display="BAON(九批)" xr:uid="{FA52CE9B-9F9B-4CE9-872C-2161A8088EF7}"/>
    <hyperlink ref="B19" location="订单!B30" display="WHYNOTUS" xr:uid="{3B1AB600-E87D-4D0B-9F98-1CD5634FED74}"/>
    <hyperlink ref="B20" location="订单!A33" display="BEENTRILL" xr:uid="{59B70813-5E0B-4AB5-9515-D31C4F70AD70}"/>
  </hyperlinks>
  <pageMargins left="0.7" right="0.7" top="0.75" bottom="0.75" header="0.3" footer="0.3"/>
  <pageSetup paperSize="9" orientation="portrait" r:id="rId2"/>
  <legacyDrawing r:id="rId3"/>
  <tableParts count="2">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R Z G 1 U I D I y p a o A A A A + A A A A B I A H A B D b 2 5 m a W c v U G F j a 2 F n Z S 5 4 b W w g o h g A K K A U A A A A A A A A A A A A A A A A A A A A A A A A A A A A h Y / B C o J A F E V / R W b v v F E J T J 7 j w m 1 G E E R b m S Y d 0 j G c s Z F + r U W f 1 C 8 k l N W u 5 b 2 c C + c + b n f M x r b x L r I 3 q t M p C S g j n t S i O y h d p W S w R z 8 m G c d N K U 5 l J b 0 J 1 i Y Z j U p J b e 0 5 A X D O U R f R r q 8 g Z C y A f b H a i l q 2 p a + 0 s a U W k n x W h / 8 r w n H 3 k u E h j R l d x C y i S x Y g z D U W S n + R c D K m D O G n x H x o 7 N B L f q 3 9 f I 0 w R 4 T 3 C / 4 E U E s D B B Q A A g A I A E W R t 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F k b V Q K I p H u A 4 A A A A R A A A A E w A c A E Z v c m 1 1 b G F z L 1 N l Y 3 R p b 2 4 x L m 0 g o h g A K K A U A A A A A A A A A A A A A A A A A A A A A A A A A A A A K 0 5 N L s n M z 1 M I h t C G 1 g B Q S w E C L Q A U A A I A C A B F k b V Q g M j K l q g A A A D 4 A A A A E g A A A A A A A A A A A A A A A A A A A A A A Q 2 9 u Z m l n L 1 B h Y 2 t h Z 2 U u e G 1 s U E s B A i 0 A F A A C A A g A R Z G 1 U A / K 6 a u k A A A A 6 Q A A A B M A A A A A A A A A A A A A A A A A 9 A A A A F t D b 2 5 0 Z W 5 0 X 1 R 5 c G V z X S 5 4 b W x Q S w E C L Q A U A A I A C A B F k b V 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P q H Z 2 U E e k C x 4 U 7 S U L q U K A A A A A A C A A A A A A A Q Z g A A A A E A A C A A A A A o p 8 s X W L 9 i O D T U X D r d l v c z 8 W 2 j G a v H U q d p p 6 J X s D R g G A A A A A A O g A A A A A I A A C A A A A C L K R t 9 q 7 D 0 x j T w f h D p 3 r 9 Q p z g N o R e E i Y H I m 4 u q i S G Z b l A A A A B M a O B 2 t f i s Q t q 5 b O x j A Y X N 1 F h O k o y r f 4 C 2 s Y V Z + 6 Z L I / 2 N c 8 B 2 I W T 8 w S n A H u l 7 d P F c K 5 8 R Z H 8 o D 5 8 e y W B h s k 7 n y b P U R n 3 D 1 u f 7 e S e k E m B b s 0 A A A A B z + e h E O Z C 5 k p z P z F W N y j 9 o t Z U 0 2 E S 1 Y k C R G L S K 7 r e O f P t d 8 6 f z U h C + V E / b D G D e C c O n A j P e V 5 z Y H u o I G d C b y 9 s 5 < / D a t a M a s h u p > 
</file>

<file path=customXml/itemProps1.xml><?xml version="1.0" encoding="utf-8"?>
<ds:datastoreItem xmlns:ds="http://schemas.openxmlformats.org/officeDocument/2006/customXml" ds:itemID="{BDE2E045-E523-4517-8777-50B70A6361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黑五</vt:lpstr>
      <vt:lpstr>已下单(黑五)</vt:lpstr>
      <vt:lpstr>订单</vt:lpstr>
      <vt:lpstr>椰奶同款背包</vt:lpstr>
      <vt:lpstr>Rosé|Lisa同款</vt:lpstr>
      <vt:lpstr>已下单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milly</dc:creator>
  <cp:lastModifiedBy>milly</cp:lastModifiedBy>
  <dcterms:created xsi:type="dcterms:W3CDTF">2020-05-19T15:32:46Z</dcterms:created>
  <dcterms:modified xsi:type="dcterms:W3CDTF">2021-04-01T03:34:47Z</dcterms:modified>
</cp:coreProperties>
</file>