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A1708F49-38EE-4D3A-B0AF-5727B025B49C}" xr6:coauthVersionLast="47" xr6:coauthVersionMax="47" xr10:uidLastSave="{00000000-0000-0000-0000-000000000000}"/>
  <bookViews>
    <workbookView xWindow="-108" yWindow="-108" windowWidth="23256" windowHeight="12576" firstSheet="2" activeTab="2" xr2:uid="{0E2E0942-AB44-43AB-B043-1C276226D050}"/>
  </bookViews>
  <sheets>
    <sheet name="贩卖机补款" sheetId="1" r:id="rId1"/>
    <sheet name="接受箱补款" sheetId="4" r:id="rId2"/>
    <sheet name="接受箱补款 21年" sheetId="12" r:id="rId3"/>
    <sheet name="接受箱年后货物情况整理" sheetId="10" r:id="rId4"/>
    <sheet name="接受箱其他" sheetId="6" r:id="rId5"/>
    <sheet name="二贩" sheetId="11" r:id="rId6"/>
    <sheet name="贩卖机其他" sheetId="5" r:id="rId7"/>
    <sheet name="包装及运费" sheetId="7" r:id="rId8"/>
    <sheet name="补发" sheetId="8" r:id="rId9"/>
    <sheet name="代收代付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2" l="1"/>
  <c r="E50" i="12"/>
  <c r="E49" i="12"/>
  <c r="E48" i="12"/>
  <c r="E47" i="12"/>
  <c r="E51" i="12"/>
  <c r="L89" i="7"/>
  <c r="M81" i="4" l="1"/>
  <c r="P18" i="9" l="1"/>
  <c r="O18" i="9"/>
  <c r="N18" i="9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10" i="7" l="1"/>
  <c r="O9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O3" i="7" s="1"/>
  <c r="O33" i="9"/>
  <c r="P33" i="9"/>
  <c r="K33" i="9"/>
  <c r="N33" i="9"/>
  <c r="J51" i="5"/>
  <c r="J52" i="5"/>
  <c r="J53" i="5"/>
  <c r="J55" i="5"/>
  <c r="J49" i="5"/>
  <c r="J27" i="5"/>
  <c r="J26" i="5"/>
  <c r="J5" i="5"/>
  <c r="J6" i="5"/>
  <c r="J3" i="5"/>
  <c r="I58" i="5"/>
  <c r="H58" i="5"/>
  <c r="J152" i="1"/>
  <c r="J155" i="1" s="1"/>
  <c r="K152" i="1"/>
  <c r="K155" i="1" s="1"/>
  <c r="Q4" i="4"/>
  <c r="L20" i="9"/>
  <c r="O8" i="7" l="1"/>
  <c r="P160" i="1"/>
  <c r="R160" i="1" s="1"/>
  <c r="J164" i="1"/>
  <c r="J166" i="1" s="1"/>
  <c r="K164" i="1"/>
  <c r="K166" i="1" s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Q24" i="9" s="1"/>
  <c r="G24" i="9"/>
  <c r="L145" i="1" l="1"/>
  <c r="O145" i="1" s="1"/>
  <c r="L140" i="1"/>
  <c r="H25" i="9" l="1"/>
  <c r="L25" i="9" s="1"/>
  <c r="G25" i="9"/>
  <c r="L17" i="9"/>
  <c r="Q17" i="9" s="1"/>
  <c r="H23" i="9"/>
  <c r="H33" i="9" s="1"/>
  <c r="G23" i="9"/>
  <c r="L23" i="9" l="1"/>
  <c r="Q23" i="9" s="1"/>
  <c r="Q80" i="4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Q21" i="9" s="1"/>
  <c r="L19" i="9"/>
  <c r="Q19" i="9" s="1"/>
  <c r="L18" i="9"/>
  <c r="Q18" i="9" s="1"/>
  <c r="L16" i="9"/>
  <c r="Q16" i="9" s="1"/>
  <c r="L15" i="9"/>
  <c r="Q15" i="9" s="1"/>
  <c r="L14" i="9"/>
  <c r="Q14" i="9" s="1"/>
  <c r="L12" i="9"/>
  <c r="Q12" i="9" s="1"/>
  <c r="L11" i="9"/>
  <c r="Q11" i="9" s="1"/>
  <c r="L10" i="9"/>
  <c r="L9" i="9"/>
  <c r="Q9" i="9" s="1"/>
  <c r="L7" i="9"/>
  <c r="Q7" i="9" s="1"/>
  <c r="L6" i="9"/>
  <c r="Q6" i="9" s="1"/>
  <c r="L5" i="9"/>
  <c r="Q5" i="9" s="1"/>
  <c r="L4" i="9"/>
  <c r="Q4" i="9" s="1"/>
  <c r="L3" i="9"/>
  <c r="Q33" i="9" l="1"/>
  <c r="L88" i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P81" i="4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51" i="1"/>
  <c r="T52" i="1"/>
  <c r="T55" i="1"/>
  <c r="T59" i="1"/>
  <c r="T63" i="1"/>
  <c r="T65" i="1"/>
  <c r="T70" i="1"/>
  <c r="T146" i="1" l="1"/>
  <c r="O153" i="1" s="1"/>
  <c r="L99" i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49" authorId="0" shapeId="0" xr:uid="{CDE1ECE5-D0A6-400D-BC01-9BF7E63F134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alwaysbrightzh0704@gmail.com</t>
        </r>
      </text>
    </comment>
    <comment ref="E354" authorId="0" shapeId="0" xr:uid="{8B867981-5DE3-414E-93AE-CD50B80A9E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http://ipostal.vnpost.vn/en-us/dinh-vi/buu-pham?key=RR717121660VN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9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  <comment ref="H50" authorId="0" shapeId="0" xr:uid="{340722C6-0CC8-4750-9A53-B083E2535C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支付宝直接转账:原野</t>
        </r>
      </text>
    </comment>
    <comment ref="H51" authorId="0" shapeId="0" xr:uid="{8816EAD0-569B-4EB4-BEE2-58717955853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4.4kg / 支付宝直接转账:原野</t>
        </r>
      </text>
    </comment>
    <comment ref="H52" authorId="0" shapeId="0" xr:uid="{C942DFC5-58C3-4CBA-A338-322B29C505A3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2.4kg
24.900韩元
支付宝直接转账:原野</t>
        </r>
      </text>
    </comment>
    <comment ref="H53" authorId="0" shapeId="0" xr:uid="{3745062D-A091-4668-9A12-274A6D38DAD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8kg
66,400韩元
支付宝直接转账:原野</t>
        </r>
      </text>
    </comment>
    <comment ref="H54" authorId="0" shapeId="0" xr:uid="{20593E81-9A4C-4C1D-B30A-11A2D84B06C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1.5kg
2.支付宝直接转账:原野
3.共支付253rmb
其中30为</t>
        </r>
        <r>
          <rPr>
            <sz val="9"/>
            <color indexed="81"/>
            <rFont val="宋体"/>
            <family val="3"/>
            <charset val="134"/>
          </rPr>
          <t>APOC</t>
        </r>
        <r>
          <rPr>
            <sz val="9"/>
            <color indexed="81"/>
            <rFont val="宋体"/>
            <family val="3"/>
            <charset val="134"/>
          </rPr>
          <t>西装</t>
        </r>
      </text>
    </comment>
    <comment ref="H55" authorId="0" shapeId="0" xr:uid="{E45E2234-42F9-41BE-ABBA-4111A916D0B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1.随淘宝订单运回
2.支付宝转账张心怡</t>
        </r>
      </text>
    </comment>
    <comment ref="L82" authorId="0" shapeId="0" xr:uid="{21C7168D-3937-4785-BE4A-6AF2F1C9DC87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3" authorId="0" shapeId="0" xr:uid="{EB89DACB-4319-433A-BEED-7ECC35D49AC1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4" authorId="0" shapeId="0" xr:uid="{8EEA18DD-BEA5-46EE-97FF-7B585335F37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5" authorId="0" shapeId="0" xr:uid="{632985C0-99E4-488A-BC5D-8994AECED71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7" authorId="0" shapeId="0" xr:uid="{02B00F3A-B6BB-48C1-928D-7FFF11F39559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zfb转账：M</t>
        </r>
      </text>
    </comment>
    <comment ref="L88" authorId="0" shapeId="0" xr:uid="{A8315B80-D6AF-4697-87FB-54586FD2432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
</t>
        </r>
      </text>
    </comment>
    <comment ref="L89" authorId="0" shapeId="0" xr:uid="{42901841-4C55-49E4-B517-99C9AE30C22C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转账给M</t>
        </r>
      </text>
    </comment>
    <comment ref="L91" authorId="0" shapeId="0" xr:uid="{8B44B3FB-DDFA-413E-BFD3-D3810CEBCC9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</t>
        </r>
      </text>
    </comment>
    <comment ref="L93" authorId="0" shapeId="0" xr:uid="{14E25651-7641-4031-AC46-164AC26B7B5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 共50</t>
        </r>
      </text>
    </comment>
    <comment ref="L94" authorId="0" shapeId="0" xr:uid="{C12F0D88-40D8-4D8F-A2E0-0850391EA99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和11.23的一起转账给M 共58</t>
        </r>
      </text>
    </comment>
    <comment ref="L95" authorId="0" shapeId="0" xr:uid="{9DC65EA9-8536-4FD2-B675-3BF67E17DB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和11.21的一起转账给M 共58</t>
        </r>
      </text>
    </comment>
    <comment ref="L97" authorId="0" shapeId="0" xr:uid="{BB08E7E4-EFDB-446C-A5AB-256D59D7189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</t>
        </r>
      </text>
    </comment>
    <comment ref="L98" authorId="0" shapeId="0" xr:uid="{4A7D8311-5538-4DC0-8705-D4AFFDD2E78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转账给M
</t>
        </r>
      </text>
    </comment>
  </commentList>
</comments>
</file>

<file path=xl/sharedStrings.xml><?xml version="1.0" encoding="utf-8"?>
<sst xmlns="http://schemas.openxmlformats.org/spreadsheetml/2006/main" count="3401" uniqueCount="2174">
  <si>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</si>
  <si>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</si>
  <si>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</si>
  <si>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</si>
  <si>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</si>
  <si>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</si>
  <si>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</si>
  <si>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</si>
  <si>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</si>
  <si>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</si>
  <si>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</si>
  <si>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</si>
  <si>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</si>
  <si>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</si>
  <si>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</si>
  <si>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</si>
  <si>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</si>
  <si>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</si>
  <si>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</si>
  <si>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</si>
  <si>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</si>
  <si>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</si>
  <si>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</si>
  <si>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</si>
  <si>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</si>
  <si>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</si>
  <si>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</si>
  <si>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</si>
  <si>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</si>
  <si>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</si>
  <si>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</si>
  <si>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</si>
  <si>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</si>
  <si>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</si>
  <si>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</si>
  <si>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</si>
  <si>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</si>
  <si>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</si>
  <si>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</si>
  <si>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</si>
  <si>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</si>
  <si>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</si>
  <si>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</si>
  <si>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</si>
  <si>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</si>
  <si>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</si>
  <si>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</si>
  <si>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</si>
  <si>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</si>
  <si>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</si>
  <si>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</si>
  <si>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</si>
  <si>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</si>
  <si>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</si>
  <si>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</si>
  <si>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</si>
  <si>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</si>
  <si>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</si>
  <si>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</si>
  <si>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</si>
  <si>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</si>
  <si>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</si>
  <si>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</si>
  <si>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</si>
  <si>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</si>
  <si>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</si>
  <si>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</si>
  <si>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</si>
  <si>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</si>
  <si>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</si>
  <si>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</si>
  <si>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</si>
  <si>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</si>
  <si>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</si>
  <si>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</si>
  <si>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</si>
  <si>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</si>
  <si>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</si>
  <si>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</si>
  <si>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</si>
  <si>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</si>
  <si>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</si>
  <si>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</si>
  <si>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</si>
  <si>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</si>
  <si>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</si>
  <si>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</si>
  <si>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</si>
  <si>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</si>
  <si>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</si>
  <si>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</si>
  <si>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</si>
  <si>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</si>
  <si>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</si>
  <si>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</si>
  <si>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</si>
  <si>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</si>
  <si>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</si>
  <si>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</si>
  <si>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</si>
  <si>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</si>
  <si>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</si>
  <si>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</si>
  <si>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</si>
  <si>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</si>
  <si>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</si>
  <si>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</si>
  <si>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</si>
  <si>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</si>
  <si>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</si>
  <si>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</si>
  <si>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</si>
  <si>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</si>
  <si>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</si>
  <si>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</si>
  <si>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</si>
  <si>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</si>
  <si>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</si>
  <si>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</si>
  <si>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</si>
  <si>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</si>
  <si>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</si>
  <si>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</si>
  <si>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</si>
  <si>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</si>
  <si>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</si>
  <si>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</si>
  <si>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</si>
  <si>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</si>
  <si>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</si>
  <si>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</si>
  <si>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</si>
  <si>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</si>
  <si>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</si>
  <si>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</si>
  <si>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</si>
  <si>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</si>
  <si>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</si>
  <si>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</si>
  <si>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</si>
  <si>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</si>
  <si>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</si>
  <si>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</si>
  <si>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</si>
  <si>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</si>
  <si>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</si>
  <si>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</si>
  <si>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</si>
  <si>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</si>
  <si>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</si>
  <si>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</si>
  <si>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</si>
  <si>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</si>
  <si>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</si>
  <si>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</si>
  <si>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</si>
  <si>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</si>
  <si>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</si>
  <si>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</si>
  <si>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</si>
  <si>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</si>
  <si>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</si>
  <si>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</si>
  <si>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</si>
  <si>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</si>
  <si>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</si>
  <si>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</si>
  <si>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</si>
  <si>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</si>
  <si>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</si>
  <si>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</si>
  <si>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</si>
  <si>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</si>
  <si>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</si>
  <si>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</si>
  <si>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</si>
  <si>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</si>
  <si>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</si>
  <si>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</si>
  <si>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</si>
  <si>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</si>
  <si>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</si>
  <si>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</si>
  <si>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</si>
  <si>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</si>
  <si>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</si>
  <si>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</si>
  <si>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</si>
  <si>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</si>
  <si>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</si>
  <si>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</si>
  <si>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</si>
  <si>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</si>
  <si>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</si>
  <si>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</si>
  <si>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</si>
  <si>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</si>
  <si>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</si>
  <si>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</si>
  <si>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</si>
  <si>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</si>
  <si>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</si>
  <si>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</si>
  <si>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</si>
  <si>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</si>
  <si>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</si>
  <si>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</si>
  <si>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</si>
  <si>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</si>
  <si>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</si>
  <si>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</si>
  <si>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</si>
  <si>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</si>
  <si>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</si>
  <si>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</si>
  <si>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</si>
  <si>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</si>
  <si>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</si>
  <si>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</si>
  <si>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</si>
  <si>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</si>
  <si>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</si>
  <si>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</si>
  <si>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</si>
  <si>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</si>
  <si>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</si>
  <si>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</si>
  <si>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</si>
  <si>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</si>
  <si>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</si>
  <si>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</si>
  <si>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</si>
  <si>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</si>
  <si>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</si>
  <si>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</si>
  <si>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</si>
  <si>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</si>
  <si>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</si>
  <si>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</si>
  <si>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</si>
  <si>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</si>
  <si>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</si>
  <si>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</si>
  <si>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</si>
  <si>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</si>
  <si>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</si>
  <si>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</si>
  <si>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</si>
  <si>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</si>
  <si>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</si>
  <si>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</si>
  <si>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</si>
  <si>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</si>
  <si>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</si>
  <si>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</si>
  <si>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</si>
  <si>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</si>
  <si>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</si>
  <si>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</si>
  <si>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</si>
  <si>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</si>
  <si>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</si>
  <si>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</si>
  <si>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</si>
  <si>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</si>
  <si>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</si>
  <si>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</si>
  <si>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</si>
  <si>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</si>
  <si>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</si>
  <si>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</si>
  <si>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</si>
  <si>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</si>
  <si>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</si>
  <si>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</si>
  <si>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</si>
  <si>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</si>
  <si>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</si>
  <si>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</si>
  <si>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</si>
  <si>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</si>
  <si>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</si>
  <si>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</si>
  <si>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</si>
  <si>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</si>
  <si>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</si>
  <si>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</si>
  <si>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</si>
  <si>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</si>
  <si>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</si>
  <si>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</si>
  <si>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</si>
  <si>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</si>
  <si>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</si>
  <si>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</si>
  <si>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</si>
  <si>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</si>
  <si>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</si>
  <si>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</si>
  <si>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</si>
  <si>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</si>
  <si>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</si>
  <si>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</si>
  <si>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</si>
  <si>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</si>
  <si>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</si>
  <si>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</si>
  <si>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</si>
  <si>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</si>
  <si>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</si>
  <si>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</si>
  <si>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</si>
  <si>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</si>
  <si>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</si>
  <si>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</si>
  <si>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</si>
  <si>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</si>
  <si>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</si>
  <si>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</si>
  <si>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</si>
  <si>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</si>
  <si>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</si>
  <si>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</si>
  <si>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</si>
  <si>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</si>
  <si>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</si>
  <si>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</si>
  <si>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</si>
  <si>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</si>
  <si>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</si>
  <si>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</si>
  <si>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</si>
  <si>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</si>
  <si>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</si>
  <si>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</si>
  <si>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</si>
  <si>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</si>
  <si>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</si>
  <si>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</si>
  <si>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</si>
  <si>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</si>
  <si>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</si>
  <si>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</si>
  <si>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</si>
  <si>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</si>
  <si>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</si>
  <si>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</si>
  <si>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</si>
  <si>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</si>
  <si>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</si>
  <si>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</si>
  <si>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</si>
  <si>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</si>
  <si>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</si>
  <si>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</si>
  <si>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</si>
  <si>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</si>
  <si>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</si>
  <si>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</si>
  <si>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</si>
  <si>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</si>
  <si>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</si>
  <si>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</si>
  <si>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</si>
  <si>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</si>
  <si>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</si>
  <si>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</si>
  <si>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</si>
  <si>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</si>
  <si>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</si>
  <si>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</si>
  <si>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</si>
  <si>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</si>
  <si>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</si>
  <si>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</si>
  <si>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</si>
  <si>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</si>
  <si>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</si>
  <si>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</si>
  <si>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</si>
  <si>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</si>
  <si>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</si>
  <si>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</si>
  <si>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</si>
  <si>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</si>
  <si>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</si>
  <si>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</si>
  <si>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</si>
  <si>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</si>
  <si>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</si>
  <si>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</si>
  <si>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</si>
  <si>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</si>
  <si>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</si>
  <si>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</si>
  <si>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</si>
  <si>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</si>
  <si>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</si>
  <si>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</si>
  <si>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</si>
  <si>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</si>
  <si>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</si>
  <si>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</si>
  <si>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</si>
  <si>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</si>
  <si>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</si>
  <si>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</si>
  <si>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</si>
  <si>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</si>
  <si>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</si>
  <si>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</si>
  <si>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</si>
  <si>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</si>
  <si>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</si>
  <si>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</si>
  <si>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</si>
  <si>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</si>
  <si>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</si>
  <si>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</si>
  <si>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</si>
  <si>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</si>
  <si>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</si>
  <si>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</si>
  <si>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</si>
  <si>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</si>
  <si>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</si>
  <si>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</si>
  <si>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</si>
  <si>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</si>
  <si>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</si>
  <si>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</si>
  <si>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</si>
  <si>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</si>
  <si>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</si>
  <si>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</si>
  <si>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</si>
  <si>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</si>
  <si>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</si>
  <si>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</si>
  <si>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</si>
  <si>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</si>
  <si>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</si>
  <si>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</si>
  <si>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</si>
  <si>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</si>
  <si>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</si>
  <si>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</si>
  <si>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</si>
  <si>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</si>
  <si>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</si>
  <si>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</si>
  <si>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</si>
  <si>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</si>
  <si>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</si>
  <si>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</si>
  <si>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</si>
  <si>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</si>
  <si>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</si>
  <si>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</si>
  <si>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</si>
  <si>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</si>
  <si>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</si>
  <si>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</si>
  <si>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</si>
  <si>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</si>
  <si>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</si>
  <si>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</si>
  <si>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</si>
  <si>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</si>
  <si>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</si>
  <si>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</si>
  <si>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</si>
  <si>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</si>
  <si>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</si>
  <si>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</si>
  <si>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</si>
  <si>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</si>
  <si>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</si>
  <si>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</si>
  <si>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</si>
  <si>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</si>
  <si>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</si>
  <si>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</si>
  <si>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</si>
  <si>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</si>
  <si>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</si>
  <si>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</si>
  <si>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</si>
  <si>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</si>
  <si>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</si>
  <si>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</si>
  <si>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</si>
  <si>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</si>
  <si>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</si>
  <si>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</si>
  <si>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</si>
  <si>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</si>
  <si>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</si>
  <si>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</si>
  <si>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</si>
  <si>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</si>
  <si>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</si>
  <si>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</si>
  <si>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</si>
  <si>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</si>
  <si>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</si>
  <si>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</si>
  <si>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</si>
  <si>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</si>
  <si>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</si>
  <si>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</si>
  <si>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</si>
  <si>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</si>
  <si>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</si>
  <si>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</si>
  <si>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</si>
  <si>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</si>
  <si>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</si>
  <si>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</si>
  <si>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</si>
  <si>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</si>
  <si>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</si>
  <si>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</si>
  <si>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</si>
  <si>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</si>
  <si>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</si>
  <si>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</si>
  <si>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</si>
  <si>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</si>
  <si>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</si>
  <si>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</si>
  <si>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</si>
  <si>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</si>
  <si>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</si>
  <si>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</si>
  <si>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</si>
  <si>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</si>
  <si>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</si>
  <si>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</si>
  <si>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</si>
  <si>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</si>
  <si>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</si>
  <si>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</si>
  <si>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</si>
  <si>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</si>
  <si>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</si>
  <si>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</si>
  <si>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</si>
  <si>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</si>
  <si>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</si>
  <si>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</si>
  <si>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</si>
  <si>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</si>
  <si>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</si>
  <si>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</si>
  <si>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</si>
  <si>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</si>
  <si>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</si>
  <si>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</si>
  <si>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</si>
  <si>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</si>
  <si>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</si>
  <si>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</si>
  <si>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</si>
  <si>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</si>
  <si>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</si>
  <si>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</si>
  <si>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</si>
  <si>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</si>
  <si>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</si>
  <si>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</si>
  <si>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</si>
  <si>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</si>
  <si>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</si>
  <si>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</si>
  <si>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</si>
  <si>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</si>
  <si>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</si>
  <si>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</si>
  <si>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</si>
  <si>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</si>
  <si>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</si>
  <si>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</si>
  <si>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</si>
  <si>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</si>
  <si>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</si>
  <si>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</si>
  <si>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</si>
  <si>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</si>
  <si>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</si>
  <si>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</si>
  <si>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</si>
  <si>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</si>
  <si>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</si>
  <si>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</si>
  <si>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</si>
  <si>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</si>
  <si>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</si>
  <si>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</si>
  <si>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</si>
  <si>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</si>
  <si>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</si>
  <si>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</si>
  <si>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</si>
  <si>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</si>
  <si>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</si>
  <si>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</si>
  <si>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</si>
  <si>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</si>
  <si>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</si>
  <si>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</si>
  <si>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</si>
  <si>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</si>
  <si>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</si>
  <si>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</si>
  <si>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</si>
  <si>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</si>
  <si>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</si>
  <si>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</si>
  <si>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</si>
  <si>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</si>
  <si>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</si>
  <si>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</si>
  <si>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</si>
  <si>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</si>
  <si>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</si>
  <si>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</si>
  <si>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</si>
  <si>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</si>
  <si>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</si>
  <si>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</si>
  <si>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</si>
  <si>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</si>
  <si>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</si>
  <si>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</si>
  <si>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</si>
  <si>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</si>
  <si>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</si>
  <si>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</si>
  <si>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</si>
  <si>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</si>
  <si>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</si>
  <si>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</si>
  <si>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</si>
  <si>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</si>
  <si>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</si>
  <si>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</si>
  <si>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</si>
  <si>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</si>
  <si>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</si>
  <si>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</si>
  <si>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</si>
  <si>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</si>
  <si>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</si>
  <si>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</si>
  <si>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</si>
  <si>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</si>
  <si>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</si>
  <si>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</si>
  <si>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</si>
  <si>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</si>
  <si>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</si>
  <si>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</si>
  <si>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</si>
  <si>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</si>
  <si>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</si>
  <si>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</si>
  <si>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</si>
  <si>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</si>
  <si>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</si>
  <si>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</si>
  <si>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</si>
  <si>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</si>
  <si>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</si>
  <si>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</si>
  <si>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</si>
  <si>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</si>
  <si>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</si>
  <si>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</si>
  <si>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</si>
  <si>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</si>
  <si>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</si>
  <si>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</si>
  <si>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</si>
  <si>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</si>
  <si>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</si>
  <si>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</si>
  <si>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</si>
  <si>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</si>
  <si>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</si>
  <si>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</si>
  <si>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</si>
  <si>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</si>
  <si>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</si>
  <si>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</si>
  <si>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</si>
  <si>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</si>
  <si>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</si>
  <si>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</si>
  <si>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</si>
  <si>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</si>
  <si>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</si>
  <si>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</si>
  <si>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</si>
  <si>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</si>
  <si>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</si>
  <si>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</si>
  <si>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</si>
  <si>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</si>
  <si>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</si>
  <si>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</si>
  <si>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</si>
  <si>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</si>
  <si>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</si>
  <si>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</si>
  <si>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</si>
  <si>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</si>
  <si>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</si>
  <si>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</si>
  <si>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</si>
  <si>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</si>
  <si>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</si>
  <si>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</si>
  <si>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</si>
  <si>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</si>
  <si>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</si>
  <si>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</si>
  <si>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</si>
  <si>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</si>
  <si>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</si>
  <si>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</si>
  <si>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</si>
  <si>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</si>
  <si>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</si>
  <si>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</si>
  <si>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</si>
  <si>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</si>
  <si>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</si>
  <si>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</si>
  <si>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</si>
  <si>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</si>
  <si>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</si>
  <si>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</si>
  <si>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</si>
  <si>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</si>
  <si>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</si>
  <si>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</si>
  <si>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</si>
  <si>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</si>
  <si>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</si>
  <si>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</si>
  <si>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</si>
  <si>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</si>
  <si>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</si>
  <si>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</si>
  <si>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</si>
  <si>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</si>
  <si>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</si>
  <si>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</si>
  <si>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</si>
  <si>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</si>
  <si>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</si>
  <si>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</si>
  <si>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</si>
  <si>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</si>
  <si>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</si>
  <si>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</si>
  <si>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</si>
  <si>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</si>
  <si>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</si>
  <si>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</si>
  <si>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</si>
  <si>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</si>
  <si>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</si>
  <si>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</si>
  <si>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</si>
  <si>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</si>
  <si>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</si>
  <si>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</si>
  <si>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</si>
  <si>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</si>
  <si>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</si>
  <si>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</si>
  <si>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</si>
  <si>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</si>
  <si>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</si>
  <si>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</si>
  <si>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</si>
  <si>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</si>
  <si>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</si>
  <si>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</si>
  <si>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</si>
  <si>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</si>
  <si>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</si>
  <si>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</si>
  <si>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</si>
  <si>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</si>
  <si>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</si>
  <si>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</si>
  <si>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</si>
  <si>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</si>
  <si>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</si>
  <si>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</si>
  <si>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</si>
  <si>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</si>
  <si>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</si>
  <si>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</si>
  <si>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</si>
  <si>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</si>
  <si>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</si>
  <si>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</si>
  <si>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</si>
  <si>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</si>
  <si>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</si>
  <si>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</si>
  <si>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</si>
  <si>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</si>
  <si>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</si>
  <si>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</si>
  <si>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</si>
  <si>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</si>
  <si>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</si>
  <si>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</si>
  <si>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</si>
  <si>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</si>
  <si>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</si>
  <si>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</si>
  <si>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</si>
  <si>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</si>
  <si>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</si>
  <si>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</si>
  <si>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</si>
  <si>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</si>
  <si>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</si>
  <si>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</si>
  <si>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</si>
  <si>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</si>
  <si>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</si>
  <si>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</si>
  <si>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</si>
  <si>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</si>
  <si>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</si>
  <si>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</si>
  <si>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</si>
  <si>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</si>
  <si>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</si>
  <si>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</si>
  <si>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</si>
  <si>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</si>
  <si>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</si>
  <si>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</si>
  <si>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</si>
  <si>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</si>
  <si>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</si>
  <si>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</si>
  <si>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</si>
  <si>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</si>
  <si>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</si>
  <si>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</si>
  <si>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</si>
  <si>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</si>
  <si>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</si>
  <si>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</si>
  <si>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</si>
  <si>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</si>
  <si>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</si>
  <si>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</si>
  <si>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</si>
  <si>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</si>
  <si>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</si>
  <si>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</si>
  <si>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</si>
  <si>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</si>
  <si>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</si>
  <si>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</si>
  <si>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</si>
  <si>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</si>
  <si>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</si>
  <si>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</si>
  <si>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</si>
  <si>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</si>
  <si>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</si>
  <si>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</si>
  <si>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</si>
  <si>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</si>
  <si>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</si>
  <si>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</si>
  <si>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</si>
  <si>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</si>
  <si>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</si>
  <si>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</si>
  <si>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</si>
  <si>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</si>
  <si>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</si>
  <si>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</si>
  <si>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</si>
  <si>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</si>
  <si>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</si>
  <si>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</si>
  <si>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</si>
  <si>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</si>
  <si>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</si>
  <si>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</si>
  <si>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</si>
  <si>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</si>
  <si>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</si>
  <si>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</si>
  <si>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</si>
  <si>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</si>
  <si>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</si>
  <si>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</si>
  <si>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</si>
  <si>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</si>
  <si>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</si>
  <si>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</si>
  <si>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</si>
  <si>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</si>
  <si>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</si>
  <si>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</si>
  <si>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</si>
  <si>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</si>
  <si>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</si>
  <si>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</si>
  <si>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</si>
  <si>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</si>
  <si>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</si>
  <si>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</si>
  <si>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</si>
  <si>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</si>
  <si>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</si>
  <si>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</si>
  <si>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</si>
  <si>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</si>
  <si>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</si>
  <si>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</si>
  <si>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</si>
  <si>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</si>
  <si>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</si>
  <si>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</si>
  <si>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</si>
  <si>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</si>
  <si>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</si>
  <si>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</si>
  <si>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</si>
  <si>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</si>
  <si>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</si>
  <si>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</si>
  <si>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</si>
  <si>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</si>
  <si>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</si>
  <si>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</si>
  <si>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</si>
  <si>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</si>
  <si>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</si>
  <si>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</si>
  <si>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</si>
  <si>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</si>
  <si>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</si>
  <si>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</si>
  <si>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</si>
  <si>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</si>
  <si>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</si>
  <si>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</si>
  <si>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</si>
  <si>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</si>
  <si>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</si>
  <si>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</si>
  <si>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</si>
  <si>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</si>
  <si>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</si>
  <si>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</si>
  <si>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</si>
  <si>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</si>
  <si>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</si>
  <si>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</si>
  <si>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</si>
  <si>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</si>
  <si>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</si>
  <si>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</si>
  <si>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</si>
  <si>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</si>
  <si>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</si>
  <si>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</si>
  <si>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</si>
  <si>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</si>
  <si>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</si>
  <si>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</si>
  <si>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</si>
  <si>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</si>
  <si>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</si>
  <si>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</si>
  <si>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</si>
  <si>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</si>
  <si>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</si>
  <si>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</si>
  <si>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</si>
  <si>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</si>
  <si>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</si>
  <si>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</si>
  <si>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</si>
  <si>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</si>
  <si>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</si>
  <si>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</si>
  <si>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</si>
  <si>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</si>
  <si>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</si>
  <si>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</si>
  <si>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</si>
  <si>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</si>
  <si>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</si>
  <si>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</si>
  <si>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</si>
  <si>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</si>
  <si>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</si>
  <si>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</si>
  <si>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</si>
  <si>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</si>
  <si>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</si>
  <si>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</si>
  <si>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</si>
  <si>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</si>
  <si>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</si>
  <si>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</si>
  <si>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</si>
  <si>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</si>
  <si>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</si>
  <si>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</si>
  <si>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</si>
  <si>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</si>
  <si>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</si>
  <si>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</si>
  <si>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</si>
  <si>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</si>
  <si>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</si>
  <si>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</si>
  <si>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</si>
  <si>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</si>
  <si>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</si>
  <si>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</si>
  <si>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</si>
  <si>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</si>
  <si>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</si>
  <si>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</si>
  <si>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</si>
  <si>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</si>
  <si>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</si>
  <si>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</si>
  <si>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</si>
  <si>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</si>
  <si>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</si>
  <si>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</si>
  <si>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</si>
  <si>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</si>
  <si>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</si>
  <si>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</si>
  <si>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</si>
  <si>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</si>
  <si>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</si>
  <si>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</si>
  <si>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</si>
  <si>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</si>
  <si>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</si>
  <si>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</si>
  <si>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</si>
  <si>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</si>
  <si>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</si>
  <si>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</si>
  <si>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</si>
  <si>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</si>
  <si>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</si>
  <si>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</si>
  <si>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</si>
  <si>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</si>
  <si>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</si>
  <si>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</si>
  <si>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</si>
  <si>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</si>
  <si>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</si>
  <si>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</si>
  <si>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</si>
  <si>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</si>
  <si>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</si>
  <si>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</si>
  <si>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</si>
  <si>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</si>
  <si>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</si>
  <si>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</si>
  <si>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</si>
  <si>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</si>
  <si>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</si>
  <si>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</si>
  <si>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</si>
  <si>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</si>
  <si>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</si>
  <si>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</si>
  <si>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</si>
  <si>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</si>
  <si>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</si>
  <si>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</si>
  <si>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</si>
  <si>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</si>
  <si>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</si>
  <si>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</si>
  <si>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</si>
  <si>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</si>
  <si>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</si>
  <si>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</si>
  <si>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</si>
  <si>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</si>
  <si>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</si>
  <si>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</si>
  <si>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</si>
  <si>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</si>
  <si>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</si>
  <si>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</si>
  <si>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</si>
  <si>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</si>
  <si>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</si>
  <si>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</si>
  <si>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</si>
  <si>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</si>
  <si>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</si>
  <si>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</si>
  <si>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</si>
  <si>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</si>
  <si>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</si>
  <si>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</si>
  <si>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</si>
  <si>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</si>
  <si>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</si>
  <si>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</si>
  <si>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</si>
  <si>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</si>
  <si>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</si>
  <si>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</si>
  <si>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</si>
  <si>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</si>
  <si>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</si>
  <si>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</si>
  <si>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</si>
  <si>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</si>
  <si>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</si>
  <si>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</si>
  <si>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</si>
  <si>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</si>
  <si>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</si>
  <si>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</si>
  <si>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</si>
  <si>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</si>
  <si>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</si>
  <si>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</si>
  <si>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</si>
  <si>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</si>
  <si>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</si>
  <si>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</si>
  <si>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</si>
  <si>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</si>
  <si>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</si>
  <si>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</si>
  <si>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</si>
  <si>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</si>
  <si>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</si>
  <si>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</si>
  <si>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</si>
  <si>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</si>
  <si>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</si>
  <si>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</si>
  <si>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</si>
  <si>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</si>
  <si>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</si>
  <si>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</si>
  <si>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</si>
  <si>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</si>
  <si>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</si>
  <si>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</si>
  <si>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</si>
  <si>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</si>
  <si>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</si>
  <si>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</si>
  <si>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</si>
  <si>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</si>
  <si>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</si>
  <si>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</si>
  <si>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</si>
  <si>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</si>
  <si>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</si>
  <si>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</si>
  <si>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</si>
  <si>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</si>
  <si>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</si>
  <si>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</si>
  <si>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</si>
  <si>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</si>
  <si>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</si>
  <si>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</si>
  <si>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</si>
  <si>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</si>
  <si>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</si>
  <si>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</si>
  <si>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</si>
  <si>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</si>
  <si>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</si>
  <si>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</si>
  <si>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</si>
  <si>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</si>
  <si>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</si>
  <si>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</si>
  <si>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</si>
  <si>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</si>
  <si>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</si>
  <si>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</si>
  <si>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</si>
  <si>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</si>
  <si>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</si>
  <si>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</si>
  <si>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</si>
  <si>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</si>
  <si>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</si>
  <si>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</si>
  <si>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</si>
  <si>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</si>
  <si>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</si>
  <si>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</si>
  <si>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</si>
  <si>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</si>
  <si>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</si>
  <si>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</si>
  <si>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</si>
  <si>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</si>
  <si>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</si>
  <si>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</si>
  <si>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</si>
  <si>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</si>
  <si>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</si>
  <si>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</si>
  <si>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</si>
  <si>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</si>
  <si>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</si>
  <si>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</si>
  <si>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</si>
  <si>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</si>
  <si>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</si>
  <si>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</si>
  <si>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</si>
  <si>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</si>
  <si>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</si>
  <si>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</si>
  <si>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</si>
  <si>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</si>
  <si>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</si>
  <si>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</si>
  <si>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</si>
  <si>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</si>
  <si>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</si>
  <si>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</si>
  <si>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</si>
  <si>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</si>
  <si>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</si>
  <si>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</si>
  <si>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</si>
  <si>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</si>
  <si>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</si>
  <si>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</si>
  <si>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</si>
  <si>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</si>
  <si>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</si>
  <si>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</si>
  <si>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</si>
  <si>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</si>
  <si>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</si>
  <si>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</si>
  <si>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</si>
  <si>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</si>
  <si>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</si>
  <si>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</si>
  <si>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</si>
  <si>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</si>
  <si>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</si>
  <si>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</si>
  <si>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</si>
  <si>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</si>
  <si>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</si>
  <si>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</si>
  <si>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</si>
  <si>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</si>
  <si>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</si>
  <si>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</si>
  <si>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</si>
  <si>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</si>
  <si>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</si>
  <si>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</si>
  <si>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</si>
  <si>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</si>
  <si>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</si>
  <si>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</si>
  <si>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</si>
  <si>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</si>
  <si>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</si>
  <si>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</si>
  <si>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</si>
  <si>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</si>
  <si>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</si>
  <si>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</si>
  <si>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</si>
  <si>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</si>
  <si>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</si>
  <si>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</si>
  <si>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</si>
  <si>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</si>
  <si>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</si>
  <si>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</si>
  <si>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</si>
  <si>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</si>
  <si>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</si>
  <si>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</si>
  <si>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</si>
  <si>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</si>
  <si>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</si>
  <si>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</si>
  <si>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</si>
  <si>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</si>
  <si>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</si>
  <si>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</si>
  <si>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</si>
  <si>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</si>
  <si>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</si>
  <si>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</si>
  <si>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</si>
  <si>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</si>
  <si>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</si>
  <si>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</si>
  <si>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</si>
  <si>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</si>
  <si>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</si>
  <si>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</si>
  <si>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</si>
  <si>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</si>
  <si>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</si>
  <si>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</si>
  <si>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</si>
  <si>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</si>
  <si>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</si>
  <si>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</si>
  <si>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</si>
  <si>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</si>
  <si>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</si>
  <si>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</si>
  <si>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</si>
  <si>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</si>
  <si>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</si>
  <si>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</si>
  <si>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</si>
  <si>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</si>
  <si>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</si>
  <si>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</si>
  <si>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</si>
  <si>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</si>
  <si>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</si>
  <si>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</si>
  <si>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</si>
  <si>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</si>
  <si>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</si>
  <si>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</si>
  <si>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</si>
  <si>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</si>
  <si>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</si>
  <si>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</si>
  <si>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</si>
  <si>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</si>
  <si>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</si>
  <si>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</si>
  <si>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</si>
  <si>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</si>
  <si>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</si>
  <si>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</si>
  <si>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</si>
  <si>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</si>
  <si>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2月国内发货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</si>
  <si>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</si>
  <si>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</si>
  <si>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</si>
  <si>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</si>
  <si>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</si>
  <si>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</si>
  <si>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</si>
  <si>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</si>
  <si>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</si>
  <si>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</si>
  <si>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</si>
  <si>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</si>
  <si>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</si>
  <si>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</si>
  <si>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</si>
  <si>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</si>
  <si>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</si>
  <si>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</si>
  <si>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3.16：363257642964</t>
    <phoneticPr fontId="2" type="noConversion"/>
  </si>
  <si>
    <t>退款4套 已退48,000 / 3.19：66073 0304 3796</t>
    <phoneticPr fontId="2" type="noConversion"/>
  </si>
  <si>
    <t>3.24：6621730846</t>
    <phoneticPr fontId="2" type="noConversion"/>
  </si>
  <si>
    <t>2.26：6608308534</t>
    <phoneticPr fontId="2" type="noConversion"/>
  </si>
  <si>
    <t>hwiming_doll</t>
    <phoneticPr fontId="2" type="noConversion"/>
  </si>
  <si>
    <t>4.7：RE029973847HK 寄到韩国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</si>
  <si>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</si>
  <si>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</si>
  <si>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</si>
  <si>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</si>
  <si>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</si>
  <si>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</si>
  <si>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</si>
  <si>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</si>
  <si>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</si>
  <si>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</si>
  <si>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</si>
  <si>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</si>
  <si>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</si>
  <si>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</si>
  <si>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 xml:space="preserve">JENNIE KIM 1ST CHEERING KIT </t>
    <phoneticPr fontId="2" type="noConversion"/>
  </si>
  <si>
    <t>1.5韩国到货</t>
    <phoneticPr fontId="2" type="noConversion"/>
  </si>
  <si>
    <t>2.15韩国到货</t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</si>
  <si>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</si>
  <si>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</si>
  <si>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</si>
  <si>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</si>
  <si>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</si>
  <si>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</si>
  <si>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</si>
  <si>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</si>
  <si>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</si>
  <si>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</si>
  <si>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</si>
  <si>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</si>
  <si>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</si>
  <si>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</si>
  <si>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</si>
  <si>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</si>
  <si>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4.22：本周发货 /二月中旬发货, 可中国发货 运费已付2w 若实际少于 退回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</si>
  <si>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</si>
  <si>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</si>
  <si>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台湾发货</t>
    <phoneticPr fontId="2" type="noConversion"/>
  </si>
  <si>
    <t>healingjun0913</t>
    <phoneticPr fontId="2" type="noConversion"/>
  </si>
  <si>
    <t>celestenight_cn</t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</si>
  <si>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</si>
  <si>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4.27：6634949462</t>
    <phoneticPr fontId="2" type="noConversion"/>
  </si>
  <si>
    <t>04/29/20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</si>
  <si>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</si>
  <si>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</si>
  <si>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</si>
  <si>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</si>
  <si>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</si>
  <si>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</si>
  <si>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</si>
  <si>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</si>
  <si>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</si>
  <si>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</si>
  <si>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</si>
  <si>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</si>
  <si>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</si>
  <si>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</si>
  <si>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</si>
  <si>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</si>
  <si>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</si>
  <si>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</si>
  <si>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</si>
  <si>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</si>
  <si>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</si>
  <si>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</si>
  <si>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</si>
  <si>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</si>
  <si>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</si>
  <si>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</si>
  <si>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</si>
  <si>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</si>
  <si>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</si>
  <si>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</si>
  <si>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</si>
  <si>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</si>
  <si>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</si>
  <si>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</si>
  <si>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</si>
  <si>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MAMAMOO bebemumu 20cm娃 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</si>
  <si>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</si>
  <si>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</si>
  <si>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</si>
  <si>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</si>
  <si>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</si>
  <si>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</si>
  <si>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</si>
  <si>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</si>
  <si>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</si>
  <si>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</si>
  <si>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</si>
  <si>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</si>
  <si>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</si>
  <si>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</si>
  <si>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</si>
  <si>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BGon0305 /销号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</si>
  <si>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</si>
  <si>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</si>
  <si>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</si>
  <si>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</si>
  <si>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</si>
  <si>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</si>
  <si>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</si>
  <si>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</si>
  <si>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</si>
  <si>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</si>
  <si>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</si>
  <si>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</si>
  <si>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</si>
  <si>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</si>
  <si>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</si>
  <si>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</si>
  <si>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</si>
  <si>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</si>
  <si>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</si>
  <si>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</si>
  <si>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</si>
  <si>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</si>
  <si>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</si>
  <si>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</si>
  <si>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</si>
  <si>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</si>
  <si>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</si>
  <si>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</si>
  <si>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</si>
  <si>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</si>
  <si>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</si>
  <si>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</si>
  <si>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</si>
  <si>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</si>
  <si>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</si>
  <si>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</si>
  <si>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</si>
  <si>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</si>
  <si>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</si>
  <si>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</si>
  <si>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</si>
  <si>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</si>
  <si>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</si>
  <si>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</si>
  <si>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</si>
  <si>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</si>
  <si>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</si>
  <si>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</si>
  <si>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</si>
  <si>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</si>
  <si>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</si>
  <si>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</si>
  <si>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</si>
  <si>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</si>
  <si>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</si>
  <si>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</si>
  <si>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</si>
  <si>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年前到货时存在问题 暂未补款：</t>
    <phoneticPr fontId="2" type="noConversion"/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</si>
  <si>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</si>
  <si>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</si>
  <si>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</si>
  <si>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</si>
  <si>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</si>
  <si>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</si>
  <si>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</si>
  <si>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推主id</t>
    <phoneticPr fontId="2" type="noConversion"/>
  </si>
  <si>
    <t>进度</t>
    <phoneticPr fontId="2" type="noConversion"/>
  </si>
  <si>
    <t>DPL158293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</si>
  <si>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</si>
  <si>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</si>
  <si>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</si>
  <si>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漏发*9 / 最后回复：12.15 /推特已清空</t>
    <phoneticPr fontId="2" type="noConversion"/>
  </si>
  <si>
    <t>共red*1 purple*1 / 漏发red*1</t>
    <phoneticPr fontId="2" type="noConversion"/>
  </si>
  <si>
    <t>woong_19971015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</si>
  <si>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</si>
  <si>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</si>
  <si>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</si>
  <si>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</si>
  <si>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</si>
  <si>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</si>
  <si>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</si>
  <si>
    <t>相框分开配送</t>
    <phoneticPr fontId="2" type="noConversion"/>
  </si>
  <si>
    <t>3.17：6293-6504-8254 /开箱视频在4月5日</t>
    <phoneticPr fontId="2" type="noConversion"/>
  </si>
  <si>
    <t>3.24：66042-0212-9766 /额外多钥匙扣*1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</si>
  <si>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【2】</t>
    </r>
    <phoneticPr fontId="2" type="noConversion"/>
  </si>
  <si>
    <t>IU _d1wlrma CHEERING KIT  【47】</t>
    <phoneticPr fontId="2" type="noConversion"/>
  </si>
  <si>
    <t>文彬 尹产贺 Visible Heaven  【相框】</t>
    <phoneticPr fontId="2" type="noConversion"/>
  </si>
  <si>
    <t>IU _d1wlrma CHEERING KIT</t>
    <phoneticPr fontId="2" type="noConversion"/>
  </si>
  <si>
    <t>3.24：Cj 363257845986 /报数时没报A+B，缺少A+B额外特典</t>
    <phoneticPr fontId="2" type="noConversion"/>
  </si>
  <si>
    <t>RedVelvet Velvet Gun SEASON2</t>
    <phoneticPr fontId="2" type="noConversion"/>
  </si>
  <si>
    <t>3.16：2月底已发：CJ 6611758786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</si>
  <si>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</si>
  <si>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sh_momo_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</si>
  <si>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&amp; 1.30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6368149605 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推主多发一套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</si>
  <si>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</t>
    </r>
    <phoneticPr fontId="2" type="noConversion"/>
  </si>
  <si>
    <t>文彬 尹产贺 Visible Heaven  【相框*7】</t>
    <phoneticPr fontId="2" type="noConversion"/>
  </si>
  <si>
    <t>5.9：已私信 /缺少一个胶带，由usb卡代替；“30日”特典取消; 由贴纸2p代替 /3.17：61240-0313-8445</t>
    <phoneticPr fontId="2" type="noConversion"/>
  </si>
  <si>
    <t>雪娥 LUDA SOLAR X LUNAR 台历组合 【3】</t>
    <phoneticPr fontId="2" type="noConversion"/>
  </si>
  <si>
    <t>雪娥 LUDA SOLAR X LUNAR 台历组合</t>
    <phoneticPr fontId="2" type="noConversion"/>
  </si>
  <si>
    <t>&lt;Siyeon, Sua, Gahyeon&gt; 2020 Season's greeting</t>
    <phoneticPr fontId="2" type="noConversion"/>
  </si>
  <si>
    <t>裴珠泫 IRENE FIRST LOVE SLOGAN 【6】</t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</si>
  <si>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</si>
  <si>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</si>
  <si>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</si>
  <si>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【16】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</si>
  <si>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 </t>
    </r>
    <r>
      <rPr>
        <sz val="10"/>
        <rFont val="宋体"/>
        <family val="3"/>
        <charset val="134"/>
      </rPr>
      <t>【4】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</si>
  <si>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</si>
  <si>
    <r>
      <t xml:space="preserve">RedVelvet Velvet Gun SEASON2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</si>
  <si>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</t>
    </r>
    <r>
      <rPr>
        <sz val="10"/>
        <rFont val="宋体"/>
        <family val="3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</si>
  <si>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</t>
    </r>
    <r>
      <rPr>
        <sz val="10"/>
        <rFont val="等线"/>
        <family val="2"/>
        <charset val="134"/>
      </rPr>
      <t>【10】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</si>
  <si>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</si>
  <si>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r>
      <rPr>
        <sz val="10"/>
        <rFont val="等线"/>
        <family val="2"/>
        <charset val="134"/>
      </rPr>
      <t>【7】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</si>
  <si>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  <r>
      <rPr>
        <sz val="10"/>
        <rFont val="等线"/>
        <family val="2"/>
        <charset val="134"/>
      </rPr>
      <t>【21】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</si>
  <si>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r>
      <rPr>
        <sz val="10"/>
        <rFont val="等线"/>
        <family val="2"/>
        <charset val="134"/>
      </rPr>
      <t>【14】</t>
    </r>
    <phoneticPr fontId="2" type="noConversion"/>
  </si>
  <si>
    <r>
      <t xml:space="preserve">&lt;Siyeon, Sua, Gahyeon&gt; 2020 Season's greeting </t>
    </r>
    <r>
      <rPr>
        <sz val="10"/>
        <rFont val="宋体"/>
        <family val="3"/>
        <charset val="134"/>
      </rPr>
      <t>【2】</t>
    </r>
    <phoneticPr fontId="2" type="noConversion"/>
  </si>
  <si>
    <t>5.10到货补款</t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</si>
  <si>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r>
      <rPr>
        <sz val="10"/>
        <rFont val="宋体"/>
        <family val="3"/>
        <charset val="134"/>
      </rPr>
      <t>【5】</t>
    </r>
    <phoneticPr fontId="2" type="noConversion"/>
  </si>
  <si>
    <t>5.8：6101108099469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</si>
  <si>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</si>
  <si>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</si>
  <si>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</si>
  <si>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</si>
  <si>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</t>
    </r>
    <phoneticPr fontId="2" type="noConversion"/>
  </si>
  <si>
    <t>5.13到货补款</t>
    <phoneticPr fontId="2" type="noConversion"/>
  </si>
  <si>
    <t xml:space="preserve">SF729672 </t>
    <phoneticPr fontId="2" type="noConversion"/>
  </si>
  <si>
    <t>5.9：
菠萝 20cm : 6305-3037-5241
菠萝 15cm : 6305-3037-5226
樱桃 20cm : 6305-3037-5182
樱桃 15cm : 6305-2103-8560</t>
    <phoneticPr fontId="2" type="noConversion"/>
  </si>
  <si>
    <t>5.13  5.14</t>
    <phoneticPr fontId="2" type="noConversion"/>
  </si>
  <si>
    <t>5.16  5.17</t>
    <phoneticPr fontId="2" type="noConversion"/>
  </si>
  <si>
    <t>5.18：会查看是否有库存 / 4.14：CJ 6629147652 / 6629147663 /少台历特典:便签本</t>
    <phoneticPr fontId="2" type="noConversion"/>
  </si>
  <si>
    <t>台湾发货 /5.16：SF6026069777863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</si>
  <si>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</si>
  <si>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</t>
    </r>
    <phoneticPr fontId="2" type="noConversion"/>
  </si>
  <si>
    <t>5.19到货补款</t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</si>
  <si>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</si>
  <si>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金东爀 SUNSHINE☀ DOLL 20cm娃 【1】</t>
    <phoneticPr fontId="2" type="noConversion"/>
  </si>
  <si>
    <t>金东爀 SUNSHINE☀ DOLL 20cm娃</t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</si>
  <si>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</si>
  <si>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r>
      <rPr>
        <sz val="10"/>
        <rFont val="等线"/>
        <family val="2"/>
        <charset val="134"/>
      </rPr>
      <t>【4】</t>
    </r>
    <phoneticPr fontId="2" type="noConversion"/>
  </si>
  <si>
    <t>22（2）.jpg</t>
    <phoneticPr fontId="2" type="noConversion"/>
  </si>
  <si>
    <t>23 单号</t>
    <phoneticPr fontId="2" type="noConversion"/>
  </si>
  <si>
    <t xml:space="preserve">SF709897 </t>
    <phoneticPr fontId="2" type="noConversion"/>
  </si>
  <si>
    <t>5.20：下周六前寄出，少B*1，换红色米奇款 / 4.26：顺丰寄 已给怀化地址 /5.7：EA304553127HK</t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</si>
  <si>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【4】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</si>
  <si>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</si>
  <si>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【24】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</si>
  <si>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 </t>
    </r>
    <r>
      <rPr>
        <sz val="10"/>
        <rFont val="等线"/>
        <family val="3"/>
        <charset val="134"/>
      </rPr>
      <t>【9】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</si>
  <si>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</si>
  <si>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phoneticPr fontId="2" type="noConversion"/>
  </si>
  <si>
    <t>金东贤 BABY'S BREATH 4th SLOGAN</t>
    <phoneticPr fontId="2" type="noConversion"/>
  </si>
  <si>
    <t xml:space="preserve">田雄 Milky WOONG Winter Cheering kit </t>
    <phoneticPr fontId="2" type="noConversion"/>
  </si>
  <si>
    <t>金东贤 BABY'S BREATH 4th SLOGAN 【重购】【13】</t>
    <phoneticPr fontId="2" type="noConversion"/>
  </si>
  <si>
    <t>红色多一条 / 5.11：6640853295 收到后私信 /第一次发货 丢失 12.2：415126336041</t>
    <phoneticPr fontId="2" type="noConversion"/>
  </si>
  <si>
    <t>JISOO FirstSnow Cheering Kit  【33】</t>
    <phoneticPr fontId="2" type="noConversion"/>
  </si>
  <si>
    <t xml:space="preserve">JISOO FirstSnow Cheering Kit </t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</si>
  <si>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【23】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</si>
  <si>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r>
      <rPr>
        <sz val="10"/>
        <rFont val="等线"/>
        <family val="2"/>
        <charset val="134"/>
      </rPr>
      <t>【11】</t>
    </r>
    <phoneticPr fontId="2" type="noConversion"/>
  </si>
  <si>
    <r>
      <t>田雄</t>
    </r>
    <r>
      <rPr>
        <sz val="10"/>
        <rFont val="Arial"/>
        <family val="2"/>
      </rPr>
      <t xml:space="preserve"> ✨PANDORA CHEERING SLOGAN</t>
    </r>
    <phoneticPr fontId="2" type="noConversion"/>
  </si>
  <si>
    <t>5.22到货补款</t>
    <phoneticPr fontId="2" type="noConversion"/>
  </si>
  <si>
    <r>
      <rPr>
        <sz val="10"/>
        <rFont val="宋体"/>
        <family val="3"/>
        <charset val="134"/>
      </rPr>
      <t>田雄 Milky WOONG Winter Cheering kit 【</t>
    </r>
    <r>
      <rPr>
        <sz val="10"/>
        <rFont val="Arial"/>
        <family val="2"/>
        <charset val="134"/>
      </rPr>
      <t>7</t>
    </r>
    <r>
      <rPr>
        <sz val="10"/>
        <rFont val="宋体"/>
        <family val="3"/>
        <charset val="134"/>
      </rPr>
      <t>】</t>
    </r>
    <phoneticPr fontId="2" type="noConversion"/>
  </si>
  <si>
    <t>（手幅少1条 包通关已退） / 2.18：6105801052493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</si>
  <si>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【5娃6衣】</t>
    </r>
    <phoneticPr fontId="2" type="noConversion"/>
  </si>
  <si>
    <r>
      <rPr>
        <sz val="10"/>
        <color rgb="FFFFC000"/>
        <rFont val="等线"/>
        <family val="2"/>
        <charset val="134"/>
      </rPr>
      <t>车银优</t>
    </r>
    <r>
      <rPr>
        <sz val="10"/>
        <color rgb="FFFFC000"/>
        <rFont val="Arial"/>
        <family val="2"/>
      </rPr>
      <t xml:space="preserve"> 2020 season's greetings calendar&amp;diary. </t>
    </r>
    <r>
      <rPr>
        <sz val="10"/>
        <color rgb="FFFFC000"/>
        <rFont val="等线"/>
        <family val="2"/>
        <charset val="134"/>
      </rPr>
      <t>【补发拉链袋*3】</t>
    </r>
    <phoneticPr fontId="2" type="noConversion"/>
  </si>
  <si>
    <t>5.16：误发往韩国 / 已给怀化地址 / 退款两套动物 推主已退款</t>
    <phoneticPr fontId="2" type="noConversion"/>
  </si>
  <si>
    <r>
      <t>2.21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6129103139646 /</t>
    </r>
    <r>
      <rPr>
        <sz val="11"/>
        <rFont val="等线"/>
        <family val="3"/>
        <charset val="134"/>
        <scheme val="minor"/>
      </rPr>
      <t>额外特典多送了一套</t>
    </r>
    <phoneticPr fontId="2" type="noConversion"/>
  </si>
  <si>
    <t xml:space="preserve">SF534493 </t>
    <phoneticPr fontId="2" type="noConversion"/>
  </si>
  <si>
    <t>李彩演 DEPJCT XXJ X CHECKMATE  【4】</t>
    <phoneticPr fontId="2" type="noConversion"/>
  </si>
  <si>
    <t xml:space="preserve">5.29：B特典已到货 / 5.21：363288831836 换成B版特典 / 3.31：363262689603 </t>
    <phoneticPr fontId="2" type="noConversion"/>
  </si>
  <si>
    <t>5.29到货补款：</t>
    <phoneticPr fontId="2" type="noConversion"/>
  </si>
  <si>
    <t>5.28：交付延迟</t>
    <phoneticPr fontId="2" type="noConversion"/>
  </si>
  <si>
    <t>6.1：6312-1519-6511</t>
    <phoneticPr fontId="2" type="noConversion"/>
  </si>
  <si>
    <t>5.15：EG265957462KR，已改怀化地址 /中国工厂发货</t>
    <phoneticPr fontId="2" type="noConversion"/>
  </si>
  <si>
    <t>SF634826</t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</si>
  <si>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【99】</t>
    </r>
    <phoneticPr fontId="2" type="noConversion"/>
  </si>
  <si>
    <t>泰妍 Bebe Taengther 15cm娃 二次入金 【75】</t>
    <phoneticPr fontId="2" type="noConversion"/>
  </si>
  <si>
    <t>6.2到货补款</t>
    <phoneticPr fontId="2" type="noConversion"/>
  </si>
  <si>
    <t xml:space="preserve">金东贤 ETERNALVISUAL 4th Slogan / Love is..you </t>
    <phoneticPr fontId="2" type="noConversion"/>
  </si>
  <si>
    <t>部分补款</t>
    <phoneticPr fontId="51" type="noConversion"/>
  </si>
  <si>
    <t>中国工厂发货 已给怀化地址 /6.8：预计6.15发货</t>
    <phoneticPr fontId="2" type="noConversion"/>
  </si>
  <si>
    <t>拉链袋全破损*44 /DREM扇子应为21把，少1把(实际疑收到22把) /CHOCOLATE特典更改：透扇-&gt;徽章</t>
    <phoneticPr fontId="2" type="noConversion"/>
  </si>
  <si>
    <t>漏发一套 / 6.11补发：RE00918704HK /5.2：EB004507875HK Hong Kong Pos</t>
    <phoneticPr fontId="2" type="noConversion"/>
  </si>
  <si>
    <t>漏发Mini横幅*1 / 6.5补发：5151502006179 /无徽章-&gt;(类)明信片 /3.9：7511-5643-9320</t>
    <phoneticPr fontId="2" type="noConversion"/>
  </si>
  <si>
    <t>6.5到货补款</t>
    <phoneticPr fontId="2" type="noConversion"/>
  </si>
  <si>
    <t>6.16到货补款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</si>
  <si>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【39】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</si>
  <si>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phoneticPr fontId="2" type="noConversion"/>
  </si>
  <si>
    <t>6.24推文：样品完成 /5.7：暂预计8月</t>
    <phoneticPr fontId="2" type="noConversion"/>
  </si>
  <si>
    <t>淘宝店</t>
    <phoneticPr fontId="2" type="noConversion"/>
  </si>
  <si>
    <t>淘宝 开通优惠券</t>
    <phoneticPr fontId="2" type="noConversion"/>
  </si>
  <si>
    <t>因疫情无法发货，待退款</t>
    <phoneticPr fontId="2" type="noConversion"/>
  </si>
  <si>
    <t>未收到货，待退款</t>
    <phoneticPr fontId="2" type="noConversion"/>
  </si>
  <si>
    <t>漏发一套，待补发</t>
    <phoneticPr fontId="2" type="noConversion"/>
  </si>
  <si>
    <t>待补发/待退款：</t>
    <phoneticPr fontId="2" type="noConversion"/>
  </si>
  <si>
    <t>私信最后回复：4月</t>
    <phoneticPr fontId="2" type="noConversion"/>
  </si>
  <si>
    <t>推特有更新 / 私信最后回复：1.9</t>
    <phoneticPr fontId="2" type="noConversion"/>
  </si>
  <si>
    <t xml:space="preserve">私信最后回复：12.15 </t>
    <phoneticPr fontId="2" type="noConversion"/>
  </si>
  <si>
    <t>推特有更新 / 私信最后回复：11.14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</si>
  <si>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</si>
  <si>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1"/>
        <rFont val="等线"/>
        <family val="2"/>
        <charset val="134"/>
      </rPr>
      <t>金路云</t>
    </r>
    <r>
      <rPr>
        <sz val="11"/>
        <rFont val="Arial"/>
        <family val="2"/>
      </rPr>
      <t xml:space="preserve"> in a row. 2020 season's greetings  </t>
    </r>
    <r>
      <rPr>
        <sz val="11"/>
        <rFont val="等线"/>
        <family val="2"/>
        <charset val="134"/>
      </rPr>
      <t>【18】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</si>
  <si>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</si>
  <si>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t>7.15到货补款</t>
    <phoneticPr fontId="2" type="noConversion"/>
  </si>
  <si>
    <t>先入金特典更改 6.16：补发单号 5710401003875 / 6.1：这周补发先入金特典 / 5.22：413894229512</t>
    <phoneticPr fontId="2" type="noConversion"/>
  </si>
  <si>
    <t>共3条，漏发两条 /7.16：下周一可寄到</t>
    <phoneticPr fontId="2" type="noConversion"/>
  </si>
  <si>
    <t>7.16：下周末退 / 漏发一套 需要退款 / 2.27：64167-0213-0005</t>
    <phoneticPr fontId="2" type="noConversion"/>
  </si>
  <si>
    <t>已收到退款 / 因疫情暂时无法发货 /6.8：仍然无法发货 /东南亚 /已改收件人为：Zhang Xinyi，已改怀化地址</t>
    <phoneticPr fontId="2" type="noConversion"/>
  </si>
  <si>
    <t>预计8月底九月初</t>
    <phoneticPr fontId="2" type="noConversion"/>
  </si>
  <si>
    <t>7.16：下周寄出 / 8.4寄出：64147-0112-6226</t>
    <phoneticPr fontId="2" type="noConversion"/>
  </si>
  <si>
    <t>抽奖T恤</t>
    <phoneticPr fontId="2" type="noConversion"/>
  </si>
  <si>
    <t>SF854562</t>
    <phoneticPr fontId="2" type="noConversion"/>
  </si>
  <si>
    <t>8.24到货补款</t>
    <phoneticPr fontId="2" type="noConversion"/>
  </si>
  <si>
    <t>运输中：</t>
    <phoneticPr fontId="2" type="noConversion"/>
  </si>
  <si>
    <t>9.1：RR717121660VN【特典部分单号 越南-中国工厂】/ 4.29：已邮件怀化地址 / 中国工厂发货</t>
    <phoneticPr fontId="2" type="noConversion"/>
  </si>
  <si>
    <t>9.6：SF1074716591358 /每只需补款10rmb / 深圳发货 已给怀化地址</t>
    <phoneticPr fontId="2" type="noConversion"/>
  </si>
  <si>
    <t>9.11到货补款</t>
    <phoneticPr fontId="2" type="noConversion"/>
  </si>
  <si>
    <t>崔连准 Yeonjun Doll 【3】</t>
    <phoneticPr fontId="2" type="noConversion"/>
  </si>
  <si>
    <r>
      <t>9.11：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235043071395 / 12.30：LE(红色)*5后寄 /8.10：本周三/四发货</t>
    </r>
    <phoneticPr fontId="2" type="noConversion"/>
  </si>
  <si>
    <t>田雄FALLIN' LOVE LE</t>
    <phoneticPr fontId="2" type="noConversion"/>
  </si>
  <si>
    <t>9.18：预计今年底或明年初交付</t>
    <phoneticPr fontId="2" type="noConversion"/>
  </si>
  <si>
    <r>
      <t>金东贤</t>
    </r>
    <r>
      <rPr>
        <sz val="10"/>
        <rFont val="Arial"/>
        <family val="2"/>
      </rPr>
      <t xml:space="preserve"> 2020 SEASON'S GREETING                      </t>
    </r>
    <phoneticPr fontId="2" type="noConversion"/>
  </si>
  <si>
    <t xml:space="preserve">崔连准 YEONJUN 1st Cheering Kit          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</si>
  <si>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 </t>
    </r>
    <phoneticPr fontId="2" type="noConversion"/>
  </si>
  <si>
    <t>近两月联系无回复</t>
    <phoneticPr fontId="2" type="noConversion"/>
  </si>
  <si>
    <t>推文延迟交付，私信暂无回复</t>
    <phoneticPr fontId="2" type="noConversion"/>
  </si>
  <si>
    <t>9.28到货补款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</si>
  <si>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</t>
    </r>
    <r>
      <rPr>
        <sz val="10"/>
        <rFont val="等线"/>
        <family val="2"/>
        <charset val="134"/>
      </rPr>
      <t>【5】</t>
    </r>
  </si>
  <si>
    <t>10.9：15号前退款 /6.8：待退款 已给zfb二维码 /泰国发货 / 已改收件人姓名</t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</si>
  <si>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🌸PINKY PINKY IRENE🌸 </t>
    </r>
    <r>
      <rPr>
        <sz val="10"/>
        <rFont val="宋体"/>
        <family val="3"/>
        <charset val="134"/>
      </rPr>
      <t>【8】</t>
    </r>
    <phoneticPr fontId="2" type="noConversion"/>
  </si>
  <si>
    <t>当日汇率166 / 两条都已补 /5.29：补发 61366-0114-0977</t>
  </si>
  <si>
    <t>未补原因 / LX到货情况</t>
    <phoneticPr fontId="2" type="noConversion"/>
  </si>
  <si>
    <t>10.17：给兰溪地址 / 7.29：香港邮局暂停服务 暂无法发货 /少B*1，换红色米奇款 / 4.26：顺丰寄 已给怀化地址 /5.7：EA304553127HK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</si>
  <si>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 xml:space="preserve">10.5推文：(疑似)退款  </t>
    </r>
    <r>
      <rPr>
        <sz val="11"/>
        <color theme="1"/>
        <rFont val="等线"/>
        <family val="2"/>
        <charset val="134"/>
        <scheme val="minor"/>
      </rPr>
      <t>/ 6.22：预计7/8月完成 / 7.31推文：(疑似)推迟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</si>
  <si>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10.5：退款表格已填</t>
    </r>
    <r>
      <rPr>
        <sz val="11"/>
        <color theme="1"/>
        <rFont val="等线"/>
        <family val="2"/>
        <charset val="134"/>
        <scheme val="minor"/>
      </rPr>
      <t xml:space="preserve"> / 3.23：预计制作需要4~5个月 /9.19推文：(疑似)下个月交付</t>
    </r>
    <phoneticPr fontId="2" type="noConversion"/>
  </si>
  <si>
    <t>BcofU_47</t>
    <phoneticPr fontId="2" type="noConversion"/>
  </si>
  <si>
    <t>制作中，时间未定</t>
    <phoneticPr fontId="2" type="noConversion"/>
  </si>
  <si>
    <t>10.21：制作中 / 6.10：生产中</t>
  </si>
  <si>
    <t>未补*1(阿桑)</t>
    <phoneticPr fontId="2" type="noConversion"/>
  </si>
  <si>
    <t>李垠尚 具正模20cm娃娃 【11】</t>
    <phoneticPr fontId="2" type="noConversion"/>
  </si>
  <si>
    <t>10.26到货补款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</si>
  <si>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</si>
  <si>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</si>
  <si>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t>金东贤</t>
    </r>
    <r>
      <rPr>
        <sz val="10"/>
        <rFont val="Arial"/>
        <family val="2"/>
      </rPr>
      <t xml:space="preserve"> 2020 SEASON'S GREETING  </t>
    </r>
    <r>
      <rPr>
        <sz val="10"/>
        <rFont val="宋体"/>
        <family val="3"/>
        <charset val="134"/>
      </rPr>
      <t>【4】</t>
    </r>
    <phoneticPr fontId="2" type="noConversion"/>
  </si>
  <si>
    <t>金路云 SWOON 2020 SEASON'S GREETING 【30】</t>
    <phoneticPr fontId="2" type="noConversion"/>
  </si>
  <si>
    <t>金路云 SWOON 2020 SEASON'S GREETING</t>
    <phoneticPr fontId="2" type="noConversion"/>
  </si>
  <si>
    <t>10.20到货补款</t>
    <phoneticPr fontId="2" type="noConversion"/>
  </si>
  <si>
    <t>11.3：11.7寄出，已给LX地址 / 10.12：最迟11月收到 / 8.25：10月左右补发/ 泰国发货 / 12.29：EE176229184TH, EE176229520TH</t>
    <phoneticPr fontId="2" type="noConversion"/>
  </si>
  <si>
    <t>11.4  11.5</t>
    <phoneticPr fontId="2" type="noConversion"/>
  </si>
  <si>
    <t>11.18推文更新：即将发货 / 6.24推文：样品完成 /5.7：暂预计8月  /5.3：已发新地址</t>
    <phoneticPr fontId="2" type="noConversion"/>
  </si>
  <si>
    <t>李大辉 Hwimini Guidebook 10cm Mini娃娃 【4】</t>
    <phoneticPr fontId="2" type="noConversion"/>
  </si>
  <si>
    <t>12.11到货补款</t>
    <phoneticPr fontId="2" type="noConversion"/>
  </si>
  <si>
    <r>
      <t>11.4：cj</t>
    </r>
    <r>
      <rPr>
        <sz val="11"/>
        <rFont val="等线"/>
        <family val="3"/>
        <charset val="129"/>
        <scheme val="minor"/>
      </rPr>
      <t>대한통운</t>
    </r>
    <r>
      <rPr>
        <sz val="11"/>
        <rFont val="等线"/>
        <family val="3"/>
        <charset val="134"/>
        <scheme val="minor"/>
      </rPr>
      <t xml:space="preserve"> 6352 6343 5785 / 10.30：已给韩国地址 / 9.15：预计10月第二周</t>
    </r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</si>
  <si>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</si>
  <si>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 </t>
    </r>
    <r>
      <rPr>
        <sz val="10"/>
        <rFont val="等线"/>
        <family val="2"/>
        <charset val="134"/>
      </rPr>
      <t>【44】</t>
    </r>
    <phoneticPr fontId="2" type="noConversion"/>
  </si>
  <si>
    <r>
      <t xml:space="preserve">JENNIE KIM 1ST CHEERING KIT  </t>
    </r>
    <r>
      <rPr>
        <sz val="10"/>
        <rFont val="宋体"/>
        <family val="3"/>
        <charset val="134"/>
      </rPr>
      <t>【25】</t>
    </r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</si>
  <si>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</si>
  <si>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</si>
  <si>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</si>
  <si>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phoneticPr fontId="2" type="noConversion"/>
  </si>
  <si>
    <t>11.6到货补款</t>
    <phoneticPr fontId="2" type="noConversion"/>
  </si>
  <si>
    <t>金东贤 ETERNALVISUAL 4th Slogan / Love is..you 【31】</t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</si>
  <si>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 </t>
    </r>
    <r>
      <rPr>
        <sz val="10"/>
        <rFont val="宋体"/>
        <family val="3"/>
        <charset val="134"/>
      </rPr>
      <t>【5】</t>
    </r>
    <phoneticPr fontId="2" type="noConversion"/>
  </si>
  <si>
    <r>
      <t>AB6IX cheering kits</t>
    </r>
    <r>
      <rPr>
        <sz val="10"/>
        <color rgb="FF070C38"/>
        <rFont val="BatangChe"/>
        <family val="3"/>
        <charset val="129"/>
      </rPr>
      <t>♡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【27】</t>
    </r>
    <phoneticPr fontId="2" type="noConversion"/>
  </si>
  <si>
    <t>崔连准 YEONJUN 1st Cheering Kit    【28】</t>
    <phoneticPr fontId="2" type="noConversion"/>
  </si>
  <si>
    <t xml:space="preserve">金东贤同款白色小熊玩偶 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</si>
  <si>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</t>
    </r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</si>
  <si>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</si>
  <si>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t xml:space="preserve">田雄 lisianthus 1st cheerig kit  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</si>
  <si>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</si>
  <si>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</si>
  <si>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</si>
  <si>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</si>
  <si>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phoneticPr fontId="2" type="noConversion"/>
  </si>
  <si>
    <t xml:space="preserve">文彬 尹产贺 Visible Heaven  </t>
    <phoneticPr fontId="2" type="noConversion"/>
  </si>
  <si>
    <t xml:space="preserve">BB LISA CHEERING KIT  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</si>
  <si>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</si>
  <si>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</si>
  <si>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</si>
  <si>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</t>
    </r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</si>
  <si>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</si>
  <si>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phoneticPr fontId="2" type="noConversion"/>
  </si>
  <si>
    <t xml:space="preserve">金东贤 NINE FEVER 反光手幅 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</si>
  <si>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</si>
  <si>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</si>
  <si>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</si>
  <si>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</si>
  <si>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</si>
  <si>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</si>
  <si>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phoneticPr fontId="2" type="noConversion"/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</si>
  <si>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phoneticPr fontId="2" type="noConversion"/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</si>
  <si>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</si>
  <si>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</si>
  <si>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phoneticPr fontId="2" type="noConversion"/>
  </si>
  <si>
    <t xml:space="preserve">ROSÉ 2020 SEASON'S GREETINGS -SLOGAN  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</si>
  <si>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</si>
  <si>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</si>
  <si>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</si>
  <si>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</si>
  <si>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</si>
  <si>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</si>
  <si>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</si>
  <si>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</si>
  <si>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</si>
  <si>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</si>
  <si>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</si>
  <si>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</t>
    </r>
    <phoneticPr fontId="2" type="noConversion"/>
  </si>
  <si>
    <t>金齐宥 JYOU Just YOU. 1st Cheering KIT</t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</si>
  <si>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🌸PINKY PINKY IRENE🌸</t>
    </r>
    <phoneticPr fontId="2" type="noConversion"/>
  </si>
  <si>
    <t xml:space="preserve">BRANDNEW YEAR 2019 special cheering kit  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</si>
  <si>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</si>
  <si>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</si>
  <si>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</si>
  <si>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</si>
  <si>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</t>
    </r>
    <phoneticPr fontId="2" type="noConversion"/>
  </si>
  <si>
    <t xml:space="preserve">泰妍 签名贴纸组合 </t>
    <phoneticPr fontId="2" type="noConversion"/>
  </si>
  <si>
    <t xml:space="preserve">权恩妃 安宥真 EUNBI &amp; YUJIN PVC CARD </t>
    <phoneticPr fontId="2" type="noConversion"/>
  </si>
  <si>
    <t xml:space="preserve">柳太阳 WHITE NIGHT Cheering Slogan </t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</si>
  <si>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</t>
    </r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</si>
  <si>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</si>
  <si>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</t>
    </r>
    <phoneticPr fontId="2" type="noConversion"/>
  </si>
  <si>
    <t>辉映 HONEY HWIYOUNG CHEERING KIT 库存贩卖</t>
    <phoneticPr fontId="2" type="noConversion"/>
  </si>
  <si>
    <t xml:space="preserve">WENDY CHEERING KIT. FROM WENEVER  </t>
    <phoneticPr fontId="2" type="noConversion"/>
  </si>
  <si>
    <t xml:space="preserve">IU Reflective slogan kit </t>
    <phoneticPr fontId="2" type="noConversion"/>
  </si>
  <si>
    <t xml:space="preserve">JISOO and LISA UnderExposure Lisoo 1st project  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</si>
  <si>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</si>
  <si>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phoneticPr fontId="2" type="noConversion"/>
  </si>
  <si>
    <t xml:space="preserve">金路云 Hacer Bello Cheering kit  </t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</si>
  <si>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</si>
  <si>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</si>
  <si>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phoneticPr fontId="2" type="noConversion"/>
  </si>
  <si>
    <t xml:space="preserve">G_I_DLE Christmas Cheering Kit  </t>
    <phoneticPr fontId="2" type="noConversion"/>
  </si>
  <si>
    <t>善燏 ORANGE PEACH SHAKE CHEERING KIT</t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</si>
  <si>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</si>
  <si>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(日记本)</t>
    </r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</si>
  <si>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</si>
  <si>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</si>
  <si>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</t>
    </r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</si>
  <si>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</si>
  <si>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</si>
  <si>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</t>
    </r>
    <phoneticPr fontId="2" type="noConversion"/>
  </si>
  <si>
    <t>REDVELVET RED LIGHT💥 SLOGAN 二次入金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</si>
  <si>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</t>
    </r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</si>
  <si>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</si>
  <si>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</si>
  <si>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</si>
  <si>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phoneticPr fontId="2" type="noConversion"/>
  </si>
  <si>
    <r>
      <rPr>
        <sz val="10"/>
        <rFont val="宋体"/>
        <family val="3"/>
        <charset val="134"/>
      </rPr>
      <t>崔秀彬</t>
    </r>
    <r>
      <rPr>
        <sz val="10"/>
        <rFont val="Arial"/>
        <family val="3"/>
        <charset val="134"/>
      </rPr>
      <t xml:space="preserve"> Red Beat🖤1st Cheering Kit   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</si>
  <si>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</t>
    </r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</si>
  <si>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</t>
    </r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</si>
  <si>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</si>
  <si>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</t>
    </r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</si>
  <si>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</si>
  <si>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</si>
  <si>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r>
      <rPr>
        <sz val="10"/>
        <rFont val="Arial"/>
        <family val="2"/>
      </rPr>
      <t xml:space="preserve"> </t>
    </r>
    <phoneticPr fontId="2" type="noConversion"/>
  </si>
  <si>
    <r>
      <t xml:space="preserve">IU Pink Moonm </t>
    </r>
    <r>
      <rPr>
        <sz val="10"/>
        <rFont val="宋体"/>
        <family val="3"/>
        <charset val="134"/>
      </rPr>
      <t>照片毛毯</t>
    </r>
    <r>
      <rPr>
        <sz val="10"/>
        <rFont val="Arial"/>
        <family val="3"/>
        <charset val="134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</si>
  <si>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</si>
  <si>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phoneticPr fontId="2" type="noConversion"/>
  </si>
  <si>
    <t>裴珠泫 IRENE FIRST LOVE SLOGAN</t>
    <phoneticPr fontId="2" type="noConversion"/>
  </si>
  <si>
    <t>MILKY 宇硕🍼 &amp; MILKY 曜汉🍼 20cm娃</t>
    <phoneticPr fontId="2" type="noConversion"/>
  </si>
  <si>
    <t>MILKY 宇硕🍼 &amp; MILKY 曜汉🍼 20cm娃   (箱上架)</t>
    <phoneticPr fontId="2" type="noConversion"/>
  </si>
  <si>
    <r>
      <rPr>
        <sz val="10"/>
        <color rgb="FF070C38"/>
        <rFont val="宋体"/>
        <family val="3"/>
        <charset val="134"/>
      </rPr>
      <t>郑真率</t>
    </r>
    <r>
      <rPr>
        <sz val="10"/>
        <color rgb="FF070C38"/>
        <rFont val="Arial"/>
        <family val="2"/>
      </rPr>
      <t xml:space="preserve"> Jinsoul "𝚁𝚎𝚝𝚛𝚘."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</si>
  <si>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rFont val="宋体"/>
        <family val="3"/>
        <charset val="134"/>
      </rPr>
      <t>金采源</t>
    </r>
    <r>
      <rPr>
        <sz val="10"/>
        <rFont val="Arial"/>
        <family val="2"/>
      </rPr>
      <t xml:space="preserve"> CHAEWON CHEERING KIT</t>
    </r>
    <phoneticPr fontId="2" type="noConversion"/>
  </si>
  <si>
    <t>summerlike_lia</t>
    <phoneticPr fontId="2" type="noConversion"/>
  </si>
  <si>
    <t>周边</t>
    <phoneticPr fontId="2" type="noConversion"/>
  </si>
  <si>
    <t>2020 SUMMERLIKE CHEERING KIT</t>
    <phoneticPr fontId="2" type="noConversion"/>
  </si>
  <si>
    <t>已开</t>
    <phoneticPr fontId="2" type="noConversion"/>
  </si>
  <si>
    <t>instantp_327</t>
    <phoneticPr fontId="2" type="noConversion"/>
  </si>
  <si>
    <t>爱豆</t>
    <phoneticPr fontId="2" type="noConversion"/>
  </si>
  <si>
    <t>Instantp Pleasantly CHEERING KIT</t>
    <phoneticPr fontId="2" type="noConversion"/>
  </si>
  <si>
    <t>组合</t>
    <phoneticPr fontId="2" type="noConversion"/>
  </si>
  <si>
    <t>ITZY</t>
    <phoneticPr fontId="2" type="noConversion"/>
  </si>
  <si>
    <t>LIA</t>
    <phoneticPr fontId="2" type="noConversion"/>
  </si>
  <si>
    <t>BLACKPINK</t>
    <phoneticPr fontId="2" type="noConversion"/>
  </si>
  <si>
    <t>LISA</t>
    <phoneticPr fontId="2" type="noConversion"/>
  </si>
  <si>
    <t>adorablecandy81</t>
    <phoneticPr fontId="2" type="noConversion"/>
  </si>
  <si>
    <r>
      <t>RedVelvet</t>
    </r>
    <r>
      <rPr>
        <sz val="11"/>
        <color theme="1"/>
        <rFont val="等线"/>
        <family val="2"/>
        <charset val="134"/>
        <scheme val="minor"/>
      </rPr>
      <t/>
    </r>
  </si>
  <si>
    <t>Yeri</t>
  </si>
  <si>
    <t>JENNIE &amp; LISA Cheering Kit</t>
    <phoneticPr fontId="2" type="noConversion"/>
  </si>
  <si>
    <t>JENNIE &amp; LISA</t>
    <phoneticPr fontId="2" type="noConversion"/>
  </si>
  <si>
    <t>slyrose_bp</t>
    <phoneticPr fontId="2" type="noConversion"/>
  </si>
  <si>
    <t>DOME TOUR CHEERING KIT</t>
    <phoneticPr fontId="2" type="noConversion"/>
  </si>
  <si>
    <t>LISA &amp; ROSE</t>
    <phoneticPr fontId="2" type="noConversion"/>
  </si>
  <si>
    <t>截止</t>
    <phoneticPr fontId="2" type="noConversion"/>
  </si>
  <si>
    <t>已下架</t>
    <phoneticPr fontId="2" type="noConversion"/>
  </si>
  <si>
    <t>ROSE PRINCESS -2020 2ND CHEERING KIT</t>
    <phoneticPr fontId="2" type="noConversion"/>
  </si>
  <si>
    <t>ROSE</t>
    <phoneticPr fontId="2" type="noConversion"/>
  </si>
  <si>
    <t>10套</t>
    <phoneticPr fontId="2" type="noConversion"/>
  </si>
  <si>
    <t>库存10套</t>
    <phoneticPr fontId="2" type="noConversion"/>
  </si>
  <si>
    <t>库存103套</t>
    <phoneticPr fontId="2" type="noConversion"/>
  </si>
  <si>
    <t>chudot_js</t>
    <phoneticPr fontId="2" type="noConversion"/>
  </si>
  <si>
    <t>Blackpink 金智秀 jisoo galaxy 反光手幅</t>
    <phoneticPr fontId="2" type="noConversion"/>
  </si>
  <si>
    <t>JISOO</t>
    <phoneticPr fontId="2" type="noConversion"/>
  </si>
  <si>
    <t>✔</t>
  </si>
  <si>
    <t>100套</t>
    <phoneticPr fontId="2" type="noConversion"/>
  </si>
  <si>
    <t>库存：紫*5 蓝*n</t>
    <phoneticPr fontId="2" type="noConversion"/>
  </si>
  <si>
    <t>eightflavor</t>
    <phoneticPr fontId="2" type="noConversion"/>
  </si>
  <si>
    <t>NCT</t>
    <phoneticPr fontId="2" type="noConversion"/>
  </si>
  <si>
    <t>罗渽民</t>
    <phoneticPr fontId="2" type="noConversion"/>
  </si>
  <si>
    <t>EIGHT FLAVOR CHEERING KIT FOR JAEMIN</t>
    <phoneticPr fontId="2" type="noConversion"/>
  </si>
  <si>
    <t>车银优</t>
    <phoneticPr fontId="2" type="noConversion"/>
  </si>
  <si>
    <t>车银优 First sight slogan</t>
    <phoneticPr fontId="2" type="noConversion"/>
  </si>
  <si>
    <t>Astro</t>
    <phoneticPr fontId="2" type="noConversion"/>
  </si>
  <si>
    <t>二贩</t>
    <phoneticPr fontId="2" type="noConversion"/>
  </si>
  <si>
    <t>ADORABLE CANDY YERI CHEERING KIT</t>
    <phoneticPr fontId="2" type="noConversion"/>
  </si>
  <si>
    <t>有库存：蓝/粉/紫</t>
    <phoneticPr fontId="2" type="noConversion"/>
  </si>
  <si>
    <t>JOY MAGICAL REFLECTIVE SLOGAN</t>
    <phoneticPr fontId="2" type="noConversion"/>
  </si>
  <si>
    <t>WNCJOY</t>
    <phoneticPr fontId="2" type="noConversion"/>
  </si>
  <si>
    <t>朴秀荣</t>
    <phoneticPr fontId="2" type="noConversion"/>
  </si>
  <si>
    <t>IntoBlack1996</t>
    <phoneticPr fontId="2" type="noConversion"/>
  </si>
  <si>
    <t>JENNIE</t>
    <phoneticPr fontId="2" type="noConversion"/>
  </si>
  <si>
    <t>INTO BLACK DOME TOUR CHEERING KIT</t>
    <phoneticPr fontId="2" type="noConversion"/>
  </si>
  <si>
    <t>PINKPOP_JW</t>
    <phoneticPr fontId="2" type="noConversion"/>
  </si>
  <si>
    <t>WINNER</t>
    <phoneticPr fontId="2" type="noConversion"/>
  </si>
  <si>
    <t>金秦禹</t>
    <phoneticPr fontId="2" type="noConversion"/>
  </si>
  <si>
    <t>罗渽民 MIIK CARAMEL CHEERING KIT</t>
    <phoneticPr fontId="2" type="noConversion"/>
  </si>
  <si>
    <t>milkcaramel813</t>
    <phoneticPr fontId="2" type="noConversion"/>
  </si>
  <si>
    <t>subtle_hi</t>
    <phoneticPr fontId="2" type="noConversion"/>
  </si>
  <si>
    <t>金秦禹 PINKPOP! MAGICAL REFLECTION SLOGAN</t>
    <phoneticPr fontId="2" type="noConversion"/>
  </si>
  <si>
    <t>待再贩</t>
    <phoneticPr fontId="2" type="noConversion"/>
  </si>
  <si>
    <t>滨田朝光</t>
    <phoneticPr fontId="2" type="noConversion"/>
  </si>
  <si>
    <t>TREASURE</t>
    <phoneticPr fontId="2" type="noConversion"/>
  </si>
  <si>
    <t>kimyerim_net</t>
    <phoneticPr fontId="2" type="noConversion"/>
  </si>
  <si>
    <t xml:space="preserve">YERI </t>
    <phoneticPr fontId="2" type="noConversion"/>
  </si>
  <si>
    <t>Your_moment_S2</t>
    <phoneticPr fontId="2" type="noConversion"/>
  </si>
  <si>
    <t>Moment camera Collect Book 收纳册</t>
    <phoneticPr fontId="2" type="noConversion"/>
  </si>
  <si>
    <t>金采源&amp;金珉周 2KIM ILLUST STICKER &amp; KEYRING</t>
    <phoneticPr fontId="2" type="noConversion"/>
  </si>
  <si>
    <t>Seulrene_HK</t>
    <phoneticPr fontId="2" type="noConversion"/>
  </si>
  <si>
    <t>朴志晟 JISUNG CHEERING KIT SLOGAN</t>
    <phoneticPr fontId="2" type="noConversion"/>
  </si>
  <si>
    <t>cuteness_i_like</t>
    <phoneticPr fontId="2" type="noConversion"/>
  </si>
  <si>
    <t>BP_FACTORY_</t>
    <phoneticPr fontId="2" type="noConversion"/>
  </si>
  <si>
    <t>皇冠秀 BLACKPINK JISOO SLOGAN 方型手幅</t>
    <phoneticPr fontId="2" type="noConversion"/>
  </si>
  <si>
    <t>金艺琳 ADORABLE CANDY YERI CHEERING KIT</t>
    <phoneticPr fontId="2" type="noConversion"/>
  </si>
  <si>
    <t>待确认</t>
    <phoneticPr fontId="2" type="noConversion"/>
  </si>
  <si>
    <t>姜涩琪</t>
    <phoneticPr fontId="2" type="noConversion"/>
  </si>
  <si>
    <t>thinkB329</t>
    <phoneticPr fontId="2" type="noConversion"/>
  </si>
  <si>
    <t>裴珠泫 THINK'B CHEERING KIT</t>
    <phoneticPr fontId="2" type="noConversion"/>
  </si>
  <si>
    <t>裴珠泫</t>
    <phoneticPr fontId="2" type="noConversion"/>
  </si>
  <si>
    <t>预计配送</t>
    <phoneticPr fontId="2" type="noConversion"/>
  </si>
  <si>
    <t>CARPE DIEM 2019 CHEERING KIT</t>
  </si>
  <si>
    <t>sensible_k</t>
    <phoneticPr fontId="2" type="noConversion"/>
  </si>
  <si>
    <t>姜涩琪 Sensible K cheering kit</t>
    <phoneticPr fontId="2" type="noConversion"/>
  </si>
  <si>
    <t>HYEWON_JP</t>
    <phoneticPr fontId="2" type="noConversion"/>
  </si>
  <si>
    <t>库存10套</t>
    <phoneticPr fontId="2" type="noConversion"/>
  </si>
  <si>
    <t>IZ*ONE</t>
    <phoneticPr fontId="2" type="noConversion"/>
  </si>
  <si>
    <t>姜惠元</t>
    <phoneticPr fontId="2" type="noConversion"/>
  </si>
  <si>
    <t>姜惠元 HYEWON CHEERING KIT #2</t>
    <phoneticPr fontId="2" type="noConversion"/>
  </si>
  <si>
    <t>longrelief_rj</t>
    <phoneticPr fontId="2" type="noConversion"/>
  </si>
  <si>
    <t>LONGRELIEF 1st CHEERING KIT</t>
    <phoneticPr fontId="2" type="noConversion"/>
  </si>
  <si>
    <t>NCT DREAM</t>
    <phoneticPr fontId="2" type="noConversion"/>
  </si>
  <si>
    <t>黄仁俊</t>
    <phoneticPr fontId="2" type="noConversion"/>
  </si>
  <si>
    <t>再联系</t>
    <phoneticPr fontId="2" type="noConversion"/>
  </si>
  <si>
    <t>33套</t>
    <phoneticPr fontId="2" type="noConversion"/>
  </si>
  <si>
    <t>offthepage_js</t>
    <phoneticPr fontId="2" type="noConversion"/>
  </si>
  <si>
    <t>hypertwist_</t>
    <phoneticPr fontId="2" type="noConversion"/>
  </si>
  <si>
    <t>HYPER TWIST CHEERING KIT</t>
    <phoneticPr fontId="2" type="noConversion"/>
  </si>
  <si>
    <t>HYEWON_JP</t>
    <phoneticPr fontId="2" type="noConversion"/>
  </si>
  <si>
    <t>BLACKPINK IN YOUR AREA DOME TOUR CHEERING KIT</t>
    <phoneticPr fontId="2" type="noConversion"/>
  </si>
  <si>
    <t>ROSÉ PRINCESS -2020 2ND CHEERING KIT</t>
    <phoneticPr fontId="2" type="noConversion"/>
  </si>
  <si>
    <t>第一批(20+10套)：EN003721885JP</t>
    <phoneticPr fontId="2" type="noConversion"/>
  </si>
  <si>
    <t>2020 Move CHEERING KIT</t>
    <phoneticPr fontId="2" type="noConversion"/>
  </si>
  <si>
    <t>有库存</t>
    <phoneticPr fontId="2" type="noConversion"/>
  </si>
  <si>
    <t>Move_0619</t>
    <phoneticPr fontId="2" type="noConversion"/>
  </si>
  <si>
    <t>文星伊</t>
    <phoneticPr fontId="2" type="noConversion"/>
  </si>
  <si>
    <t>MAMAMOO</t>
    <phoneticPr fontId="2" type="noConversion"/>
  </si>
  <si>
    <t>JISOO OFF THE PAGE CHEERING KIT 库贩/二贩</t>
    <phoneticPr fontId="2" type="noConversion"/>
  </si>
  <si>
    <t>无特典则无最少数量要求 / MIN：100套</t>
    <phoneticPr fontId="2" type="noConversion"/>
  </si>
  <si>
    <t>CoolKids0901</t>
    <phoneticPr fontId="2" type="noConversion"/>
  </si>
  <si>
    <t>皇冠秀 BLACKPINK JISOO SLOGAN</t>
    <phoneticPr fontId="2" type="noConversion"/>
  </si>
  <si>
    <t>Blackpink 金智秀 jisoo galaxy 反光手幅</t>
    <phoneticPr fontId="2" type="noConversion"/>
  </si>
  <si>
    <t>chudot_js</t>
    <phoneticPr fontId="2" type="noConversion"/>
  </si>
  <si>
    <t>NCT 127 , NCT DREAM 证件照</t>
    <phoneticPr fontId="2" type="noConversion"/>
  </si>
  <si>
    <t>livel_ling</t>
    <phoneticPr fontId="2" type="noConversion"/>
  </si>
  <si>
    <t>3套</t>
    <phoneticPr fontId="2" type="noConversion"/>
  </si>
  <si>
    <t>6套</t>
    <phoneticPr fontId="2" type="noConversion"/>
  </si>
  <si>
    <t>RedVelvet组合手幅</t>
    <phoneticPr fontId="2" type="noConversion"/>
  </si>
  <si>
    <t>summervelvet55</t>
    <phoneticPr fontId="2" type="noConversion"/>
  </si>
  <si>
    <t>曺柔理 near and dear 收纳册</t>
    <phoneticPr fontId="2" type="noConversion"/>
  </si>
  <si>
    <t>ssammu801</t>
    <phoneticPr fontId="2" type="noConversion"/>
  </si>
  <si>
    <t>22套</t>
    <phoneticPr fontId="2" type="noConversion"/>
  </si>
  <si>
    <t>twinklestar_cha</t>
    <phoneticPr fontId="2" type="noConversion"/>
  </si>
  <si>
    <t>mirage0205</t>
    <phoneticPr fontId="2" type="noConversion"/>
  </si>
  <si>
    <t>NCT DREAM</t>
    <phoneticPr fontId="2" type="noConversion"/>
  </si>
  <si>
    <t>朴志晟</t>
    <phoneticPr fontId="2" type="noConversion"/>
  </si>
  <si>
    <t>JENNIE DAY 1&amp;2 CHEERING KIT</t>
    <phoneticPr fontId="2" type="noConversion"/>
  </si>
  <si>
    <t>安宥真 COOL KIDS CHEERING KIT 库贩/二贩</t>
    <phoneticPr fontId="2" type="noConversion"/>
  </si>
  <si>
    <t>安宥真</t>
    <phoneticPr fontId="2" type="noConversion"/>
  </si>
  <si>
    <t>YERI CARPE DIEM 2019 CHEERING KIT</t>
    <phoneticPr fontId="2" type="noConversion"/>
  </si>
  <si>
    <t>kimyerim_net</t>
    <phoneticPr fontId="2" type="noConversion"/>
  </si>
  <si>
    <r>
      <t xml:space="preserve">MIN：20套 / </t>
    </r>
    <r>
      <rPr>
        <b/>
        <sz val="11"/>
        <color theme="9"/>
        <rFont val="等线"/>
        <family val="3"/>
        <charset val="134"/>
        <scheme val="minor"/>
      </rPr>
      <t>3.10：LOVE*4套</t>
    </r>
    <phoneticPr fontId="2" type="noConversion"/>
  </si>
  <si>
    <t>浜田朝光 aurora 1st cheering kit</t>
    <phoneticPr fontId="2" type="noConversion"/>
  </si>
  <si>
    <t>shiningbyul1222</t>
    <phoneticPr fontId="2" type="noConversion"/>
  </si>
  <si>
    <t>3.10：363443611780</t>
    <phoneticPr fontId="2" type="noConversion"/>
  </si>
  <si>
    <t>LISA INSTANT PLEASANTLY</t>
    <phoneticPr fontId="2" type="noConversion"/>
  </si>
  <si>
    <t>3.9：黑*1</t>
  </si>
  <si>
    <t>5套</t>
    <phoneticPr fontId="2" type="noConversion"/>
  </si>
  <si>
    <t>1套</t>
    <phoneticPr fontId="2" type="noConversion"/>
  </si>
  <si>
    <t>文星伊 2020 SHINING BYUL CHEERING KIT</t>
    <phoneticPr fontId="2" type="noConversion"/>
  </si>
  <si>
    <t>mirage reflection cheering slogan</t>
    <phoneticPr fontId="2" type="noConversion"/>
  </si>
  <si>
    <t>李帝努 Jeno HEART BEAT GAN</t>
    <phoneticPr fontId="2" type="noConversion"/>
  </si>
  <si>
    <t>leejenokr</t>
    <phoneticPr fontId="2" type="noConversion"/>
  </si>
  <si>
    <t>ixx_xx_xxi</t>
  </si>
  <si>
    <t>Banchan_store</t>
    <phoneticPr fontId="2" type="noConversion"/>
  </si>
  <si>
    <t>宇宙少女 WJSN 5TH ANNIVERSARY SPECIAL KEYRING</t>
    <phoneticPr fontId="2" type="noConversion"/>
  </si>
  <si>
    <t>IntoBlack1996</t>
    <phoneticPr fontId="2" type="noConversion"/>
  </si>
  <si>
    <t>INTO BLACK DOME TOUR CHEERING KIT</t>
    <phoneticPr fontId="2" type="noConversion"/>
  </si>
  <si>
    <t>LISA Instantp Pleasantly 反光手幅组</t>
    <phoneticPr fontId="2" type="noConversion"/>
  </si>
  <si>
    <t>instantp_327</t>
    <phoneticPr fontId="2" type="noConversion"/>
  </si>
  <si>
    <t>CHOOSE ME COLLECT BOOK</t>
    <phoneticPr fontId="2" type="noConversion"/>
  </si>
  <si>
    <t>choosememarket</t>
    <phoneticPr fontId="2" type="noConversion"/>
  </si>
  <si>
    <t>37套</t>
    <phoneticPr fontId="2" type="noConversion"/>
  </si>
  <si>
    <t>罗渽民 JAEMIN CHEERING KIT REORDER</t>
    <phoneticPr fontId="2" type="noConversion"/>
  </si>
  <si>
    <t>813najaemin</t>
    <phoneticPr fontId="2" type="noConversion"/>
  </si>
  <si>
    <t>姜涩琪 Sweet Intoxication 2nd slogan</t>
    <phoneticPr fontId="2" type="noConversion"/>
  </si>
  <si>
    <r>
      <t>3.15：51425-0200-5895(</t>
    </r>
    <r>
      <rPr>
        <sz val="11"/>
        <color theme="1"/>
        <rFont val="等线"/>
        <family val="3"/>
        <charset val="129"/>
        <scheme val="minor"/>
      </rPr>
      <t>우체국택배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</si>
  <si>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r>
      <t>3.15：CU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 6940119336</t>
    </r>
    <phoneticPr fontId="2" type="noConversion"/>
  </si>
  <si>
    <t>数量</t>
    <phoneticPr fontId="2" type="noConversion"/>
  </si>
  <si>
    <t>RedVelvet组合手幅</t>
    <phoneticPr fontId="2" type="noConversion"/>
  </si>
  <si>
    <t>summervelvet55</t>
    <phoneticPr fontId="2" type="noConversion"/>
  </si>
  <si>
    <t>罗渽民 EIGHT FLAVOR CHEERING KIT FOR JAEMIN 1.0&amp;2.0</t>
    <phoneticPr fontId="2" type="noConversion"/>
  </si>
  <si>
    <t>eightflavor</t>
    <phoneticPr fontId="2" type="noConversion"/>
  </si>
  <si>
    <t>WENDY CHEERING KIT. FROM WENEVER</t>
    <phoneticPr fontId="2" type="noConversion"/>
  </si>
  <si>
    <t>WENDY</t>
    <phoneticPr fontId="2" type="noConversion"/>
  </si>
  <si>
    <t>wenever940221</t>
    <phoneticPr fontId="2" type="noConversion"/>
  </si>
  <si>
    <t>日本 / 3.15：EN080716812JP</t>
    <phoneticPr fontId="2" type="noConversion"/>
  </si>
  <si>
    <t xml:space="preserve">3.19： CJ : 363448733422 </t>
    <phoneticPr fontId="2" type="noConversion"/>
  </si>
  <si>
    <t>3.18：gs postbox - 363446935295</t>
    <phoneticPr fontId="2" type="noConversion"/>
  </si>
  <si>
    <t>77套</t>
    <phoneticPr fontId="2" type="noConversion"/>
  </si>
  <si>
    <t>54套</t>
    <phoneticPr fontId="2" type="noConversion"/>
  </si>
  <si>
    <t>3.22：1600-0845-2305</t>
    <phoneticPr fontId="2" type="noConversion"/>
  </si>
  <si>
    <t>裴珠泫 BAEBAE CHEERING KIT</t>
    <phoneticPr fontId="2" type="noConversion"/>
  </si>
  <si>
    <t>BAEBAE_329</t>
    <phoneticPr fontId="2" type="noConversion"/>
  </si>
  <si>
    <t>崔然竣 mini jjuni 迷你玩偶公仔</t>
    <phoneticPr fontId="2" type="noConversion"/>
  </si>
  <si>
    <t>黄仁俊 LONGRELIEF 1st CHEERING KIT</t>
    <phoneticPr fontId="2" type="noConversion"/>
  </si>
  <si>
    <t>longrelief_rj</t>
    <phoneticPr fontId="2" type="noConversion"/>
  </si>
  <si>
    <t>MODI_913</t>
    <phoneticPr fontId="2" type="noConversion"/>
  </si>
  <si>
    <r>
      <t>3.22：</t>
    </r>
    <r>
      <rPr>
        <sz val="11"/>
        <color theme="1"/>
        <rFont val="等线"/>
        <family val="3"/>
        <charset val="129"/>
        <scheme val="minor"/>
      </rPr>
      <t>우체국택배</t>
    </r>
    <r>
      <rPr>
        <sz val="11"/>
        <color theme="1"/>
        <rFont val="等线"/>
        <family val="2"/>
        <charset val="134"/>
        <scheme val="minor"/>
      </rPr>
      <t xml:space="preserve"> 61073-2402-2990</t>
    </r>
    <phoneticPr fontId="2" type="noConversion"/>
  </si>
  <si>
    <t>3.22：Cu 364003736682</t>
    <phoneticPr fontId="2" type="noConversion"/>
  </si>
  <si>
    <t>25套</t>
    <phoneticPr fontId="2" type="noConversion"/>
  </si>
  <si>
    <t>国内到货</t>
    <phoneticPr fontId="2" type="noConversion"/>
  </si>
  <si>
    <t>多寄一套</t>
    <phoneticPr fontId="2" type="noConversion"/>
  </si>
  <si>
    <t>未成团</t>
    <phoneticPr fontId="2" type="noConversion"/>
  </si>
  <si>
    <t>sensible_k</t>
    <phoneticPr fontId="2" type="noConversion"/>
  </si>
  <si>
    <t>补款日期</t>
    <phoneticPr fontId="2" type="noConversion"/>
  </si>
  <si>
    <r>
      <t>3.24：</t>
    </r>
    <r>
      <rPr>
        <sz val="11"/>
        <color theme="1"/>
        <rFont val="等线"/>
        <family val="3"/>
        <charset val="129"/>
        <scheme val="minor"/>
      </rPr>
      <t>우체국택배</t>
    </r>
    <r>
      <rPr>
        <sz val="11"/>
        <color theme="1"/>
        <rFont val="等线"/>
        <family val="2"/>
        <charset val="134"/>
        <scheme val="minor"/>
      </rPr>
      <t xml:space="preserve"> 6412301202309</t>
    </r>
    <phoneticPr fontId="2" type="noConversion"/>
  </si>
  <si>
    <t>12套</t>
    <phoneticPr fontId="2" type="noConversion"/>
  </si>
  <si>
    <t>4套</t>
    <phoneticPr fontId="2" type="noConversion"/>
  </si>
  <si>
    <t>WENDY CHEERING KIT. FROM WENEVER</t>
    <phoneticPr fontId="2" type="noConversion"/>
  </si>
  <si>
    <t>wenever940221</t>
    <phoneticPr fontId="2" type="noConversion"/>
  </si>
  <si>
    <r>
      <t>3.26：CU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 364004988271</t>
    </r>
    <phoneticPr fontId="2" type="noConversion"/>
  </si>
  <si>
    <t>3.29：689200381588</t>
    <phoneticPr fontId="2" type="noConversion"/>
  </si>
  <si>
    <t>3.27：363453066293</t>
    <phoneticPr fontId="2" type="noConversion"/>
  </si>
  <si>
    <t>IKPOPU</t>
    <phoneticPr fontId="2" type="noConversion"/>
  </si>
  <si>
    <t>黄仁俊 CHEERING FOR RENJUN</t>
    <phoneticPr fontId="2" type="noConversion"/>
  </si>
  <si>
    <t>退款中</t>
    <phoneticPr fontId="2" type="noConversion"/>
  </si>
  <si>
    <r>
      <t>MIN：每个版本各50套  / 3.</t>
    </r>
    <r>
      <rPr>
        <b/>
        <sz val="11"/>
        <color theme="0" tint="-0.14999847407452621"/>
        <rFont val="等线"/>
        <family val="3"/>
        <charset val="134"/>
        <scheme val="minor"/>
      </rPr>
      <t>9：紫*2  牛仔*3</t>
    </r>
    <phoneticPr fontId="2" type="noConversion"/>
  </si>
  <si>
    <r>
      <t xml:space="preserve">二贩/库存  / </t>
    </r>
    <r>
      <rPr>
        <b/>
        <sz val="11"/>
        <color theme="0" tint="-0.14999847407452621"/>
        <rFont val="等线"/>
        <family val="3"/>
        <charset val="134"/>
        <scheme val="minor"/>
      </rPr>
      <t>2.28：2套</t>
    </r>
    <phoneticPr fontId="2" type="noConversion"/>
  </si>
  <si>
    <r>
      <t xml:space="preserve">二贩/库存  / </t>
    </r>
    <r>
      <rPr>
        <b/>
        <sz val="11"/>
        <color theme="0" tint="-0.14999847407452621"/>
        <rFont val="等线"/>
        <family val="3"/>
        <charset val="134"/>
        <scheme val="minor"/>
      </rPr>
      <t>2.28：5套</t>
    </r>
    <phoneticPr fontId="2" type="noConversion"/>
  </si>
  <si>
    <r>
      <t>库存22套 / 再制作MIN：50套  /</t>
    </r>
    <r>
      <rPr>
        <b/>
        <sz val="11"/>
        <color theme="0" tint="-0.14999847407452621"/>
        <rFont val="等线"/>
        <family val="3"/>
        <charset val="134"/>
        <scheme val="minor"/>
      </rPr>
      <t xml:space="preserve"> 3.3：18套</t>
    </r>
    <phoneticPr fontId="2" type="noConversion"/>
  </si>
  <si>
    <r>
      <t xml:space="preserve">库存100+  / </t>
    </r>
    <r>
      <rPr>
        <b/>
        <sz val="11"/>
        <color theme="0" tint="-0.14999847407452621"/>
        <rFont val="等线"/>
        <family val="3"/>
        <charset val="134"/>
        <scheme val="minor"/>
      </rPr>
      <t>3.10：5套</t>
    </r>
    <phoneticPr fontId="2" type="noConversion"/>
  </si>
  <si>
    <r>
      <t xml:space="preserve">MIN：50套 / </t>
    </r>
    <r>
      <rPr>
        <b/>
        <sz val="11"/>
        <color theme="0" tint="-0.14999847407452621"/>
        <rFont val="等线"/>
        <family val="3"/>
        <charset val="134"/>
        <scheme val="minor"/>
      </rPr>
      <t>3.9：37套</t>
    </r>
    <phoneticPr fontId="2" type="noConversion"/>
  </si>
  <si>
    <r>
      <t xml:space="preserve">MIN：10套  / </t>
    </r>
    <r>
      <rPr>
        <b/>
        <sz val="11"/>
        <color theme="0" tint="-0.14999847407452621"/>
        <rFont val="等线"/>
        <family val="3"/>
        <charset val="134"/>
        <scheme val="minor"/>
      </rPr>
      <t>3.3：13套</t>
    </r>
    <phoneticPr fontId="2" type="noConversion"/>
  </si>
  <si>
    <r>
      <t xml:space="preserve">库存充足  / </t>
    </r>
    <r>
      <rPr>
        <b/>
        <sz val="11"/>
        <color theme="0" tint="-0.14999847407452621"/>
        <rFont val="等线"/>
        <family val="3"/>
        <charset val="134"/>
        <scheme val="minor"/>
      </rPr>
      <t>3.21：beret*5套  new york*5套</t>
    </r>
    <phoneticPr fontId="2" type="noConversion"/>
  </si>
  <si>
    <r>
      <t xml:space="preserve">库存充足 / </t>
    </r>
    <r>
      <rPr>
        <b/>
        <sz val="11"/>
        <color theme="0" tint="-0.14999847407452621"/>
        <rFont val="等线"/>
        <family val="3"/>
        <charset val="134"/>
        <scheme val="minor"/>
      </rPr>
      <t>3.22：BLOND*3套</t>
    </r>
    <phoneticPr fontId="2" type="noConversion"/>
  </si>
  <si>
    <t>58套</t>
    <phoneticPr fontId="2" type="noConversion"/>
  </si>
  <si>
    <t>已退款</t>
    <phoneticPr fontId="2" type="noConversion"/>
  </si>
  <si>
    <r>
      <t xml:space="preserve">MIN：30套 / 没有特典，价格待修改 </t>
    </r>
    <r>
      <rPr>
        <b/>
        <sz val="11"/>
        <color theme="0" tint="-0.14999847407452621"/>
        <rFont val="等线"/>
        <family val="3"/>
        <charset val="134"/>
        <scheme val="minor"/>
      </rPr>
      <t xml:space="preserve"> / 3.3：4套</t>
    </r>
    <phoneticPr fontId="2" type="noConversion"/>
  </si>
  <si>
    <t>slyrose_bp</t>
    <phoneticPr fontId="2" type="noConversion"/>
  </si>
  <si>
    <t>第二,三批(40+42+2套)：EN082131827JP</t>
    <phoneticPr fontId="2" type="noConversion"/>
  </si>
  <si>
    <t>4.2：571026465472</t>
    <phoneticPr fontId="2" type="noConversion"/>
  </si>
  <si>
    <t>罗渽民 eight flavor cheering kit</t>
    <phoneticPr fontId="2" type="noConversion"/>
  </si>
  <si>
    <t>eightflavor</t>
    <phoneticPr fontId="2" type="noConversion"/>
  </si>
  <si>
    <t>spc_912_2</t>
    <phoneticPr fontId="2" type="noConversion"/>
  </si>
  <si>
    <t>金艺琳 YERI CHEERING KIT SLOGAN</t>
    <phoneticPr fontId="2" type="noConversion"/>
  </si>
  <si>
    <t>JENNIE &amp; LISA Cheering kit</t>
    <phoneticPr fontId="2" type="noConversion"/>
  </si>
  <si>
    <t>JLManoban_1627</t>
    <phoneticPr fontId="2" type="noConversion"/>
  </si>
  <si>
    <t>金艺琳 Adorable Candy 2019 CHEERING SLOGAN &amp; GOODS</t>
    <phoneticPr fontId="2" type="noConversion"/>
  </si>
  <si>
    <t>adorablecandy81</t>
    <phoneticPr fontId="2" type="noConversion"/>
  </si>
  <si>
    <t>Today is Cutie Wendy &amp; Dear Yerim 手幅组</t>
    <phoneticPr fontId="2" type="noConversion"/>
  </si>
  <si>
    <t>Red Velvet 团体手幅</t>
    <phoneticPr fontId="2" type="noConversion"/>
  </si>
  <si>
    <t>REVEluvplaza</t>
    <phoneticPr fontId="2" type="noConversion"/>
  </si>
  <si>
    <t>4.7：363459861311</t>
    <phoneticPr fontId="2" type="noConversion"/>
  </si>
  <si>
    <t>姜惠元 Cutest!! 2020 CHEERING KIT</t>
    <phoneticPr fontId="2" type="noConversion"/>
  </si>
  <si>
    <t>hyew_36pt</t>
    <phoneticPr fontId="2" type="noConversion"/>
  </si>
  <si>
    <t>4.7：363459950104</t>
    <phoneticPr fontId="2" type="noConversion"/>
  </si>
  <si>
    <t>4.7：6121202227336 (4.2已到达)</t>
    <phoneticPr fontId="2" type="noConversion"/>
  </si>
  <si>
    <t>SF580935 / 7KG / 360元</t>
    <phoneticPr fontId="76" type="noConversion"/>
  </si>
  <si>
    <t>SF824543 / 12KG / 618元</t>
    <phoneticPr fontId="76" type="noConversion"/>
  </si>
  <si>
    <t>SF324650 / 23KG / 1184.84元</t>
    <phoneticPr fontId="2" type="noConversion"/>
  </si>
  <si>
    <t>175元</t>
    <phoneticPr fontId="2" type="noConversion"/>
  </si>
  <si>
    <r>
      <t>4.8：CJ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363460064230 </t>
    </r>
    <phoneticPr fontId="2" type="noConversion"/>
  </si>
  <si>
    <t>与Instant手幅一起发货</t>
    <phoneticPr fontId="2" type="noConversion"/>
  </si>
  <si>
    <t>4.9：SF6090796891279</t>
    <phoneticPr fontId="2" type="noConversion"/>
  </si>
  <si>
    <t>JISOO FirstSnow Cheering Kit  库存贩卖</t>
    <phoneticPr fontId="2" type="noConversion"/>
  </si>
  <si>
    <t>8套</t>
    <phoneticPr fontId="2" type="noConversion"/>
  </si>
  <si>
    <r>
      <t>少量库存 / 再贩最少15-20套</t>
    </r>
    <r>
      <rPr>
        <b/>
        <sz val="11"/>
        <color theme="0" tint="-0.14999847407452621"/>
        <rFont val="等线"/>
        <family val="3"/>
        <charset val="134"/>
        <scheme val="minor"/>
      </rPr>
      <t xml:space="preserve"> / 3.22：POMPOM*1</t>
    </r>
    <phoneticPr fontId="2" type="noConversion"/>
  </si>
  <si>
    <r>
      <t xml:space="preserve">MIN：30套  / </t>
    </r>
    <r>
      <rPr>
        <b/>
        <sz val="11"/>
        <color theme="0" tint="-0.14999847407452621"/>
        <rFont val="等线"/>
        <family val="3"/>
        <charset val="134"/>
        <scheme val="minor"/>
      </rPr>
      <t>3.15：YELLOW*6套 BLACK*1</t>
    </r>
    <phoneticPr fontId="2" type="noConversion"/>
  </si>
  <si>
    <t>4.13：cvsnet 363462879991</t>
    <phoneticPr fontId="2" type="noConversion"/>
  </si>
  <si>
    <r>
      <t>4.14：Cj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364014448583 / 补发：grape gift 6, baseball gift 1</t>
    </r>
    <phoneticPr fontId="2" type="noConversion"/>
  </si>
  <si>
    <t>2020 Move CHEERING KIT</t>
  </si>
  <si>
    <t>4.13：postoffice 6492702052907</t>
    <phoneticPr fontId="2" type="noConversion"/>
  </si>
  <si>
    <r>
      <t>4.14：Cj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364014107705</t>
    </r>
    <phoneticPr fontId="2" type="noConversion"/>
  </si>
  <si>
    <t>thinkB329</t>
    <phoneticPr fontId="2" type="noConversion"/>
  </si>
  <si>
    <t>【A6OVE】官方新品周边合集</t>
    <phoneticPr fontId="2" type="noConversion"/>
  </si>
  <si>
    <t>SF657478 / 11KG / 566.6元</t>
    <phoneticPr fontId="2" type="noConversion"/>
  </si>
  <si>
    <r>
      <t>4.6：6389-9685-5652 cj</t>
    </r>
    <r>
      <rPr>
        <sz val="11"/>
        <color theme="1"/>
        <rFont val="Batang"/>
        <family val="1"/>
        <charset val="129"/>
      </rPr>
      <t>대한통운</t>
    </r>
    <phoneticPr fontId="2" type="noConversion"/>
  </si>
  <si>
    <r>
      <t>库存20套 / 4</t>
    </r>
    <r>
      <rPr>
        <b/>
        <sz val="11"/>
        <color theme="9"/>
        <rFont val="等线"/>
        <family val="3"/>
        <charset val="134"/>
        <scheme val="minor"/>
      </rPr>
      <t>.25：3套</t>
    </r>
    <phoneticPr fontId="2" type="noConversion"/>
  </si>
  <si>
    <t>61套</t>
    <phoneticPr fontId="2" type="noConversion"/>
  </si>
  <si>
    <t>MIN：分别50套  / 3.26：DAY*21 NIGHT*40</t>
  </si>
  <si>
    <t>姜涩琪 SEULGI COKE CHEERING SLOGAN</t>
    <phoneticPr fontId="2" type="noConversion"/>
  </si>
  <si>
    <t>ssg0210</t>
    <phoneticPr fontId="2" type="noConversion"/>
  </si>
  <si>
    <r>
      <t>有库存，无透扇特典 / 4</t>
    </r>
    <r>
      <rPr>
        <b/>
        <sz val="11"/>
        <color theme="9"/>
        <rFont val="等线"/>
        <family val="3"/>
        <charset val="134"/>
        <scheme val="minor"/>
      </rPr>
      <t>.25：2套</t>
    </r>
    <phoneticPr fontId="2" type="noConversion"/>
  </si>
  <si>
    <t>金泰妍 TaeYeon 1st Cheering Kit（台湾推主）</t>
    <phoneticPr fontId="2" type="noConversion"/>
  </si>
  <si>
    <t>yoona__mo</t>
    <phoneticPr fontId="2" type="noConversion"/>
  </si>
  <si>
    <t>SNSD</t>
    <phoneticPr fontId="2" type="noConversion"/>
  </si>
  <si>
    <t>金泰妍</t>
    <phoneticPr fontId="2" type="noConversion"/>
  </si>
  <si>
    <t>林允儿 YoonA 1st Cheering Kit（台湾推主）</t>
    <phoneticPr fontId="2" type="noConversion"/>
  </si>
  <si>
    <t>林允儿</t>
    <phoneticPr fontId="2" type="noConversion"/>
  </si>
  <si>
    <t>库存13套</t>
    <phoneticPr fontId="2" type="noConversion"/>
  </si>
  <si>
    <r>
      <t xml:space="preserve">库存7套 / </t>
    </r>
    <r>
      <rPr>
        <b/>
        <sz val="11"/>
        <color theme="9"/>
        <rFont val="等线"/>
        <family val="3"/>
        <charset val="134"/>
        <scheme val="minor"/>
      </rPr>
      <t>4.25：2套</t>
    </r>
    <phoneticPr fontId="2" type="noConversion"/>
  </si>
  <si>
    <t>裴珠泫 FOREVER IRENE SLOGAN</t>
    <phoneticPr fontId="2" type="noConversion"/>
  </si>
  <si>
    <r>
      <t xml:space="preserve">有库存，无特典 / </t>
    </r>
    <r>
      <rPr>
        <b/>
        <sz val="11"/>
        <color theme="9"/>
        <rFont val="等线"/>
        <family val="3"/>
        <charset val="134"/>
        <scheme val="minor"/>
      </rPr>
      <t>4.25：3套</t>
    </r>
    <phoneticPr fontId="2" type="noConversion"/>
  </si>
  <si>
    <t>库存充足</t>
    <phoneticPr fontId="2" type="noConversion"/>
  </si>
  <si>
    <t>4.30：68920-0446-0606</t>
    <phoneticPr fontId="2" type="noConversion"/>
  </si>
  <si>
    <t>裴珠泫 FOREVER IRENE SLOGAN</t>
    <phoneticPr fontId="2" type="noConversion"/>
  </si>
  <si>
    <t>FOREVER_RVL</t>
    <phoneticPr fontId="2" type="noConversion"/>
  </si>
  <si>
    <t>金泰妍 TaeYeon 1st Cheering Kit（台湾推主）</t>
    <phoneticPr fontId="2" type="noConversion"/>
  </si>
  <si>
    <t>yoona__mo</t>
    <phoneticPr fontId="2" type="noConversion"/>
  </si>
  <si>
    <t>5.4：363474588950</t>
    <phoneticPr fontId="2" type="noConversion"/>
  </si>
  <si>
    <r>
      <t>5.5：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6865495281518</t>
    </r>
    <phoneticPr fontId="2" type="noConversion"/>
  </si>
  <si>
    <r>
      <t>5.4寄出：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 xml:space="preserve"> 364023416246</t>
    </r>
    <phoneticPr fontId="2" type="noConversion"/>
  </si>
  <si>
    <t>李泰容 CandleLight_TY Cheering Kit 1st Reorder &amp; 2nd</t>
    <phoneticPr fontId="2" type="noConversion"/>
  </si>
  <si>
    <t>CandleLight_TY</t>
    <phoneticPr fontId="2" type="noConversion"/>
  </si>
  <si>
    <t>ssg0210</t>
    <phoneticPr fontId="2" type="noConversion"/>
  </si>
  <si>
    <t>SF539877 / 12KG / 618.18元</t>
    <phoneticPr fontId="76" type="noConversion"/>
  </si>
  <si>
    <r>
      <t>5.10：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6118901209226</t>
    </r>
    <phoneticPr fontId="2" type="noConversion"/>
  </si>
  <si>
    <r>
      <t xml:space="preserve">5.3：6418207005749 </t>
    </r>
    <r>
      <rPr>
        <sz val="11"/>
        <color theme="1"/>
        <rFont val="等线"/>
        <family val="3"/>
        <charset val="129"/>
        <scheme val="minor"/>
      </rPr>
      <t>우체국택배</t>
    </r>
    <r>
      <rPr>
        <sz val="11"/>
        <color theme="1"/>
        <rFont val="等线"/>
        <family val="2"/>
        <charset val="134"/>
        <scheme val="minor"/>
      </rPr>
      <t xml:space="preserve">  / </t>
    </r>
    <r>
      <rPr>
        <sz val="11"/>
        <color rgb="FFFF0000"/>
        <rFont val="等线"/>
        <family val="3"/>
        <charset val="134"/>
        <scheme val="minor"/>
      </rPr>
      <t>拉链袋破损*1</t>
    </r>
    <phoneticPr fontId="2" type="noConversion"/>
  </si>
  <si>
    <r>
      <t xml:space="preserve">4.27：61058-9900-3642 / 特典 5.6：CP069838933TH  / </t>
    </r>
    <r>
      <rPr>
        <sz val="11"/>
        <color rgb="FFFF0000"/>
        <rFont val="等线"/>
        <family val="3"/>
        <charset val="134"/>
        <scheme val="minor"/>
      </rPr>
      <t>疑 N多发*1</t>
    </r>
    <phoneticPr fontId="2" type="noConversion"/>
  </si>
  <si>
    <r>
      <t>4.19：</t>
    </r>
    <r>
      <rPr>
        <sz val="11"/>
        <color theme="1"/>
        <rFont val="Malgun Gothic"/>
        <family val="2"/>
        <charset val="129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420481041223</t>
    </r>
    <phoneticPr fontId="2" type="noConversion"/>
  </si>
  <si>
    <r>
      <t>4.11：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363461449530 / </t>
    </r>
    <r>
      <rPr>
        <sz val="11"/>
        <rFont val="等线"/>
        <family val="3"/>
        <charset val="134"/>
        <scheme val="minor"/>
      </rPr>
      <t>拉链袋破损*1，无法补发</t>
    </r>
  </si>
  <si>
    <t>5.10：SF1407920792379 (顺丰到付)</t>
    <phoneticPr fontId="2" type="noConversion"/>
  </si>
  <si>
    <t>5.19：五月底</t>
    <phoneticPr fontId="2" type="noConversion"/>
  </si>
  <si>
    <t>5.19：FT016341991TW</t>
    <phoneticPr fontId="2" type="noConversion"/>
  </si>
  <si>
    <t>JISOO FirstSnow Cheering Kit 二贩</t>
    <phoneticPr fontId="2" type="noConversion"/>
  </si>
  <si>
    <t>firstsnow_js</t>
    <phoneticPr fontId="2" type="noConversion"/>
  </si>
  <si>
    <t>N:119g / D:128g（实际重量）</t>
    <phoneticPr fontId="2" type="noConversion"/>
  </si>
  <si>
    <t>5.29：下周</t>
    <phoneticPr fontId="2" type="noConversion"/>
  </si>
  <si>
    <t>3KG / 154元</t>
    <phoneticPr fontId="76" type="noConversion"/>
  </si>
  <si>
    <t>6.2：CJ 3634 9783 9155</t>
    <phoneticPr fontId="2" type="noConversion"/>
  </si>
  <si>
    <t>库存 3.11-4.25</t>
    <phoneticPr fontId="2" type="noConversion"/>
  </si>
  <si>
    <t>JOY MAGICAL REFLECTIVE SLOGAN</t>
    <phoneticPr fontId="2" type="noConversion"/>
  </si>
  <si>
    <t>1 set</t>
    <phoneticPr fontId="2" type="noConversion"/>
  </si>
  <si>
    <t xml:space="preserve">宇宙少女 WJSN 5TH ANNIVERSARY SPECIAL KEYRING </t>
    <phoneticPr fontId="2" type="noConversion"/>
  </si>
  <si>
    <t>YEOREUM*1</t>
    <phoneticPr fontId="2" type="noConversion"/>
  </si>
  <si>
    <t>NCT 127 , NCT DREAM 证件照</t>
    <phoneticPr fontId="2" type="noConversion"/>
  </si>
  <si>
    <t>DREAM-1</t>
    <phoneticPr fontId="2" type="noConversion"/>
  </si>
  <si>
    <t>RedVelvet组合手幅</t>
    <phoneticPr fontId="2" type="noConversion"/>
  </si>
  <si>
    <t xml:space="preserve">C4*3 E3*1 </t>
    <phoneticPr fontId="2" type="noConversion"/>
  </si>
  <si>
    <t>Blackpink 金智秀 jisoo galaxy 反光手幅</t>
    <phoneticPr fontId="2" type="noConversion"/>
  </si>
  <si>
    <t>文星伊 2020 Move CHEERING KIT 库存贩卖</t>
    <phoneticPr fontId="2" type="noConversion"/>
  </si>
  <si>
    <t>特典单购：GRAPE+BASEBALL</t>
    <phoneticPr fontId="2" type="noConversion"/>
  </si>
  <si>
    <r>
      <rPr>
        <sz val="9"/>
        <rFont val="等线"/>
        <family val="3"/>
        <charset val="134"/>
        <scheme val="minor"/>
      </rPr>
      <t>赖辰熙</t>
    </r>
    <phoneticPr fontId="2" type="noConversion"/>
  </si>
  <si>
    <r>
      <rPr>
        <sz val="9"/>
        <rFont val="等线"/>
        <family val="3"/>
        <charset val="134"/>
        <scheme val="minor"/>
      </rPr>
      <t>砚安</t>
    </r>
    <phoneticPr fontId="2" type="noConversion"/>
  </si>
  <si>
    <r>
      <rPr>
        <sz val="9"/>
        <rFont val="等线"/>
        <family val="3"/>
        <charset val="134"/>
        <scheme val="minor"/>
      </rPr>
      <t>苏沐</t>
    </r>
    <phoneticPr fontId="2" type="noConversion"/>
  </si>
  <si>
    <r>
      <rPr>
        <sz val="9"/>
        <rFont val="等线"/>
        <family val="3"/>
        <charset val="134"/>
        <scheme val="minor"/>
      </rPr>
      <t>施晓玲 傅六元 李欣妍 小灵通·R</t>
    </r>
    <phoneticPr fontId="2" type="noConversion"/>
  </si>
  <si>
    <r>
      <rPr>
        <sz val="9"/>
        <rFont val="等线"/>
        <family val="3"/>
        <charset val="134"/>
        <scheme val="minor"/>
      </rPr>
      <t>解凤茹</t>
    </r>
    <phoneticPr fontId="2" type="noConversion"/>
  </si>
  <si>
    <r>
      <rPr>
        <sz val="9"/>
        <rFont val="等线"/>
        <family val="3"/>
        <charset val="134"/>
        <scheme val="minor"/>
      </rPr>
      <t>植白</t>
    </r>
    <phoneticPr fontId="2" type="noConversion"/>
  </si>
  <si>
    <t>价格(定金+补款)</t>
    <phoneticPr fontId="2" type="noConversion"/>
  </si>
  <si>
    <t>数量</t>
    <phoneticPr fontId="2" type="noConversion"/>
  </si>
  <si>
    <t>未补姓名</t>
    <phoneticPr fontId="2" type="noConversion"/>
  </si>
  <si>
    <t>LISOO CHEERING Kit</t>
    <phoneticPr fontId="2" type="noConversion"/>
  </si>
  <si>
    <t>lisoounder</t>
    <phoneticPr fontId="2" type="noConversion"/>
  </si>
  <si>
    <t>6.4：六月</t>
    <phoneticPr fontId="2" type="noConversion"/>
  </si>
  <si>
    <t>6.4：还差小卡需重新印刷</t>
    <phoneticPr fontId="2" type="noConversion"/>
  </si>
  <si>
    <t>6.7：推迟</t>
    <phoneticPr fontId="2" type="noConversion"/>
  </si>
  <si>
    <t>6.6：等</t>
    <phoneticPr fontId="2" type="noConversion"/>
  </si>
  <si>
    <r>
      <t>手幅韩国寄出 6.6：CJ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363500020462，特典国内寄出(邮费寄出后再付)</t>
    </r>
    <phoneticPr fontId="2" type="noConversion"/>
  </si>
  <si>
    <t>6.10：61058-0217-0372</t>
    <phoneticPr fontId="2" type="noConversion"/>
  </si>
  <si>
    <t>21.5.24：CP054397421TH</t>
    <phoneticPr fontId="2" type="noConversion"/>
  </si>
  <si>
    <t>YTG732083 / 9.5KG / 489元</t>
    <phoneticPr fontId="76" type="noConversion"/>
  </si>
  <si>
    <t>拼单回国：118元</t>
    <phoneticPr fontId="2" type="noConversion"/>
  </si>
  <si>
    <t>拼单回国：159元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</si>
</sst>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3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C000"/>
      <name val="等线"/>
      <family val="2"/>
      <charset val="134"/>
    </font>
    <font>
      <sz val="10"/>
      <color rgb="FFFFC000"/>
      <name val="Arial"/>
      <family val="2"/>
    </font>
    <font>
      <sz val="10"/>
      <color rgb="FFFFC000"/>
      <name val="Arial"/>
      <family val="2"/>
      <charset val="134"/>
    </font>
    <font>
      <sz val="10"/>
      <color rgb="FFFFC000"/>
      <name val="等线"/>
      <family val="2"/>
      <charset val="134"/>
      <scheme val="minor"/>
    </font>
    <font>
      <b/>
      <sz val="9"/>
      <color theme="5"/>
      <name val="Segoe UI"/>
      <family val="2"/>
    </font>
    <font>
      <sz val="11"/>
      <color theme="0" tint="-0.249977111117893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</font>
    <font>
      <sz val="8"/>
      <color theme="1"/>
      <name val="Segoe UI"/>
      <family val="2"/>
    </font>
    <font>
      <sz val="8"/>
      <name val="Segoe UI"/>
      <family val="2"/>
    </font>
    <font>
      <sz val="10"/>
      <color rgb="FF070C38"/>
      <name val="BatangChe"/>
      <family val="3"/>
      <charset val="129"/>
    </font>
    <font>
      <sz val="11"/>
      <color theme="0" tint="-0.1499984740745262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7"/>
      <name val="等线"/>
      <family val="3"/>
      <charset val="134"/>
      <scheme val="minor"/>
    </font>
    <font>
      <b/>
      <sz val="11"/>
      <color theme="0" tint="-0.1499984740745262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Malgun Gothic"/>
      <family val="2"/>
      <charset val="129"/>
    </font>
    <font>
      <sz val="11"/>
      <color theme="1"/>
      <name val="Batang"/>
      <family val="1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rgb="FF7F7F7F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3" tint="0.59999389629810485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3" tint="0.59999389629810485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3" tint="0.599993896298104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4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32" fillId="15" borderId="0" applyNumberFormat="0" applyBorder="0" applyAlignment="0" applyProtection="0">
      <alignment vertical="center"/>
    </xf>
  </cellStyleXfs>
  <cellXfs count="42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91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4" fillId="7" borderId="0" xfId="0" applyFont="1" applyFill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7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99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8" fillId="0" borderId="0" xfId="0" applyFont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4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5" fillId="0" borderId="0" xfId="0" applyFont="1">
      <alignment vertical="center"/>
    </xf>
    <xf numFmtId="0" fontId="105" fillId="0" borderId="0" xfId="0" applyFont="1" applyAlignment="1">
      <alignment vertical="center" wrapText="1"/>
    </xf>
    <xf numFmtId="0" fontId="108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0" applyFont="1" applyFill="1" applyProtection="1">
      <alignment vertical="center"/>
      <protection locked="0"/>
    </xf>
    <xf numFmtId="0" fontId="98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4" fillId="0" borderId="0" xfId="0" applyFont="1" applyAlignment="1">
      <alignment horizontal="center" vertical="center"/>
    </xf>
    <xf numFmtId="0" fontId="112" fillId="0" borderId="0" xfId="0" applyFont="1" applyProtection="1">
      <alignment vertical="center"/>
      <protection locked="0"/>
    </xf>
    <xf numFmtId="0" fontId="115" fillId="0" borderId="0" xfId="0" applyFont="1" applyProtection="1">
      <alignment vertical="center"/>
      <protection locked="0"/>
    </xf>
    <xf numFmtId="0" fontId="116" fillId="0" borderId="0" xfId="0" applyFont="1" applyProtection="1">
      <alignment vertical="center"/>
      <protection locked="0"/>
    </xf>
    <xf numFmtId="0" fontId="117" fillId="0" borderId="0" xfId="0" applyFont="1" applyProtection="1">
      <alignment vertical="center"/>
      <protection locked="0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119" fillId="0" borderId="0" xfId="0" applyFont="1">
      <alignment vertical="center"/>
    </xf>
    <xf numFmtId="0" fontId="0" fillId="0" borderId="15" xfId="0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2" fillId="13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5" fillId="0" borderId="0" xfId="2">
      <alignment vertical="center"/>
    </xf>
    <xf numFmtId="0" fontId="0" fillId="0" borderId="0" xfId="0">
      <alignment vertical="center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122" fillId="0" borderId="0" xfId="0" applyFont="1" applyFill="1" applyProtection="1">
      <alignment vertical="center"/>
      <protection locked="0"/>
    </xf>
    <xf numFmtId="0" fontId="123" fillId="0" borderId="0" xfId="0" applyFont="1" applyProtection="1">
      <alignment vertical="center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5" fillId="0" borderId="0" xfId="0" applyFont="1">
      <alignment vertical="center"/>
    </xf>
    <xf numFmtId="0" fontId="125" fillId="0" borderId="0" xfId="0" applyFont="1" applyAlignment="1">
      <alignment horizontal="right" vertical="center"/>
    </xf>
    <xf numFmtId="176" fontId="125" fillId="0" borderId="0" xfId="0" applyNumberFormat="1" applyFont="1">
      <alignment vertical="center"/>
    </xf>
    <xf numFmtId="177" fontId="125" fillId="0" borderId="0" xfId="0" applyNumberFormat="1" applyFont="1">
      <alignment vertical="center"/>
    </xf>
    <xf numFmtId="0" fontId="0" fillId="0" borderId="0" xfId="0">
      <alignment vertical="center"/>
    </xf>
    <xf numFmtId="0" fontId="126" fillId="12" borderId="36" xfId="0" applyFont="1" applyFill="1" applyBorder="1">
      <alignment vertical="center"/>
    </xf>
    <xf numFmtId="0" fontId="127" fillId="12" borderId="0" xfId="0" applyFont="1" applyFill="1">
      <alignment vertical="center"/>
    </xf>
    <xf numFmtId="0" fontId="0" fillId="0" borderId="0" xfId="0">
      <alignment vertical="center"/>
    </xf>
    <xf numFmtId="0" fontId="124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8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0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29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177" fontId="125" fillId="0" borderId="0" xfId="0" applyNumberFormat="1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1" fillId="0" borderId="0" xfId="0" applyFont="1">
      <alignment vertical="center"/>
    </xf>
    <xf numFmtId="0" fontId="131" fillId="0" borderId="0" xfId="0" applyFont="1" applyAlignment="1">
      <alignment horizontal="center" vertical="center"/>
    </xf>
    <xf numFmtId="0" fontId="131" fillId="0" borderId="0" xfId="0" applyFont="1" applyFill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40" fillId="15" borderId="0" xfId="3" applyFont="1" applyAlignment="1" applyProtection="1">
      <alignment horizontal="center" vertical="center"/>
      <protection locked="0"/>
    </xf>
    <xf numFmtId="0" fontId="133" fillId="0" borderId="0" xfId="0" applyFont="1" applyAlignment="1">
      <alignment vertical="center" wrapText="1"/>
    </xf>
    <xf numFmtId="0" fontId="25" fillId="1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34" fillId="0" borderId="0" xfId="0" applyFont="1">
      <alignment vertical="center"/>
    </xf>
    <xf numFmtId="0" fontId="131" fillId="0" borderId="0" xfId="0" applyFont="1" applyFill="1" applyBorder="1">
      <alignment vertical="center"/>
    </xf>
    <xf numFmtId="0" fontId="131" fillId="0" borderId="0" xfId="0" applyFont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50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Protection="1">
      <alignment vertical="center"/>
      <protection locked="0"/>
    </xf>
    <xf numFmtId="0" fontId="72" fillId="0" borderId="0" xfId="0" applyFont="1" applyAlignment="1">
      <alignment horizontal="center" vertical="center"/>
    </xf>
    <xf numFmtId="0" fontId="41" fillId="0" borderId="0" xfId="0" applyFont="1" applyFill="1" applyBorder="1">
      <alignment vertical="center"/>
    </xf>
    <xf numFmtId="0" fontId="50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92" fillId="0" borderId="0" xfId="0" applyFont="1" applyFill="1" applyBorder="1" applyAlignment="1">
      <alignment horizontal="center" vertical="center"/>
    </xf>
    <xf numFmtId="176" fontId="72" fillId="0" borderId="0" xfId="0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92" fillId="10" borderId="0" xfId="0" applyFont="1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0" fillId="0" borderId="0" xfId="0" applyFont="1" applyAlignment="1" applyProtection="1">
      <alignment vertical="center"/>
      <protection locked="0"/>
    </xf>
    <xf numFmtId="0" fontId="135" fillId="6" borderId="47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0" fillId="0" borderId="51" xfId="0" applyFont="1" applyBorder="1" applyAlignment="1" applyProtection="1">
      <alignment horizontal="center" vertical="center"/>
      <protection locked="0"/>
    </xf>
    <xf numFmtId="0" fontId="40" fillId="0" borderId="52" xfId="0" applyFont="1" applyBorder="1" applyAlignment="1" applyProtection="1">
      <alignment horizontal="center" vertical="center"/>
      <protection locked="0"/>
    </xf>
    <xf numFmtId="0" fontId="0" fillId="0" borderId="53" xfId="0" applyBorder="1">
      <alignment vertical="center"/>
    </xf>
    <xf numFmtId="0" fontId="0" fillId="0" borderId="54" xfId="0" applyBorder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0" fontId="0" fillId="0" borderId="55" xfId="0" applyBorder="1">
      <alignment vertical="center"/>
    </xf>
    <xf numFmtId="0" fontId="41" fillId="0" borderId="0" xfId="0" applyFont="1" applyBorder="1" applyAlignment="1">
      <alignment horizontal="center" vertical="center"/>
    </xf>
    <xf numFmtId="0" fontId="0" fillId="0" borderId="56" xfId="0" applyBorder="1" applyProtection="1">
      <alignment vertical="center"/>
      <protection locked="0"/>
    </xf>
    <xf numFmtId="0" fontId="16" fillId="0" borderId="57" xfId="0" applyFont="1" applyFill="1" applyBorder="1" applyAlignment="1">
      <alignment horizontal="center" vertical="center"/>
    </xf>
    <xf numFmtId="0" fontId="41" fillId="0" borderId="57" xfId="0" applyFont="1" applyBorder="1" applyAlignment="1">
      <alignment horizontal="center" vertical="center"/>
    </xf>
    <xf numFmtId="0" fontId="0" fillId="0" borderId="58" xfId="0" applyBorder="1">
      <alignment vertical="center"/>
    </xf>
    <xf numFmtId="0" fontId="16" fillId="0" borderId="0" xfId="0" applyFont="1" applyFill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>
      <alignment horizontal="left" vertical="center" wrapText="1"/>
    </xf>
    <xf numFmtId="0" fontId="135" fillId="6" borderId="48" xfId="0" applyFont="1" applyFill="1" applyBorder="1" applyAlignment="1">
      <alignment horizontal="center" vertical="center"/>
    </xf>
    <xf numFmtId="0" fontId="135" fillId="6" borderId="49" xfId="0" applyFont="1" applyFill="1" applyBorder="1" applyAlignment="1">
      <alignment horizontal="center" vertical="center"/>
    </xf>
    <xf numFmtId="0" fontId="135" fillId="6" borderId="50" xfId="0" applyFont="1" applyFill="1" applyBorder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locked="0"/>
    </xf>
    <xf numFmtId="0" fontId="50" fillId="0" borderId="0" xfId="0" applyFont="1" applyAlignment="1">
      <alignment horizontal="center" vertical="center"/>
    </xf>
    <xf numFmtId="0" fontId="135" fillId="6" borderId="47" xfId="0" applyFont="1" applyFill="1" applyBorder="1" applyAlignment="1">
      <alignment horizontal="center" vertical="center"/>
    </xf>
    <xf numFmtId="0" fontId="135" fillId="6" borderId="42" xfId="0" applyFont="1" applyFill="1" applyBorder="1" applyAlignment="1">
      <alignment horizontal="center" vertical="center"/>
    </xf>
    <xf numFmtId="0" fontId="135" fillId="6" borderId="4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35" fillId="6" borderId="43" xfId="0" applyFont="1" applyFill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40" fillId="0" borderId="52" xfId="0" applyFont="1" applyBorder="1" applyAlignment="1" applyProtection="1">
      <alignment horizontal="center" vertical="center"/>
      <protection locked="0"/>
    </xf>
    <xf numFmtId="177" fontId="0" fillId="0" borderId="0" xfId="0" applyNumberFormat="1" applyAlignment="1">
      <alignment horizontal="right" vertical="center"/>
    </xf>
    <xf numFmtId="0" fontId="108" fillId="0" borderId="0" xfId="0" applyFont="1" applyAlignment="1" applyProtection="1">
      <alignment horizontal="center" vertical="center"/>
      <protection locked="0"/>
    </xf>
    <xf numFmtId="176" fontId="40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Fill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31" fillId="0" borderId="0" xfId="0" applyFont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</cellXfs>
  <cellStyles count="4">
    <cellStyle name="40% - 着色 1" xfId="3" builtinId="31"/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&#20195;&#25910;&#20195;&#20184;\15.jpg" TargetMode="External"/><Relationship Id="rId3" Type="http://schemas.openxmlformats.org/officeDocument/2006/relationships/hyperlink" Target="..\..\Desktop\txt\&#22270;\&#20195;&#25910;&#20195;&#20184;\20%20&#26377;&#29983;&#20043;&#24180;_&#21335;&#22478;&#21271;&#28023;.png" TargetMode="External"/><Relationship Id="rId7" Type="http://schemas.openxmlformats.org/officeDocument/2006/relationships/hyperlink" Target="..\..\Desktop\txt\&#22270;\&#20195;&#25910;&#20195;&#20184;\23%20&#21333;&#21495;.jpg" TargetMode="External"/><Relationship Id="rId2" Type="http://schemas.openxmlformats.org/officeDocument/2006/relationships/hyperlink" Target="..\..\Desktop\txt\&#22270;\&#20195;&#25910;&#20195;&#20184;\17%20&#26377;&#29983;&#20043;&#24180;_&#21335;&#22478;&#21271;&#28023;.jpg" TargetMode="External"/><Relationship Id="rId1" Type="http://schemas.openxmlformats.org/officeDocument/2006/relationships/hyperlink" Target="..\..\Desktop\txt\&#22270;\&#20195;&#25910;&#20195;&#20184;\8.jpg" TargetMode="External"/><Relationship Id="rId6" Type="http://schemas.openxmlformats.org/officeDocument/2006/relationships/hyperlink" Target="..\..\Desktop\txt\&#22270;\&#20195;&#25910;&#20195;&#20184;\23.jpg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..\..\Desktop\txt\&#22270;\&#20195;&#25910;&#20195;&#20184;\22&#65288;2&#65289;.jpg" TargetMode="External"/><Relationship Id="rId10" Type="http://schemas.openxmlformats.org/officeDocument/2006/relationships/hyperlink" Target="..\..\Desktop\txt\&#22270;\&#20195;&#25910;&#20195;&#20184;\9%20&#26417;&#26144;&#26195;,%20&#25991;&#24428;%20&#127769;&#10024;2020%20SEASON'S%20GREETING%20%20(&#21488;&#21382;+&#27611;&#27631;).PNG" TargetMode="External"/><Relationship Id="rId4" Type="http://schemas.openxmlformats.org/officeDocument/2006/relationships/hyperlink" Target="..\..\Desktop\txt\&#22270;\&#20195;&#25910;&#20195;&#20184;\22.jpg" TargetMode="External"/><Relationship Id="rId9" Type="http://schemas.openxmlformats.org/officeDocument/2006/relationships/hyperlink" Target="..\..\Desktop\txt\&#22270;\&#20195;&#25910;&#20195;&#20184;\14%20&#26417;&#26144;&#26195;,%20&#25991;&#24428;%20BINSCENT.%202020%20Season's%20Greeting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5"/>
  <sheetViews>
    <sheetView zoomScale="70" zoomScaleNormal="70" workbookViewId="0">
      <pane ySplit="1" topLeftCell="A127" activePane="bottomLeft" state="frozen"/>
      <selection pane="bottomLeft" activeCell="D163" sqref="D163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5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1277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465</v>
      </c>
      <c r="M1" s="21" t="s">
        <v>281</v>
      </c>
      <c r="N1" s="38" t="s">
        <v>304</v>
      </c>
      <c r="O1" s="50" t="s">
        <v>466</v>
      </c>
      <c r="P1" s="15" t="s">
        <v>209</v>
      </c>
      <c r="Q1" s="92" t="s">
        <v>1310</v>
      </c>
      <c r="R1" s="92" t="s">
        <v>1309</v>
      </c>
      <c r="S1" s="92" t="s">
        <v>1311</v>
      </c>
      <c r="T1" s="92" t="s">
        <v>1312</v>
      </c>
      <c r="U1" s="215" t="s">
        <v>1328</v>
      </c>
      <c r="V1" s="215" t="s">
        <v>1329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1334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414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2"/>
    </row>
    <row r="6" spans="1:23" ht="28.05" customHeight="1" x14ac:dyDescent="0.25">
      <c r="A6" t="s">
        <v>415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417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478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616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1347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2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600</v>
      </c>
      <c r="R16" s="5" t="s">
        <v>604</v>
      </c>
      <c r="S16" s="5" t="s">
        <v>601</v>
      </c>
      <c r="T16" s="5">
        <v>100</v>
      </c>
      <c r="U16" s="5">
        <v>1.53</v>
      </c>
      <c r="V16" s="5">
        <v>8.0500000000000007</v>
      </c>
      <c r="W16" s="53" t="s">
        <v>1332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537</v>
      </c>
      <c r="N18">
        <v>11.32</v>
      </c>
      <c r="O18" s="4">
        <f t="shared" si="1"/>
        <v>63.315359999999991</v>
      </c>
      <c r="P18" t="s">
        <v>1236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1342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1001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605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946</v>
      </c>
      <c r="N28" s="5">
        <v>13</v>
      </c>
      <c r="O28" s="51">
        <f t="shared" si="1"/>
        <v>9.3784000000000063</v>
      </c>
      <c r="P28" s="5" t="s">
        <v>810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596</v>
      </c>
      <c r="N30">
        <v>108</v>
      </c>
      <c r="O30" s="4">
        <f t="shared" si="1"/>
        <v>1260.01944</v>
      </c>
      <c r="P30" t="s">
        <v>597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446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1333</v>
      </c>
    </row>
    <row r="38" spans="1:23" s="53" customFormat="1" ht="28.05" customHeight="1" x14ac:dyDescent="0.25">
      <c r="A38" s="5" t="s">
        <v>448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449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416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447</v>
      </c>
    </row>
    <row r="41" spans="1:23" ht="28.05" customHeight="1" x14ac:dyDescent="0.25">
      <c r="A41" s="3" t="s">
        <v>477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480</v>
      </c>
      <c r="O41" s="4">
        <f t="shared" si="1"/>
        <v>118.37224000000015</v>
      </c>
      <c r="P41" t="s">
        <v>479</v>
      </c>
    </row>
    <row r="42" spans="1:23" s="53" customFormat="1" ht="28.05" customHeight="1" x14ac:dyDescent="0.25">
      <c r="A42" s="5" t="s">
        <v>598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599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481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482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497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535</v>
      </c>
      <c r="N51" s="5">
        <v>17</v>
      </c>
      <c r="O51" s="51">
        <f t="shared" si="2"/>
        <v>760.96763999999985</v>
      </c>
      <c r="P51" s="5" t="s">
        <v>498</v>
      </c>
      <c r="Q51" s="5" t="s">
        <v>602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1339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499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1338</v>
      </c>
    </row>
    <row r="53" spans="1:23" ht="28.05" customHeight="1" x14ac:dyDescent="0.25">
      <c r="A53" s="14" t="s">
        <v>187</v>
      </c>
      <c r="B53" t="s">
        <v>137</v>
      </c>
      <c r="E53" t="s">
        <v>510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1330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536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515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2" t="s">
        <v>1335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1247</v>
      </c>
      <c r="N62">
        <v>142.66</v>
      </c>
      <c r="O62" s="4"/>
      <c r="P62" t="s">
        <v>1239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1346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1337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606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1336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607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1242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608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1331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561</v>
      </c>
      <c r="P72" s="53"/>
      <c r="S72" s="212"/>
      <c r="U72" s="54"/>
      <c r="V72" s="54"/>
    </row>
    <row r="73" spans="1:23" s="53" customFormat="1" ht="28.05" customHeight="1" x14ac:dyDescent="0.25">
      <c r="A73" s="53" t="s">
        <v>562</v>
      </c>
      <c r="B73" s="53" t="s">
        <v>212</v>
      </c>
      <c r="D73" s="35" t="s">
        <v>83</v>
      </c>
      <c r="E73" s="53" t="s">
        <v>86</v>
      </c>
      <c r="F73" s="185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1243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1343</v>
      </c>
    </row>
    <row r="74" spans="1:23" ht="28.05" customHeight="1" x14ac:dyDescent="0.25">
      <c r="A74" t="s">
        <v>563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567</v>
      </c>
      <c r="N75">
        <v>15</v>
      </c>
      <c r="O75" s="54">
        <f>L75-N75</f>
        <v>320.1264799999999</v>
      </c>
      <c r="P75" s="53" t="s">
        <v>566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572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1340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594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573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1349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575</v>
      </c>
      <c r="O79" s="54">
        <f t="shared" ref="O79:O89" si="3">L79-N79</f>
        <v>93.841020000000015</v>
      </c>
      <c r="P79" t="s">
        <v>574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1344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576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577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578</v>
      </c>
    </row>
    <row r="85" spans="1:23" ht="28.05" customHeight="1" x14ac:dyDescent="0.25">
      <c r="A85" t="s">
        <v>579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581</v>
      </c>
      <c r="N86">
        <v>10</v>
      </c>
      <c r="O86" s="54">
        <f t="shared" si="3"/>
        <v>40.428720000000055</v>
      </c>
      <c r="P86" s="53" t="s">
        <v>580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3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1341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592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593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1345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618</v>
      </c>
      <c r="V95" s="212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946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620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801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617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1340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802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804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632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803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1244</v>
      </c>
      <c r="N114">
        <v>15</v>
      </c>
      <c r="O114" s="54">
        <f>L114-N114</f>
        <v>293.30711999999994</v>
      </c>
      <c r="P114" s="53" t="s">
        <v>629</v>
      </c>
    </row>
    <row r="115" spans="1:23" s="53" customFormat="1" ht="28.05" customHeight="1" x14ac:dyDescent="0.25">
      <c r="A115" s="44" t="s">
        <v>805</v>
      </c>
      <c r="B115" s="53" t="s">
        <v>261</v>
      </c>
      <c r="E115" s="53" t="s">
        <v>86</v>
      </c>
      <c r="F115" s="185"/>
      <c r="G115" s="395">
        <v>1335.94</v>
      </c>
      <c r="H115" s="395">
        <v>1182.3499999999999</v>
      </c>
      <c r="I115" s="395">
        <v>92.52</v>
      </c>
      <c r="J115" s="395">
        <v>9.64</v>
      </c>
      <c r="K115" s="395">
        <v>122.8</v>
      </c>
      <c r="L115" s="396">
        <f t="shared" si="9"/>
        <v>245.55488000000014</v>
      </c>
      <c r="M115" s="394" t="s">
        <v>809</v>
      </c>
      <c r="N115" s="395">
        <v>15</v>
      </c>
      <c r="O115" s="396">
        <f>L115-N115</f>
        <v>230.55488000000014</v>
      </c>
      <c r="P115" s="53" t="s">
        <v>807</v>
      </c>
    </row>
    <row r="116" spans="1:23" ht="28.05" customHeight="1" x14ac:dyDescent="0.25">
      <c r="A116" s="44" t="s">
        <v>806</v>
      </c>
      <c r="B116" t="s">
        <v>261</v>
      </c>
      <c r="E116" s="53" t="s">
        <v>86</v>
      </c>
      <c r="G116" s="395"/>
      <c r="H116" s="395"/>
      <c r="I116" s="395">
        <v>49.72</v>
      </c>
      <c r="J116" s="395">
        <v>4.84</v>
      </c>
      <c r="K116" s="395">
        <v>50.31</v>
      </c>
      <c r="L116" s="396"/>
      <c r="M116" s="394" t="s">
        <v>809</v>
      </c>
      <c r="N116" s="395">
        <v>23</v>
      </c>
      <c r="O116" s="395"/>
      <c r="P116" s="53" t="s">
        <v>808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628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621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619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1246</v>
      </c>
      <c r="O122" s="54">
        <f t="shared" si="11"/>
        <v>871.67617999999948</v>
      </c>
      <c r="P122" s="53" t="s">
        <v>609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1350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615</v>
      </c>
      <c r="Q123">
        <v>1</v>
      </c>
      <c r="R123" s="54">
        <v>135.79</v>
      </c>
      <c r="S123">
        <v>1</v>
      </c>
      <c r="T123" s="54">
        <f>R123*S123</f>
        <v>135.79</v>
      </c>
      <c r="W123" s="212" t="s">
        <v>1350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1245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394" t="s">
        <v>284</v>
      </c>
      <c r="E126" s="394" t="s">
        <v>86</v>
      </c>
      <c r="F126" s="184"/>
      <c r="G126" s="395">
        <v>1566.74</v>
      </c>
      <c r="H126" s="395">
        <v>1566.14</v>
      </c>
      <c r="I126" s="395">
        <v>160.19</v>
      </c>
      <c r="J126" s="395">
        <v>1.61</v>
      </c>
      <c r="K126" s="395">
        <v>26.16</v>
      </c>
      <c r="L126" s="397">
        <f>G126+I126*0.994-H126</f>
        <v>159.82885999999985</v>
      </c>
      <c r="M126" s="394"/>
      <c r="N126" s="394"/>
      <c r="O126" s="396">
        <f>L126-N126</f>
        <v>159.82885999999985</v>
      </c>
      <c r="P126" s="394"/>
    </row>
    <row r="127" spans="1:23" ht="28.05" customHeight="1" x14ac:dyDescent="0.25">
      <c r="A127" t="s">
        <v>25</v>
      </c>
      <c r="B127" t="s">
        <v>142</v>
      </c>
      <c r="D127" s="394"/>
      <c r="E127" s="394"/>
      <c r="F127" s="184"/>
      <c r="G127" s="395"/>
      <c r="H127" s="395"/>
      <c r="I127" s="395"/>
      <c r="J127" s="395"/>
      <c r="K127" s="395"/>
      <c r="L127" s="397"/>
      <c r="M127" s="394"/>
      <c r="N127" s="394"/>
      <c r="O127" s="396"/>
      <c r="P127" s="394"/>
    </row>
    <row r="128" spans="1:23" ht="28.05" customHeight="1" x14ac:dyDescent="0.25">
      <c r="A128" t="s">
        <v>26</v>
      </c>
      <c r="B128" t="s">
        <v>142</v>
      </c>
      <c r="D128" s="394"/>
      <c r="E128" s="394"/>
      <c r="F128" s="184"/>
      <c r="G128" s="395"/>
      <c r="H128" s="395"/>
      <c r="I128" s="395"/>
      <c r="J128" s="395"/>
      <c r="K128" s="395"/>
      <c r="L128" s="397"/>
      <c r="M128" s="394"/>
      <c r="N128" s="394"/>
      <c r="O128" s="396"/>
      <c r="P128" s="394"/>
    </row>
    <row r="129" spans="1:23" ht="28.05" customHeight="1" x14ac:dyDescent="0.25">
      <c r="A129" t="s">
        <v>180</v>
      </c>
      <c r="B129" t="s">
        <v>142</v>
      </c>
      <c r="D129" s="394"/>
      <c r="E129" s="394"/>
      <c r="F129" s="184"/>
      <c r="G129" s="395"/>
      <c r="H129" s="395"/>
      <c r="I129" s="395"/>
      <c r="J129" s="395"/>
      <c r="K129" s="395"/>
      <c r="L129" s="397"/>
      <c r="M129" s="394"/>
      <c r="N129" s="394"/>
      <c r="O129" s="396"/>
      <c r="P129" s="394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870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5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5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5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411</v>
      </c>
      <c r="D135" t="s">
        <v>630</v>
      </c>
      <c r="E135" t="s">
        <v>86</v>
      </c>
      <c r="F135" s="185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631</v>
      </c>
    </row>
    <row r="136" spans="1:23" ht="25.05" customHeight="1" x14ac:dyDescent="0.25">
      <c r="A136" t="s">
        <v>50</v>
      </c>
      <c r="B136" t="s">
        <v>411</v>
      </c>
      <c r="E136" t="s">
        <v>86</v>
      </c>
      <c r="F136" s="185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1243</v>
      </c>
      <c r="O136" s="54">
        <f t="shared" si="13"/>
        <v>586.66499999999996</v>
      </c>
      <c r="P136" s="53" t="s">
        <v>1237</v>
      </c>
    </row>
    <row r="137" spans="1:23" ht="25.05" customHeight="1" x14ac:dyDescent="0.25">
      <c r="A137" t="s">
        <v>157</v>
      </c>
      <c r="B137" t="s">
        <v>411</v>
      </c>
      <c r="E137" t="s">
        <v>86</v>
      </c>
      <c r="F137" s="185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1238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1348</v>
      </c>
    </row>
    <row r="138" spans="1:23" ht="25.05" customHeight="1" x14ac:dyDescent="0.25">
      <c r="A138" s="44" t="s">
        <v>70</v>
      </c>
      <c r="B138" t="s">
        <v>475</v>
      </c>
      <c r="C138" s="6" t="s">
        <v>355</v>
      </c>
      <c r="E138" t="s">
        <v>86</v>
      </c>
      <c r="F138" s="185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812</v>
      </c>
    </row>
    <row r="139" spans="1:23" ht="25.05" customHeight="1" x14ac:dyDescent="0.25">
      <c r="A139" s="44" t="s">
        <v>67</v>
      </c>
      <c r="B139" t="s">
        <v>475</v>
      </c>
      <c r="C139" s="6" t="s">
        <v>354</v>
      </c>
      <c r="D139" t="s">
        <v>476</v>
      </c>
      <c r="E139" t="s">
        <v>86</v>
      </c>
      <c r="F139" s="185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811</v>
      </c>
    </row>
    <row r="140" spans="1:23" ht="25.05" customHeight="1" x14ac:dyDescent="0.25">
      <c r="A140" s="44" t="s">
        <v>99</v>
      </c>
      <c r="B140" t="s">
        <v>475</v>
      </c>
      <c r="C140" s="6" t="s">
        <v>357</v>
      </c>
      <c r="D140" t="s">
        <v>105</v>
      </c>
      <c r="E140" t="s">
        <v>86</v>
      </c>
      <c r="F140" s="185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543</v>
      </c>
      <c r="B141" t="s">
        <v>871</v>
      </c>
      <c r="E141" s="53" t="s">
        <v>181</v>
      </c>
      <c r="F141" s="185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871</v>
      </c>
      <c r="C142" s="6" t="s">
        <v>350</v>
      </c>
      <c r="E142" t="s">
        <v>86</v>
      </c>
      <c r="F142" s="185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1222</v>
      </c>
    </row>
    <row r="143" spans="1:23" ht="28.05" customHeight="1" x14ac:dyDescent="0.25">
      <c r="A143" s="44" t="s">
        <v>76</v>
      </c>
      <c r="B143" s="53" t="s">
        <v>987</v>
      </c>
      <c r="C143" s="6" t="s">
        <v>358</v>
      </c>
      <c r="D143" t="s">
        <v>362</v>
      </c>
      <c r="E143" t="s">
        <v>86</v>
      </c>
      <c r="F143" s="185">
        <v>4</v>
      </c>
    </row>
    <row r="144" spans="1:23" ht="25.05" customHeight="1" x14ac:dyDescent="0.25">
      <c r="A144" s="44" t="s">
        <v>156</v>
      </c>
      <c r="B144" s="53" t="s">
        <v>987</v>
      </c>
      <c r="C144" s="6" t="s">
        <v>388</v>
      </c>
      <c r="D144" t="s">
        <v>1000</v>
      </c>
      <c r="E144" t="s">
        <v>86</v>
      </c>
      <c r="F144" s="185">
        <v>8</v>
      </c>
      <c r="R144"/>
    </row>
    <row r="145" spans="1:22" ht="25.05" customHeight="1" x14ac:dyDescent="0.25">
      <c r="A145" t="s">
        <v>43</v>
      </c>
      <c r="B145" t="s">
        <v>516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1352</v>
      </c>
      <c r="S146">
        <f>SUM(S3:S145)</f>
        <v>32</v>
      </c>
      <c r="T146" s="212">
        <f>SUM(T3:T145)</f>
        <v>2938.8900000000003</v>
      </c>
      <c r="U146" s="212">
        <f>SUM(U3:U145)</f>
        <v>34.11</v>
      </c>
      <c r="V146" s="212">
        <f>SUM(V3:V145)</f>
        <v>213.31000000000003</v>
      </c>
    </row>
    <row r="147" spans="1:22" ht="28.05" customHeight="1" x14ac:dyDescent="0.25">
      <c r="A147" t="s">
        <v>998</v>
      </c>
      <c r="G147">
        <v>2485</v>
      </c>
      <c r="H147">
        <v>2500</v>
      </c>
      <c r="L147" s="54">
        <f>G147+I147-H147</f>
        <v>-15</v>
      </c>
      <c r="M147" t="s">
        <v>999</v>
      </c>
      <c r="N147">
        <v>850</v>
      </c>
      <c r="O147" s="54">
        <f>L147-N147</f>
        <v>-865</v>
      </c>
    </row>
    <row r="148" spans="1:22" s="212" customFormat="1" ht="28.05" customHeight="1" x14ac:dyDescent="0.25">
      <c r="L148" s="54"/>
      <c r="O148" s="54"/>
    </row>
    <row r="149" spans="1:22" s="199" customFormat="1" ht="28.05" customHeight="1" x14ac:dyDescent="0.25">
      <c r="L149" s="54"/>
      <c r="O149" s="54"/>
    </row>
    <row r="150" spans="1:22" s="53" customFormat="1" ht="28.05" customHeight="1" x14ac:dyDescent="0.25">
      <c r="F150" s="185"/>
      <c r="L150" s="54"/>
      <c r="O150" s="54"/>
    </row>
    <row r="151" spans="1:22" s="53" customFormat="1" ht="28.05" customHeight="1" x14ac:dyDescent="0.25">
      <c r="F151" s="185"/>
      <c r="J151" s="206" t="s">
        <v>276</v>
      </c>
      <c r="K151" s="206" t="s">
        <v>277</v>
      </c>
      <c r="L151" s="54"/>
      <c r="N151" s="205" t="s">
        <v>304</v>
      </c>
      <c r="O151" s="207" t="s">
        <v>1293</v>
      </c>
    </row>
    <row r="152" spans="1:22" ht="28.05" customHeight="1" x14ac:dyDescent="0.25">
      <c r="G152" s="54"/>
      <c r="H152" s="203" t="s">
        <v>1287</v>
      </c>
      <c r="I152" s="203" t="s">
        <v>1353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2" customFormat="1" ht="28.05" customHeight="1" x14ac:dyDescent="0.25">
      <c r="G153" s="54"/>
      <c r="H153" s="54"/>
      <c r="I153" s="203" t="s">
        <v>1351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199" customFormat="1" ht="28.05" customHeight="1" x14ac:dyDescent="0.25">
      <c r="G154" s="54"/>
      <c r="H154" s="54"/>
      <c r="I154" s="201" t="s">
        <v>1288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199" customFormat="1" ht="28.05" customHeight="1" x14ac:dyDescent="0.25">
      <c r="G155" s="54"/>
      <c r="H155" s="54"/>
      <c r="I155" s="202" t="s">
        <v>1292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4"/>
      <c r="H157" s="203" t="s">
        <v>1286</v>
      </c>
      <c r="I157" s="203" t="s">
        <v>1353</v>
      </c>
      <c r="J157" s="208">
        <v>434.22</v>
      </c>
      <c r="K157" s="208">
        <v>2911.01</v>
      </c>
      <c r="N157">
        <v>269</v>
      </c>
      <c r="O157" s="208">
        <v>6725.1</v>
      </c>
    </row>
    <row r="158" spans="1:22" s="212" customFormat="1" ht="28.05" customHeight="1" x14ac:dyDescent="0.25">
      <c r="B158" s="204"/>
      <c r="I158" s="203" t="s">
        <v>1351</v>
      </c>
      <c r="J158" s="210">
        <v>8.4700000000000006</v>
      </c>
      <c r="K158" s="210">
        <v>88.01</v>
      </c>
      <c r="O158" s="210">
        <v>1593.01</v>
      </c>
    </row>
    <row r="159" spans="1:22" ht="28.05" customHeight="1" x14ac:dyDescent="0.25">
      <c r="A159" s="53"/>
      <c r="B159" s="204"/>
      <c r="I159" s="201" t="s">
        <v>1288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4"/>
      <c r="I160" s="202" t="s">
        <v>1292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1:18" ht="28.05" customHeight="1" x14ac:dyDescent="0.25">
      <c r="P161" s="198" t="s">
        <v>1294</v>
      </c>
      <c r="Q161" s="54">
        <f>Q155+Q160</f>
        <v>3068.5623133333311</v>
      </c>
      <c r="R161" s="54">
        <f>R155+R160</f>
        <v>4545.8323133333306</v>
      </c>
    </row>
    <row r="162" spans="1:18" ht="28.05" customHeight="1" x14ac:dyDescent="0.25">
      <c r="I162" s="203" t="s">
        <v>1290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1:18" ht="28.05" customHeight="1" x14ac:dyDescent="0.25">
      <c r="I164" s="203" t="s">
        <v>1289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1:18" ht="28.05" customHeight="1" x14ac:dyDescent="0.25">
      <c r="I165" s="203" t="s">
        <v>1291</v>
      </c>
      <c r="J165" s="208">
        <v>1621.99</v>
      </c>
      <c r="K165" s="208">
        <v>10854</v>
      </c>
      <c r="O165" s="208">
        <v>15057.1</v>
      </c>
      <c r="P165" s="54"/>
    </row>
    <row r="166" spans="1:18" ht="28.05" customHeight="1" x14ac:dyDescent="0.25">
      <c r="I166" s="202" t="s">
        <v>1292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1:18" ht="28.05" customHeight="1" x14ac:dyDescent="0.25">
      <c r="P167" s="198" t="s">
        <v>1295</v>
      </c>
      <c r="Q167" s="54">
        <f>(P166/10)*2</f>
        <v>2502.1273879999985</v>
      </c>
      <c r="R167" s="54">
        <f>(P166/10)*4</f>
        <v>5004.254775999997</v>
      </c>
    </row>
    <row r="168" spans="1:18" ht="28.05" customHeight="1" x14ac:dyDescent="0.25">
      <c r="I168" s="43" t="s">
        <v>1307</v>
      </c>
      <c r="J168" s="54"/>
      <c r="K168" s="54"/>
      <c r="O168" s="54"/>
      <c r="P168" s="54"/>
    </row>
    <row r="169" spans="1:18" ht="28.05" customHeight="1" x14ac:dyDescent="0.25">
      <c r="P169" t="s">
        <v>1304</v>
      </c>
    </row>
    <row r="170" spans="1:18" ht="28.05" customHeight="1" x14ac:dyDescent="0.25">
      <c r="P170" t="s">
        <v>1302</v>
      </c>
    </row>
    <row r="171" spans="1:18" ht="28.05" customHeight="1" x14ac:dyDescent="0.25">
      <c r="P171" t="s">
        <v>1303</v>
      </c>
    </row>
    <row r="174" spans="1:18" s="284" customFormat="1" ht="25.05" customHeight="1" x14ac:dyDescent="0.25">
      <c r="A174" s="87" t="s">
        <v>1663</v>
      </c>
    </row>
    <row r="175" spans="1:18" ht="28.05" customHeight="1" x14ac:dyDescent="0.25">
      <c r="A175" s="281" t="s">
        <v>851</v>
      </c>
    </row>
  </sheetData>
  <mergeCells count="21"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  <mergeCell ref="O126:O129"/>
    <mergeCell ref="P126:P129"/>
    <mergeCell ref="J126:J129"/>
    <mergeCell ref="K126:K129"/>
    <mergeCell ref="L126:L129"/>
    <mergeCell ref="M126:M129"/>
    <mergeCell ref="N126:N129"/>
    <mergeCell ref="E126:E129"/>
    <mergeCell ref="D126:D129"/>
    <mergeCell ref="G126:G129"/>
    <mergeCell ref="H126:H129"/>
    <mergeCell ref="I126:I129"/>
  </mergeCells>
  <phoneticPr fontId="2" type="noConversion"/>
  <hyperlinks>
    <hyperlink ref="A175" location="接受箱补款!A344" display="MILKY 宇硕🍼 &amp; MILKY 曜汉🍼 20cm娃 (箱上架)" xr:uid="{086491FF-3F03-4AF8-8F4D-2F548DC93F5C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13" zoomScale="68" zoomScaleNormal="68" workbookViewId="0">
      <selection activeCell="K26" sqref="K26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4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1043</v>
      </c>
      <c r="G1" s="1" t="s">
        <v>1044</v>
      </c>
      <c r="H1" s="1" t="s">
        <v>1045</v>
      </c>
      <c r="I1" s="1" t="s">
        <v>1046</v>
      </c>
      <c r="J1" s="1" t="s">
        <v>277</v>
      </c>
      <c r="K1" s="1" t="s">
        <v>1047</v>
      </c>
      <c r="L1" s="1" t="s">
        <v>1048</v>
      </c>
      <c r="M1" s="1" t="s">
        <v>1049</v>
      </c>
      <c r="N1" s="1" t="s">
        <v>1050</v>
      </c>
      <c r="O1" s="1" t="s">
        <v>1051</v>
      </c>
      <c r="P1" s="1" t="s">
        <v>1052</v>
      </c>
      <c r="Q1" s="1" t="s">
        <v>1053</v>
      </c>
      <c r="R1" s="1" t="s">
        <v>1054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1055</v>
      </c>
      <c r="E2" s="53" t="s">
        <v>1056</v>
      </c>
      <c r="F2" s="53">
        <v>192</v>
      </c>
      <c r="G2" s="53">
        <v>1.1499999999999999</v>
      </c>
      <c r="H2" s="142">
        <v>190.85</v>
      </c>
      <c r="K2" s="143"/>
      <c r="M2" s="10" t="s">
        <v>1057</v>
      </c>
      <c r="N2" s="53">
        <v>18.600000000000001</v>
      </c>
      <c r="Q2" s="54"/>
      <c r="S2" s="10" t="s">
        <v>1058</v>
      </c>
      <c r="T2" s="53">
        <v>15180416892</v>
      </c>
      <c r="U2" s="53" t="s">
        <v>1059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1060</v>
      </c>
      <c r="E3" s="53" t="s">
        <v>1061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1062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1063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1064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1065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1066</v>
      </c>
      <c r="E5" s="53" t="s">
        <v>1067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641</v>
      </c>
      <c r="T5" s="53">
        <v>13918424554</v>
      </c>
      <c r="U5" s="53" t="s">
        <v>1068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1069</v>
      </c>
      <c r="E6" s="53" t="s">
        <v>1070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1071</v>
      </c>
      <c r="T6" s="53">
        <v>13672747701</v>
      </c>
      <c r="U6" s="53" t="s">
        <v>1072</v>
      </c>
    </row>
    <row r="7" spans="1:21" ht="25.05" customHeight="1" x14ac:dyDescent="0.25">
      <c r="A7" s="395">
        <v>6</v>
      </c>
      <c r="B7" s="423">
        <v>43722</v>
      </c>
      <c r="C7" s="424">
        <v>811421352052079</v>
      </c>
      <c r="D7" s="43" t="s">
        <v>1073</v>
      </c>
      <c r="E7" s="394" t="s">
        <v>1074</v>
      </c>
      <c r="F7" s="53">
        <v>96</v>
      </c>
      <c r="G7" s="395">
        <v>1.1499999999999999</v>
      </c>
      <c r="H7" s="425">
        <v>190.85</v>
      </c>
      <c r="I7" s="53">
        <v>15000</v>
      </c>
      <c r="J7" s="395">
        <v>3000</v>
      </c>
      <c r="K7" s="200">
        <v>205.4</v>
      </c>
      <c r="L7" s="395">
        <f>H7-K7</f>
        <v>-14.550000000000011</v>
      </c>
      <c r="N7" s="426">
        <v>52.86</v>
      </c>
      <c r="O7" s="426">
        <v>0.6</v>
      </c>
      <c r="P7" s="426">
        <v>8.0500000000000007</v>
      </c>
      <c r="Q7" s="396">
        <f>N7*0.994+L7</f>
        <v>37.992839999999987</v>
      </c>
      <c r="R7" s="394" t="s">
        <v>1075</v>
      </c>
      <c r="S7" s="173"/>
      <c r="T7" s="395">
        <v>13420877860</v>
      </c>
      <c r="U7" s="394" t="s">
        <v>1076</v>
      </c>
    </row>
    <row r="8" spans="1:21" ht="25.05" customHeight="1" x14ac:dyDescent="0.25">
      <c r="A8" s="395"/>
      <c r="B8" s="423"/>
      <c r="C8" s="424"/>
      <c r="D8" s="43" t="s">
        <v>1077</v>
      </c>
      <c r="E8" s="394"/>
      <c r="F8" s="53">
        <v>96</v>
      </c>
      <c r="G8" s="395"/>
      <c r="H8" s="425"/>
      <c r="I8" s="53">
        <v>15000</v>
      </c>
      <c r="J8" s="395"/>
      <c r="K8" s="200"/>
      <c r="L8" s="395"/>
      <c r="N8" s="426">
        <v>26.43</v>
      </c>
      <c r="O8" s="426"/>
      <c r="P8" s="426"/>
      <c r="Q8" s="396"/>
      <c r="R8" s="394"/>
      <c r="S8" s="173"/>
      <c r="T8" s="395"/>
      <c r="U8" s="394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1078</v>
      </c>
      <c r="E9" s="53" t="s">
        <v>1079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1080</v>
      </c>
    </row>
    <row r="10" spans="1:21" ht="25.05" customHeight="1" x14ac:dyDescent="0.25">
      <c r="A10" s="281">
        <v>8</v>
      </c>
      <c r="B10" s="140">
        <v>43755</v>
      </c>
      <c r="C10" s="141">
        <v>811548301376903</v>
      </c>
      <c r="D10" s="244" t="s">
        <v>1081</v>
      </c>
      <c r="E10" s="53" t="s">
        <v>1082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1083</v>
      </c>
    </row>
    <row r="11" spans="1:21" ht="25.05" customHeight="1" x14ac:dyDescent="0.25">
      <c r="A11" s="281">
        <v>9</v>
      </c>
      <c r="B11" s="140">
        <v>43749</v>
      </c>
      <c r="C11" s="141">
        <v>811521431838696</v>
      </c>
      <c r="D11" s="242" t="s">
        <v>1448</v>
      </c>
      <c r="E11" s="53" t="s">
        <v>1084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1085</v>
      </c>
      <c r="S11" s="174" t="s">
        <v>1450</v>
      </c>
      <c r="T11" s="53">
        <v>13705761067</v>
      </c>
      <c r="U11" s="145" t="s">
        <v>1086</v>
      </c>
    </row>
    <row r="12" spans="1:21" ht="25.05" customHeight="1" x14ac:dyDescent="0.25">
      <c r="A12" s="395">
        <v>10</v>
      </c>
      <c r="B12" s="423">
        <v>43764</v>
      </c>
      <c r="C12" s="424">
        <v>811587551684293</v>
      </c>
      <c r="D12" s="150" t="s">
        <v>1087</v>
      </c>
      <c r="E12" s="394" t="s">
        <v>1088</v>
      </c>
      <c r="F12" s="53">
        <v>126</v>
      </c>
      <c r="G12" s="395">
        <v>1.51</v>
      </c>
      <c r="H12" s="425">
        <v>250.49</v>
      </c>
      <c r="I12" s="138">
        <v>20000</v>
      </c>
      <c r="J12" s="395">
        <v>3000</v>
      </c>
      <c r="K12" s="200">
        <v>267.39999999999998</v>
      </c>
      <c r="L12" s="395">
        <f t="shared" si="0"/>
        <v>-16.909999999999968</v>
      </c>
      <c r="N12" s="395">
        <v>51.42</v>
      </c>
      <c r="Q12" s="396">
        <f>N12*0.994+L12</f>
        <v>34.201480000000032</v>
      </c>
      <c r="R12" s="394" t="s">
        <v>1089</v>
      </c>
      <c r="S12" s="173"/>
      <c r="T12" s="395">
        <v>18108291464</v>
      </c>
      <c r="U12" s="394" t="s">
        <v>1090</v>
      </c>
    </row>
    <row r="13" spans="1:21" ht="25.05" customHeight="1" x14ac:dyDescent="0.25">
      <c r="A13" s="395"/>
      <c r="B13" s="423"/>
      <c r="C13" s="424"/>
      <c r="D13" s="150" t="s">
        <v>1091</v>
      </c>
      <c r="E13" s="394"/>
      <c r="F13" s="53">
        <v>126</v>
      </c>
      <c r="G13" s="395"/>
      <c r="H13" s="425"/>
      <c r="I13" s="138">
        <v>20000</v>
      </c>
      <c r="J13" s="395"/>
      <c r="K13" s="200"/>
      <c r="L13" s="395"/>
      <c r="N13" s="395"/>
      <c r="Q13" s="396"/>
      <c r="R13" s="394"/>
      <c r="S13" s="173"/>
      <c r="T13" s="395"/>
      <c r="U13" s="394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1092</v>
      </c>
      <c r="E14" s="53" t="s">
        <v>1093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1094</v>
      </c>
      <c r="N14" s="53">
        <v>12.55</v>
      </c>
      <c r="Q14" s="54">
        <f t="shared" ref="Q14:Q19" si="2">N14*0.994+L14</f>
        <v>18.854699999999994</v>
      </c>
      <c r="R14" s="146"/>
      <c r="S14" s="146" t="s">
        <v>1251</v>
      </c>
      <c r="T14" s="53">
        <v>18173757621</v>
      </c>
      <c r="U14" s="53" t="s">
        <v>1095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1096</v>
      </c>
      <c r="E15" s="53" t="s">
        <v>1097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 t="shared" si="2"/>
        <v>24.478020000000001</v>
      </c>
      <c r="R15" s="53" t="s">
        <v>1098</v>
      </c>
      <c r="S15" s="174" t="s">
        <v>1456</v>
      </c>
      <c r="T15" s="53">
        <v>15603608839</v>
      </c>
      <c r="U15" s="53" t="s">
        <v>1099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1100</v>
      </c>
      <c r="E16" s="53" t="s">
        <v>1101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 t="shared" si="2"/>
        <v>16.67512</v>
      </c>
      <c r="R16" s="53" t="s">
        <v>1098</v>
      </c>
      <c r="T16" s="53">
        <v>15062270909</v>
      </c>
      <c r="U16" s="53" t="s">
        <v>1102</v>
      </c>
    </row>
    <row r="17" spans="1:21" ht="25.05" customHeight="1" x14ac:dyDescent="0.25">
      <c r="A17" s="281">
        <v>14</v>
      </c>
      <c r="B17" s="140">
        <v>43749</v>
      </c>
      <c r="C17" s="141">
        <v>811521431838696</v>
      </c>
      <c r="D17" s="242" t="s">
        <v>1103</v>
      </c>
      <c r="E17" s="53" t="s">
        <v>1084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 t="shared" si="2"/>
        <v>50.271620000000013</v>
      </c>
      <c r="R17" s="53" t="s">
        <v>1104</v>
      </c>
      <c r="S17" s="174" t="s">
        <v>1449</v>
      </c>
      <c r="T17" s="53">
        <v>13705761067</v>
      </c>
      <c r="U17" s="53" t="s">
        <v>1105</v>
      </c>
    </row>
    <row r="18" spans="1:21" ht="25.05" customHeight="1" x14ac:dyDescent="0.25">
      <c r="A18" s="281">
        <v>15</v>
      </c>
      <c r="B18" s="140">
        <v>43793</v>
      </c>
      <c r="C18" s="141">
        <v>811719362438608</v>
      </c>
      <c r="D18" s="310" t="s">
        <v>1106</v>
      </c>
      <c r="E18" s="53" t="s">
        <v>1107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N18" s="53">
        <f>11.32*2</f>
        <v>22.64</v>
      </c>
      <c r="O18" s="53">
        <f>1*2</f>
        <v>2</v>
      </c>
      <c r="P18" s="53">
        <f>9.05+8.05</f>
        <v>17.100000000000001</v>
      </c>
      <c r="Q18" s="54">
        <f t="shared" si="2"/>
        <v>31.414159999999967</v>
      </c>
      <c r="R18" s="53" t="s">
        <v>1722</v>
      </c>
      <c r="T18" s="53">
        <v>13187381112</v>
      </c>
      <c r="U18" s="53" t="s">
        <v>1108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1119</v>
      </c>
      <c r="E19" s="53" t="s">
        <v>1109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 t="shared" si="2"/>
        <v>21.812599999999996</v>
      </c>
      <c r="R19" s="53" t="s">
        <v>1110</v>
      </c>
      <c r="T19" s="53">
        <v>17825966284</v>
      </c>
      <c r="U19" s="53" t="s">
        <v>1111</v>
      </c>
    </row>
    <row r="20" spans="1:21" ht="45" customHeight="1" x14ac:dyDescent="0.25">
      <c r="A20" s="281">
        <v>17</v>
      </c>
      <c r="D20" s="245" t="s">
        <v>1454</v>
      </c>
      <c r="E20" s="53" t="s">
        <v>1093</v>
      </c>
      <c r="I20" s="53">
        <v>11000</v>
      </c>
      <c r="K20" s="143">
        <v>72.67</v>
      </c>
      <c r="L20" s="199">
        <f t="shared" si="1"/>
        <v>-72.67</v>
      </c>
      <c r="Q20" s="54"/>
      <c r="R20" s="61" t="s">
        <v>1227</v>
      </c>
      <c r="S20" s="223"/>
      <c r="T20" s="53">
        <v>18173757621</v>
      </c>
      <c r="U20" s="53" t="s">
        <v>1095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1112</v>
      </c>
      <c r="E21" s="53" t="s">
        <v>1093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1252</v>
      </c>
      <c r="T21" s="53">
        <v>18173757621</v>
      </c>
      <c r="U21" s="53" t="s">
        <v>1095</v>
      </c>
    </row>
    <row r="22" spans="1:21" s="52" customFormat="1" ht="25.05" customHeight="1" x14ac:dyDescent="0.25">
      <c r="A22" s="52">
        <v>19</v>
      </c>
      <c r="D22" s="148" t="s">
        <v>1113</v>
      </c>
      <c r="E22" s="52" t="s">
        <v>1093</v>
      </c>
      <c r="I22" s="52">
        <v>15000</v>
      </c>
      <c r="T22" s="52">
        <v>18173757621</v>
      </c>
      <c r="U22" s="52" t="s">
        <v>1095</v>
      </c>
    </row>
    <row r="23" spans="1:21" ht="25.05" customHeight="1" x14ac:dyDescent="0.25">
      <c r="A23" s="281">
        <v>20</v>
      </c>
      <c r="D23" s="245" t="s">
        <v>1114</v>
      </c>
      <c r="E23" s="53" t="s">
        <v>1093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1115</v>
      </c>
    </row>
    <row r="24" spans="1:21" ht="37.799999999999997" customHeight="1" x14ac:dyDescent="0.25">
      <c r="A24" s="53">
        <v>21</v>
      </c>
      <c r="D24" s="246" t="s">
        <v>1116</v>
      </c>
      <c r="E24" s="53" t="s">
        <v>1093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1168</v>
      </c>
      <c r="S24" s="10" t="s">
        <v>1253</v>
      </c>
    </row>
    <row r="25" spans="1:21" ht="25.05" customHeight="1" x14ac:dyDescent="0.25">
      <c r="A25" s="281">
        <v>22</v>
      </c>
      <c r="B25" s="281" t="s">
        <v>1634</v>
      </c>
      <c r="D25" s="245" t="s">
        <v>1455</v>
      </c>
      <c r="E25" s="164" t="s">
        <v>1082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1262</v>
      </c>
      <c r="S25" s="83"/>
    </row>
    <row r="26" spans="1:21" ht="25.05" customHeight="1" x14ac:dyDescent="0.25">
      <c r="A26" s="281">
        <v>23</v>
      </c>
      <c r="B26" s="281" t="s">
        <v>1635</v>
      </c>
      <c r="D26" s="245" t="s">
        <v>1240</v>
      </c>
      <c r="E26" s="167" t="s">
        <v>1082</v>
      </c>
      <c r="R26" s="83" t="s">
        <v>1259</v>
      </c>
      <c r="S26" s="83"/>
    </row>
    <row r="29" spans="1:21" ht="25.05" customHeight="1" x14ac:dyDescent="0.25">
      <c r="D29" s="241" t="s">
        <v>1451</v>
      </c>
    </row>
    <row r="30" spans="1:21" ht="25.05" customHeight="1" x14ac:dyDescent="0.25">
      <c r="D30" s="241" t="s">
        <v>1452</v>
      </c>
    </row>
    <row r="31" spans="1:21" ht="25.05" customHeight="1" x14ac:dyDescent="0.25">
      <c r="D31" s="243" t="s">
        <v>1453</v>
      </c>
    </row>
    <row r="32" spans="1:21" ht="25.05" customHeight="1" x14ac:dyDescent="0.25">
      <c r="D32" s="247" t="s">
        <v>1672</v>
      </c>
    </row>
    <row r="33" spans="8:18" ht="25.05" customHeight="1" x14ac:dyDescent="0.25">
      <c r="H33" s="199">
        <f>SUM(H2,H4,H5,H6,H7,H9,H12,H14,H16,H19,H21,H23,H24)</f>
        <v>1796.2555200000002</v>
      </c>
      <c r="K33" s="53">
        <f>SUM(K2,K4,K5,K6,K7,K9,K12,K14,K16,K19,K21,K23,K24)</f>
        <v>1836.7199999999998</v>
      </c>
      <c r="N33" s="199">
        <f>SUM(N2:N32)</f>
        <v>887.59999999999991</v>
      </c>
      <c r="O33" s="199">
        <f>SUM(O2:O32)</f>
        <v>13.39</v>
      </c>
      <c r="P33" s="199">
        <f>SUM(P2:P32)</f>
        <v>73.44</v>
      </c>
      <c r="Q33" s="54">
        <f>SUM(Q2:Q32)</f>
        <v>554.43010000000004</v>
      </c>
    </row>
    <row r="35" spans="8:18" ht="25.05" customHeight="1" x14ac:dyDescent="0.25">
      <c r="M35" s="149" t="s">
        <v>1117</v>
      </c>
      <c r="R35" s="53" t="s">
        <v>1118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L7:L8"/>
    <mergeCell ref="N7:N8"/>
    <mergeCell ref="J12:J13"/>
    <mergeCell ref="L12:L13"/>
    <mergeCell ref="N12:N13"/>
    <mergeCell ref="A12:A13"/>
    <mergeCell ref="B12:B13"/>
    <mergeCell ref="C12:C13"/>
    <mergeCell ref="E12:E13"/>
    <mergeCell ref="G12:G13"/>
    <mergeCell ref="U12:U13"/>
    <mergeCell ref="Q7:Q8"/>
    <mergeCell ref="R7:R8"/>
    <mergeCell ref="T7:T8"/>
    <mergeCell ref="U7:U8"/>
    <mergeCell ref="R12:R13"/>
    <mergeCell ref="T12:T13"/>
    <mergeCell ref="Q12:Q13"/>
  </mergeCells>
  <phoneticPr fontId="2" type="noConversion"/>
  <hyperlinks>
    <hyperlink ref="A10" r:id="rId1" display="..\..\Desktop\txt\图\代收代付\8.jpg" xr:uid="{72BD73E6-C8E8-4B76-85CC-1527316FAFCA}"/>
    <hyperlink ref="A20" r:id="rId2" display="..\..\Desktop\txt\图\代收代付\17 有生之年_南城北海.jpg" xr:uid="{200BB495-F57D-46FD-AE9C-2DFAB1737904}"/>
    <hyperlink ref="A23" r:id="rId3" display="..\..\Desktop\txt\图\代收代付\20 有生之年_南城北海.png" xr:uid="{99536BE8-5D05-47B3-AF56-6435B31AA441}"/>
    <hyperlink ref="A25" r:id="rId4" display="..\..\Desktop\txt\图\代收代付\22.jpg" xr:uid="{DB39A7AF-2570-433C-963F-FC6D7E93E1CE}"/>
    <hyperlink ref="B25" r:id="rId5" display="..\..\Desktop\txt\图\代收代付\22（2）.jpg" xr:uid="{9F4F5360-6936-4109-A7F8-AE212284103E}"/>
    <hyperlink ref="A26" r:id="rId6" display="..\..\Desktop\txt\图\代收代付\23.jpg" xr:uid="{9CF3F4B6-5135-4DF2-B6FC-98DCE658DE3D}"/>
    <hyperlink ref="B26" r:id="rId7" xr:uid="{7C980615-114C-46CD-A43D-51FF56BD5EA4}"/>
    <hyperlink ref="A18" r:id="rId8" display="..\..\Desktop\txt\图\代收代付\15.jpg" xr:uid="{11ACB67D-17AC-4530-93AF-EB22E8375830}"/>
    <hyperlink ref="A17" r:id="rId9" display="..\..\Desktop\txt\图\代收代付\14 朱映晓, 文彬 BINSCENT. 2020 Season's Greeting.PNG" xr:uid="{6A975F6D-5E3B-4934-A735-AC8128C9B465}"/>
    <hyperlink ref="A11" r:id="rId10" display="..\..\Desktop\txt\图\代收代付\9 朱映晓, 文彬 🌙✨2020 SEASON'S GREETING  (台历+毛毯).PNG" xr:uid="{B4874BD5-9BF6-43D9-A429-1FC8570821AF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B375"/>
  <sheetViews>
    <sheetView zoomScale="74" zoomScaleNormal="85" workbookViewId="0">
      <pane ySplit="1" topLeftCell="A278" activePane="bottomLeft" state="frozen"/>
      <selection pane="bottomLeft" activeCell="E360" sqref="E360"/>
    </sheetView>
  </sheetViews>
  <sheetFormatPr defaultRowHeight="28.05" customHeight="1" x14ac:dyDescent="0.25"/>
  <cols>
    <col min="1" max="1" width="52.5546875" customWidth="1"/>
    <col min="2" max="2" width="52.5546875" style="261" hidden="1" customWidth="1"/>
    <col min="3" max="3" width="15" customWidth="1"/>
    <col min="4" max="4" width="16.10937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2"/>
    <col min="26" max="26" width="17.21875" style="212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880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1310</v>
      </c>
      <c r="U1" s="92" t="s">
        <v>1309</v>
      </c>
      <c r="V1" s="92" t="s">
        <v>1311</v>
      </c>
      <c r="W1" s="92" t="s">
        <v>1312</v>
      </c>
      <c r="X1" s="92" t="s">
        <v>1316</v>
      </c>
      <c r="Y1" s="92" t="s">
        <v>1317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947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1185</v>
      </c>
      <c r="T2">
        <v>1</v>
      </c>
      <c r="U2" s="54">
        <v>120.16</v>
      </c>
      <c r="V2" s="212">
        <v>1</v>
      </c>
      <c r="W2" s="54">
        <f>V2*U2</f>
        <v>120.16</v>
      </c>
      <c r="X2" s="212">
        <v>0.9</v>
      </c>
      <c r="Y2" s="54">
        <v>8.0500000000000007</v>
      </c>
      <c r="Z2" s="212" t="s">
        <v>1322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1187</v>
      </c>
      <c r="T4">
        <v>2</v>
      </c>
      <c r="U4" s="54">
        <v>105.38</v>
      </c>
      <c r="V4" s="212">
        <v>2</v>
      </c>
      <c r="W4" s="54">
        <f>V4*U4</f>
        <v>210.76</v>
      </c>
      <c r="X4" s="95">
        <v>2.4300000000000002</v>
      </c>
      <c r="Y4" s="95">
        <v>18.11</v>
      </c>
      <c r="Z4" t="s">
        <v>1319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2">
        <v>1</v>
      </c>
      <c r="W5" s="54">
        <f>V5*U5</f>
        <v>131.25</v>
      </c>
      <c r="X5" s="95">
        <v>1.23</v>
      </c>
      <c r="Y5" s="95">
        <v>8.0500000000000007</v>
      </c>
      <c r="Z5" t="s">
        <v>1320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2">
        <v>1</v>
      </c>
      <c r="W6" s="54">
        <f>V6*U6</f>
        <v>116.21</v>
      </c>
      <c r="Z6" t="s">
        <v>1315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1189</v>
      </c>
      <c r="T10" s="211" t="s">
        <v>1313</v>
      </c>
      <c r="U10" s="54">
        <v>40.86</v>
      </c>
      <c r="V10" s="212">
        <v>1</v>
      </c>
      <c r="W10" s="54">
        <f>V10*U10</f>
        <v>40.86</v>
      </c>
      <c r="X10" s="212">
        <v>0.3</v>
      </c>
      <c r="Y10" s="212">
        <v>10.06</v>
      </c>
      <c r="Z10" t="s">
        <v>1325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948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1183</v>
      </c>
      <c r="T16">
        <v>1</v>
      </c>
      <c r="U16" s="54">
        <v>148.5</v>
      </c>
      <c r="V16" s="212">
        <v>1</v>
      </c>
      <c r="W16" s="54">
        <f>V16*U16</f>
        <v>148.5</v>
      </c>
      <c r="X16" s="212">
        <v>0.6</v>
      </c>
      <c r="Y16" s="54">
        <v>8.0500000000000007</v>
      </c>
      <c r="Z16" t="s">
        <v>1326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1188</v>
      </c>
      <c r="T17">
        <v>2</v>
      </c>
      <c r="U17" s="54">
        <v>137</v>
      </c>
      <c r="V17" s="212">
        <v>1</v>
      </c>
      <c r="W17" s="54">
        <f>V17*U17</f>
        <v>137</v>
      </c>
      <c r="Z17" t="s">
        <v>1323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450</v>
      </c>
      <c r="T18">
        <v>1</v>
      </c>
      <c r="U18" s="54">
        <v>121.23</v>
      </c>
      <c r="V18" s="212">
        <v>1</v>
      </c>
      <c r="W18" s="54">
        <f>V18*U18</f>
        <v>121.23</v>
      </c>
      <c r="Z18" t="s">
        <v>1314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946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451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1245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452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1245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467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816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1190</v>
      </c>
      <c r="T31">
        <v>2</v>
      </c>
      <c r="U31" s="54">
        <v>25.36</v>
      </c>
      <c r="V31" s="212">
        <v>1</v>
      </c>
      <c r="W31" s="95">
        <v>25.36</v>
      </c>
      <c r="X31" s="95">
        <v>0.3</v>
      </c>
      <c r="Y31" s="95">
        <v>10.06</v>
      </c>
      <c r="Z31" s="212" t="s">
        <v>1324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815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953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952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951</v>
      </c>
      <c r="T37">
        <v>1</v>
      </c>
      <c r="U37" s="54">
        <v>256.72000000000003</v>
      </c>
      <c r="V37" s="212">
        <v>1</v>
      </c>
      <c r="W37" s="54">
        <f>U37*V37</f>
        <v>256.72000000000003</v>
      </c>
      <c r="Y37" s="212">
        <v>8.0500000000000007</v>
      </c>
      <c r="Z37" s="212" t="s">
        <v>1318</v>
      </c>
    </row>
    <row r="38" spans="1:26" ht="25.05" hidden="1" customHeight="1" x14ac:dyDescent="0.25">
      <c r="A38" s="8" t="s">
        <v>125</v>
      </c>
      <c r="B38" s="8"/>
      <c r="C38" s="4" t="s">
        <v>411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411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959</v>
      </c>
      <c r="T39">
        <v>1</v>
      </c>
      <c r="U39" s="212">
        <v>138.88</v>
      </c>
      <c r="V39" s="212">
        <v>1</v>
      </c>
      <c r="W39" s="54">
        <f>U39*V39</f>
        <v>138.88</v>
      </c>
      <c r="X39" s="212">
        <v>1.53</v>
      </c>
      <c r="Y39" s="95">
        <v>8.0500000000000007</v>
      </c>
      <c r="Z39" s="212" t="s">
        <v>1327</v>
      </c>
    </row>
    <row r="40" spans="1:26" ht="25.05" customHeight="1" x14ac:dyDescent="0.25">
      <c r="A40" s="16" t="s">
        <v>267</v>
      </c>
      <c r="B40" s="16"/>
      <c r="C40" s="4" t="s">
        <v>411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411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411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412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412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1278</v>
      </c>
      <c r="B45" s="11"/>
      <c r="C45" s="4" t="s">
        <v>412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7" t="s">
        <v>1279</v>
      </c>
    </row>
    <row r="46" spans="1:26" ht="25.05" customHeight="1" x14ac:dyDescent="0.25">
      <c r="A46" s="8" t="s">
        <v>272</v>
      </c>
      <c r="B46" s="8"/>
      <c r="C46" s="4" t="s">
        <v>412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412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962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412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412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412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412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1120</v>
      </c>
      <c r="T51">
        <v>1</v>
      </c>
      <c r="U51" s="54">
        <v>155.69999999999999</v>
      </c>
      <c r="V51" s="212">
        <v>1</v>
      </c>
      <c r="W51" s="54">
        <f>U51*V51</f>
        <v>155.69999999999999</v>
      </c>
      <c r="X51" s="95">
        <v>1.23</v>
      </c>
      <c r="Y51" s="54">
        <v>10.06</v>
      </c>
      <c r="Z51" s="212" t="s">
        <v>1321</v>
      </c>
    </row>
    <row r="52" spans="1:26" ht="25.05" customHeight="1" x14ac:dyDescent="0.25">
      <c r="A52" s="17" t="s">
        <v>215</v>
      </c>
      <c r="B52" s="17"/>
      <c r="C52" s="4" t="s">
        <v>412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1243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1121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413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1135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1163</v>
      </c>
      <c r="V53" s="212">
        <f>SUM(V2:V52)</f>
        <v>13</v>
      </c>
      <c r="W53" s="212">
        <f>SUM(W2:W52)</f>
        <v>1602.6299999999999</v>
      </c>
      <c r="X53" s="212">
        <f>SUM(X2:X52)</f>
        <v>8.52</v>
      </c>
      <c r="Y53" s="212">
        <f>SUM(Y2:Y52)</f>
        <v>88.54</v>
      </c>
    </row>
    <row r="54" spans="1:26" s="185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89"/>
      <c r="U54" s="212"/>
      <c r="V54" s="212"/>
      <c r="W54" s="212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2"/>
    </row>
    <row r="55" spans="1:26" s="185" customFormat="1" ht="25.05" customHeight="1" x14ac:dyDescent="0.25">
      <c r="A55" s="8"/>
      <c r="B55" s="8"/>
      <c r="C55" s="54"/>
      <c r="L55" s="123"/>
      <c r="M55" s="36"/>
      <c r="N55" s="123"/>
      <c r="O55" s="194"/>
      <c r="P55" s="37"/>
      <c r="Q55" s="195"/>
      <c r="R55" s="37"/>
      <c r="S55" s="189"/>
      <c r="U55" s="212"/>
      <c r="V55" s="212"/>
      <c r="W55" s="212"/>
      <c r="X55" s="212"/>
      <c r="Y55" s="212"/>
      <c r="Z55" s="212"/>
    </row>
    <row r="56" spans="1:26" ht="25.05" customHeight="1" x14ac:dyDescent="0.25">
      <c r="A56" s="17" t="s">
        <v>228</v>
      </c>
      <c r="B56" s="17"/>
      <c r="C56" s="4" t="s">
        <v>475</v>
      </c>
      <c r="F56" t="s">
        <v>86</v>
      </c>
      <c r="L56" s="123"/>
      <c r="M56" s="123"/>
      <c r="N56" s="123"/>
      <c r="O56" s="194"/>
      <c r="P56" s="196"/>
      <c r="Q56" s="196"/>
      <c r="R56" s="196"/>
      <c r="S56" s="189"/>
    </row>
    <row r="57" spans="1:26" ht="25.05" customHeight="1" x14ac:dyDescent="0.25">
      <c r="A57" s="17" t="s">
        <v>227</v>
      </c>
      <c r="B57" s="17"/>
      <c r="C57" s="4" t="s">
        <v>475</v>
      </c>
      <c r="F57" t="s">
        <v>86</v>
      </c>
      <c r="N57" s="186"/>
      <c r="O57" s="186"/>
      <c r="P57" s="186"/>
      <c r="Q57" s="186"/>
      <c r="R57" s="186"/>
      <c r="S57" s="189"/>
    </row>
    <row r="58" spans="1:26" ht="25.05" customHeight="1" x14ac:dyDescent="0.25">
      <c r="A58" t="s">
        <v>294</v>
      </c>
      <c r="C58" s="4" t="s">
        <v>475</v>
      </c>
      <c r="E58" t="s">
        <v>295</v>
      </c>
      <c r="F58" t="s">
        <v>86</v>
      </c>
      <c r="N58" s="190"/>
      <c r="O58" s="190"/>
      <c r="P58" s="190"/>
      <c r="Q58" s="190"/>
      <c r="R58" s="190"/>
      <c r="S58" s="191"/>
    </row>
    <row r="59" spans="1:26" ht="25.05" customHeight="1" x14ac:dyDescent="0.25">
      <c r="A59" s="8" t="s">
        <v>360</v>
      </c>
      <c r="B59" s="8"/>
      <c r="C59" s="4" t="s">
        <v>475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475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961</v>
      </c>
    </row>
    <row r="61" spans="1:26" ht="25.05" customHeight="1" x14ac:dyDescent="0.25">
      <c r="A61" s="17" t="s">
        <v>220</v>
      </c>
      <c r="B61" s="17"/>
      <c r="C61" s="4" t="s">
        <v>475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475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475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946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945</v>
      </c>
    </row>
    <row r="64" spans="1:26" ht="25.05" customHeight="1" x14ac:dyDescent="0.25">
      <c r="A64" s="11" t="s">
        <v>400</v>
      </c>
      <c r="B64" s="11"/>
      <c r="C64" s="4" t="s">
        <v>475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475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475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475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960</v>
      </c>
    </row>
    <row r="68" spans="1:19" ht="25.05" customHeight="1" x14ac:dyDescent="0.25">
      <c r="A68" s="8" t="s">
        <v>274</v>
      </c>
      <c r="B68" s="8"/>
      <c r="C68" s="4" t="s">
        <v>475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475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489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489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489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489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489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490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490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490</v>
      </c>
      <c r="F77" t="s">
        <v>86</v>
      </c>
    </row>
    <row r="78" spans="1:19" ht="25.05" customHeight="1" x14ac:dyDescent="0.25">
      <c r="A78" s="8" t="s">
        <v>419</v>
      </c>
      <c r="B78" s="8"/>
      <c r="C78" s="4" t="s">
        <v>490</v>
      </c>
      <c r="E78" t="s">
        <v>418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490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508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1186</v>
      </c>
    </row>
    <row r="81" spans="1:19" ht="25.05" customHeight="1" x14ac:dyDescent="0.25">
      <c r="A81" s="8" t="s">
        <v>122</v>
      </c>
      <c r="B81" s="8"/>
      <c r="C81" s="4" t="s">
        <v>508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7.32</v>
      </c>
      <c r="L81">
        <v>62.38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69.281800000000004</v>
      </c>
      <c r="R81" s="73">
        <f>P81+Q81</f>
        <v>222.39883999999998</v>
      </c>
      <c r="S81" t="s">
        <v>1730</v>
      </c>
    </row>
    <row r="82" spans="1:19" ht="25.05" customHeight="1" x14ac:dyDescent="0.25">
      <c r="A82" s="9" t="s">
        <v>424</v>
      </c>
      <c r="B82" s="9"/>
      <c r="C82" s="4" t="s">
        <v>508</v>
      </c>
      <c r="F82" t="s">
        <v>431</v>
      </c>
    </row>
    <row r="83" spans="1:19" ht="25.05" customHeight="1" x14ac:dyDescent="0.25">
      <c r="A83" s="9" t="s">
        <v>428</v>
      </c>
      <c r="B83" s="9"/>
      <c r="C83" s="4" t="s">
        <v>508</v>
      </c>
      <c r="F83" t="s">
        <v>86</v>
      </c>
    </row>
    <row r="84" spans="1:19" ht="25.05" customHeight="1" x14ac:dyDescent="0.25">
      <c r="A84" s="10" t="s">
        <v>432</v>
      </c>
      <c r="B84" s="10"/>
      <c r="C84" s="4" t="s">
        <v>508</v>
      </c>
      <c r="F84" t="s">
        <v>431</v>
      </c>
    </row>
    <row r="85" spans="1:19" ht="28.05" customHeight="1" x14ac:dyDescent="0.25">
      <c r="A85" s="8" t="s">
        <v>435</v>
      </c>
      <c r="B85" s="8"/>
      <c r="C85" s="53" t="s">
        <v>546</v>
      </c>
      <c r="D85" s="53"/>
      <c r="E85" s="53"/>
      <c r="F85" s="53" t="s">
        <v>86</v>
      </c>
    </row>
    <row r="86" spans="1:19" ht="28.05" customHeight="1" x14ac:dyDescent="0.25">
      <c r="A86" s="8" t="s">
        <v>422</v>
      </c>
      <c r="B86" s="8"/>
      <c r="C86" s="53" t="s">
        <v>546</v>
      </c>
      <c r="F86" t="s">
        <v>431</v>
      </c>
    </row>
    <row r="87" spans="1:19" ht="28.05" customHeight="1" x14ac:dyDescent="0.25">
      <c r="A87" s="9" t="s">
        <v>366</v>
      </c>
      <c r="B87" s="9"/>
      <c r="C87" s="53" t="s">
        <v>546</v>
      </c>
      <c r="F87" t="s">
        <v>86</v>
      </c>
    </row>
    <row r="88" spans="1:19" ht="28.05" customHeight="1" x14ac:dyDescent="0.25">
      <c r="A88" s="9" t="s">
        <v>426</v>
      </c>
      <c r="B88" s="9"/>
      <c r="C88" s="53" t="s">
        <v>546</v>
      </c>
      <c r="F88" t="s">
        <v>431</v>
      </c>
    </row>
    <row r="89" spans="1:19" ht="28.05" customHeight="1" x14ac:dyDescent="0.25">
      <c r="A89" s="8" t="s">
        <v>439</v>
      </c>
      <c r="B89" s="8"/>
      <c r="C89" s="53" t="s">
        <v>546</v>
      </c>
      <c r="F89" t="s">
        <v>86</v>
      </c>
    </row>
    <row r="90" spans="1:19" ht="28.05" customHeight="1" x14ac:dyDescent="0.25">
      <c r="A90" s="11" t="s">
        <v>430</v>
      </c>
      <c r="B90" s="11"/>
      <c r="C90" s="53" t="s">
        <v>546</v>
      </c>
      <c r="F90" t="s">
        <v>431</v>
      </c>
    </row>
    <row r="91" spans="1:19" ht="28.05" customHeight="1" x14ac:dyDescent="0.25">
      <c r="A91" s="9" t="s">
        <v>457</v>
      </c>
      <c r="B91" s="9"/>
      <c r="C91" s="53" t="s">
        <v>546</v>
      </c>
      <c r="F91" t="s">
        <v>445</v>
      </c>
    </row>
    <row r="92" spans="1:19" ht="28.05" customHeight="1" x14ac:dyDescent="0.25">
      <c r="A92" s="9" t="s">
        <v>469</v>
      </c>
      <c r="B92" s="9"/>
      <c r="C92" s="53" t="s">
        <v>546</v>
      </c>
      <c r="F92" t="s">
        <v>471</v>
      </c>
    </row>
    <row r="93" spans="1:19" ht="28.05" customHeight="1" x14ac:dyDescent="0.25">
      <c r="A93" s="8" t="s">
        <v>377</v>
      </c>
      <c r="B93" s="8"/>
      <c r="C93" s="53" t="s">
        <v>547</v>
      </c>
      <c r="E93" t="s">
        <v>492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547</v>
      </c>
      <c r="F94" t="s">
        <v>86</v>
      </c>
    </row>
    <row r="95" spans="1:19" ht="28.05" customHeight="1" x14ac:dyDescent="0.25">
      <c r="A95" s="8" t="s">
        <v>438</v>
      </c>
      <c r="B95" s="8"/>
      <c r="C95" s="53" t="s">
        <v>547</v>
      </c>
      <c r="F95" t="s">
        <v>486</v>
      </c>
    </row>
    <row r="96" spans="1:19" ht="28.05" customHeight="1" x14ac:dyDescent="0.25">
      <c r="A96" s="9" t="s">
        <v>423</v>
      </c>
      <c r="B96" s="9"/>
      <c r="C96" s="53" t="s">
        <v>547</v>
      </c>
      <c r="F96" t="s">
        <v>86</v>
      </c>
    </row>
    <row r="97" spans="1:6" ht="28.05" customHeight="1" x14ac:dyDescent="0.25">
      <c r="A97" s="11" t="s">
        <v>461</v>
      </c>
      <c r="B97" s="11"/>
      <c r="C97" s="53" t="s">
        <v>547</v>
      </c>
      <c r="F97" t="s">
        <v>460</v>
      </c>
    </row>
    <row r="98" spans="1:6" ht="28.05" customHeight="1" x14ac:dyDescent="0.25">
      <c r="A98" s="8" t="s">
        <v>346</v>
      </c>
      <c r="B98" s="8"/>
      <c r="C98" s="53" t="s">
        <v>547</v>
      </c>
      <c r="D98" s="30" t="s">
        <v>434</v>
      </c>
      <c r="F98" t="s">
        <v>86</v>
      </c>
    </row>
    <row r="99" spans="1:6" ht="28.05" customHeight="1" x14ac:dyDescent="0.25">
      <c r="A99" s="9" t="s">
        <v>429</v>
      </c>
      <c r="B99" s="9"/>
      <c r="C99" s="53" t="s">
        <v>547</v>
      </c>
      <c r="D99" s="30" t="s">
        <v>434</v>
      </c>
      <c r="E99" s="53"/>
      <c r="F99" s="53" t="s">
        <v>86</v>
      </c>
    </row>
    <row r="100" spans="1:6" ht="28.05" customHeight="1" x14ac:dyDescent="0.25">
      <c r="A100" s="9" t="s">
        <v>464</v>
      </c>
      <c r="B100" s="9"/>
      <c r="C100" s="53" t="s">
        <v>547</v>
      </c>
      <c r="D100" s="30" t="s">
        <v>434</v>
      </c>
      <c r="F100" t="s">
        <v>468</v>
      </c>
    </row>
    <row r="101" spans="1:6" ht="28.05" customHeight="1" x14ac:dyDescent="0.25">
      <c r="A101" s="8" t="s">
        <v>298</v>
      </c>
      <c r="B101" s="8"/>
      <c r="C101" s="53" t="s">
        <v>586</v>
      </c>
      <c r="F101" t="s">
        <v>86</v>
      </c>
    </row>
    <row r="102" spans="1:6" ht="28.05" customHeight="1" x14ac:dyDescent="0.25">
      <c r="A102" s="9" t="s">
        <v>427</v>
      </c>
      <c r="B102" s="9"/>
      <c r="C102" s="53" t="s">
        <v>586</v>
      </c>
      <c r="F102" t="s">
        <v>431</v>
      </c>
    </row>
    <row r="103" spans="1:6" ht="28.05" customHeight="1" x14ac:dyDescent="0.25">
      <c r="A103" s="11" t="s">
        <v>488</v>
      </c>
      <c r="B103" s="11"/>
      <c r="C103" s="53" t="s">
        <v>586</v>
      </c>
      <c r="F103" t="s">
        <v>491</v>
      </c>
    </row>
    <row r="104" spans="1:6" ht="28.05" customHeight="1" x14ac:dyDescent="0.25">
      <c r="A104" s="8" t="s">
        <v>344</v>
      </c>
      <c r="B104" s="8"/>
      <c r="C104" s="53" t="s">
        <v>586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586</v>
      </c>
      <c r="F105" t="s">
        <v>86</v>
      </c>
    </row>
    <row r="106" spans="1:6" ht="28.05" customHeight="1" x14ac:dyDescent="0.25">
      <c r="A106" s="9" t="s">
        <v>454</v>
      </c>
      <c r="B106" s="9"/>
      <c r="C106" s="53" t="s">
        <v>586</v>
      </c>
      <c r="F106" t="s">
        <v>463</v>
      </c>
    </row>
    <row r="107" spans="1:6" ht="28.05" customHeight="1" x14ac:dyDescent="0.25">
      <c r="A107" s="11" t="s">
        <v>443</v>
      </c>
      <c r="B107" s="11"/>
      <c r="C107" s="53" t="s">
        <v>586</v>
      </c>
      <c r="F107" t="s">
        <v>445</v>
      </c>
    </row>
    <row r="108" spans="1:6" ht="28.05" customHeight="1" x14ac:dyDescent="0.25">
      <c r="A108" s="9" t="s">
        <v>456</v>
      </c>
      <c r="B108" s="9"/>
      <c r="C108" s="53" t="s">
        <v>587</v>
      </c>
      <c r="F108" t="s">
        <v>445</v>
      </c>
    </row>
    <row r="109" spans="1:6" ht="28.05" customHeight="1" x14ac:dyDescent="0.25">
      <c r="A109" s="56" t="s">
        <v>558</v>
      </c>
      <c r="B109" s="56"/>
      <c r="C109" s="53" t="s">
        <v>587</v>
      </c>
      <c r="D109" s="53"/>
      <c r="E109" s="53" t="s">
        <v>1191</v>
      </c>
      <c r="F109" s="53" t="s">
        <v>86</v>
      </c>
    </row>
    <row r="110" spans="1:6" ht="28.05" customHeight="1" x14ac:dyDescent="0.25">
      <c r="A110" s="11" t="s">
        <v>444</v>
      </c>
      <c r="B110" s="11"/>
      <c r="C110" s="53" t="s">
        <v>587</v>
      </c>
      <c r="F110" t="s">
        <v>433</v>
      </c>
    </row>
    <row r="111" spans="1:6" ht="28.05" customHeight="1" x14ac:dyDescent="0.25">
      <c r="A111" s="9" t="s">
        <v>453</v>
      </c>
      <c r="B111" s="9"/>
      <c r="C111" s="53" t="s">
        <v>587</v>
      </c>
      <c r="F111" t="s">
        <v>468</v>
      </c>
    </row>
    <row r="112" spans="1:6" ht="28.05" customHeight="1" x14ac:dyDescent="0.25">
      <c r="A112" s="9" t="s">
        <v>483</v>
      </c>
      <c r="B112" s="9"/>
      <c r="C112" s="53" t="s">
        <v>587</v>
      </c>
      <c r="E112" t="s">
        <v>542</v>
      </c>
      <c r="F112" t="s">
        <v>540</v>
      </c>
    </row>
    <row r="113" spans="1:26" ht="28.05" customHeight="1" x14ac:dyDescent="0.25">
      <c r="A113" s="9" t="s">
        <v>365</v>
      </c>
      <c r="B113" s="9"/>
      <c r="C113" s="53" t="s">
        <v>587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587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458</v>
      </c>
      <c r="B115" s="9"/>
      <c r="C115" s="53" t="s">
        <v>587</v>
      </c>
      <c r="F115" t="s">
        <v>445</v>
      </c>
    </row>
    <row r="116" spans="1:26" ht="28.05" customHeight="1" x14ac:dyDescent="0.25">
      <c r="A116" s="8" t="s">
        <v>410</v>
      </c>
      <c r="B116" s="8"/>
      <c r="C116" s="53" t="s">
        <v>588</v>
      </c>
      <c r="F116" t="s">
        <v>420</v>
      </c>
    </row>
    <row r="117" spans="1:26" ht="28.05" customHeight="1" x14ac:dyDescent="0.25">
      <c r="A117" s="9" t="s">
        <v>495</v>
      </c>
      <c r="B117" s="9"/>
      <c r="C117" s="53" t="s">
        <v>588</v>
      </c>
      <c r="F117" t="s">
        <v>496</v>
      </c>
    </row>
    <row r="118" spans="1:26" ht="28.05" customHeight="1" x14ac:dyDescent="0.25">
      <c r="A118" s="9" t="s">
        <v>361</v>
      </c>
      <c r="B118" s="9"/>
      <c r="C118" s="53" t="s">
        <v>588</v>
      </c>
      <c r="F118" t="s">
        <v>86</v>
      </c>
    </row>
    <row r="119" spans="1:26" ht="28.05" customHeight="1" x14ac:dyDescent="0.25">
      <c r="A119" s="10" t="s">
        <v>502</v>
      </c>
      <c r="B119" s="10"/>
      <c r="C119" s="53" t="s">
        <v>588</v>
      </c>
      <c r="E119" s="10" t="s">
        <v>539</v>
      </c>
      <c r="F119" t="s">
        <v>540</v>
      </c>
    </row>
    <row r="120" spans="1:26" ht="28.05" customHeight="1" x14ac:dyDescent="0.25">
      <c r="A120" s="8" t="s">
        <v>132</v>
      </c>
      <c r="B120" s="8"/>
      <c r="C120" s="53" t="s">
        <v>588</v>
      </c>
      <c r="D120" s="13" t="s">
        <v>518</v>
      </c>
      <c r="E120" t="s">
        <v>519</v>
      </c>
      <c r="F120" t="s">
        <v>86</v>
      </c>
    </row>
    <row r="121" spans="1:26" ht="28.05" customHeight="1" x14ac:dyDescent="0.25">
      <c r="A121" s="10" t="s">
        <v>511</v>
      </c>
      <c r="B121" s="10"/>
      <c r="C121" s="53" t="s">
        <v>588</v>
      </c>
      <c r="F121" t="s">
        <v>532</v>
      </c>
    </row>
    <row r="122" spans="1:26" ht="28.05" customHeight="1" x14ac:dyDescent="0.25">
      <c r="A122" s="11" t="s">
        <v>503</v>
      </c>
      <c r="B122" s="11"/>
      <c r="C122" s="53" t="s">
        <v>588</v>
      </c>
      <c r="E122" t="s">
        <v>545</v>
      </c>
      <c r="F122" t="s">
        <v>509</v>
      </c>
    </row>
    <row r="123" spans="1:26" ht="28.05" customHeight="1" x14ac:dyDescent="0.25">
      <c r="A123" s="11" t="s">
        <v>375</v>
      </c>
      <c r="B123" s="11"/>
      <c r="C123" s="53" t="s">
        <v>588</v>
      </c>
      <c r="E123" t="s">
        <v>538</v>
      </c>
      <c r="F123" t="s">
        <v>86</v>
      </c>
    </row>
    <row r="124" spans="1:26" ht="28.05" customHeight="1" x14ac:dyDescent="0.25">
      <c r="A124" s="10" t="s">
        <v>501</v>
      </c>
      <c r="B124" s="10"/>
      <c r="C124" s="53" t="s">
        <v>588</v>
      </c>
      <c r="E124" t="s">
        <v>1192</v>
      </c>
      <c r="F124" t="s">
        <v>509</v>
      </c>
    </row>
    <row r="125" spans="1:26" ht="28.05" customHeight="1" x14ac:dyDescent="0.25">
      <c r="A125" s="8" t="s">
        <v>225</v>
      </c>
      <c r="B125" s="8"/>
      <c r="C125" s="53" t="s">
        <v>588</v>
      </c>
      <c r="D125" s="13" t="s">
        <v>522</v>
      </c>
      <c r="E125" t="s">
        <v>554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541</v>
      </c>
      <c r="B126" s="9"/>
      <c r="C126" s="53" t="s">
        <v>588</v>
      </c>
      <c r="E126" t="s">
        <v>549</v>
      </c>
      <c r="F126" t="s">
        <v>544</v>
      </c>
    </row>
    <row r="127" spans="1:26" ht="28.05" customHeight="1" x14ac:dyDescent="0.25">
      <c r="A127" s="9" t="s">
        <v>462</v>
      </c>
      <c r="B127" s="9"/>
      <c r="C127" s="53" t="s">
        <v>588</v>
      </c>
      <c r="F127" t="s">
        <v>471</v>
      </c>
    </row>
    <row r="128" spans="1:26" s="53" customFormat="1" ht="28.05" customHeight="1" x14ac:dyDescent="0.25">
      <c r="A128" s="9" t="s">
        <v>364</v>
      </c>
      <c r="B128" s="9"/>
      <c r="C128" s="53" t="s">
        <v>590</v>
      </c>
      <c r="D128" s="13" t="s">
        <v>369</v>
      </c>
      <c r="E128"/>
      <c r="F128" t="s">
        <v>86</v>
      </c>
      <c r="U128" s="212"/>
      <c r="V128" s="212"/>
      <c r="W128" s="212"/>
      <c r="X128" s="212"/>
      <c r="Y128" s="212"/>
      <c r="Z128" s="212"/>
    </row>
    <row r="129" spans="1:14" ht="28.05" customHeight="1" x14ac:dyDescent="0.25">
      <c r="A129" s="11" t="s">
        <v>798</v>
      </c>
      <c r="B129" s="11"/>
      <c r="C129" s="53" t="s">
        <v>590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591</v>
      </c>
      <c r="F130" t="s">
        <v>86</v>
      </c>
    </row>
    <row r="131" spans="1:14" ht="28.05" customHeight="1" x14ac:dyDescent="0.25">
      <c r="A131" s="9" t="s">
        <v>487</v>
      </c>
      <c r="B131" s="9"/>
      <c r="C131" s="53" t="s">
        <v>591</v>
      </c>
      <c r="F131" t="s">
        <v>496</v>
      </c>
    </row>
    <row r="132" spans="1:14" ht="28.05" customHeight="1" x14ac:dyDescent="0.25">
      <c r="A132" s="9" t="s">
        <v>459</v>
      </c>
      <c r="B132" s="9"/>
      <c r="C132" s="53" t="s">
        <v>591</v>
      </c>
      <c r="F132" s="172" t="s">
        <v>86</v>
      </c>
    </row>
    <row r="133" spans="1:14" ht="28.05" customHeight="1" x14ac:dyDescent="0.25">
      <c r="A133" s="9" t="s">
        <v>390</v>
      </c>
      <c r="B133" s="9"/>
      <c r="C133" s="53" t="s">
        <v>591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1250</v>
      </c>
    </row>
    <row r="134" spans="1:14" ht="28.05" customHeight="1" x14ac:dyDescent="0.25">
      <c r="A134" s="8" t="s">
        <v>255</v>
      </c>
      <c r="B134" s="8"/>
      <c r="C134" s="53" t="s">
        <v>591</v>
      </c>
      <c r="D134" s="13" t="s">
        <v>271</v>
      </c>
      <c r="F134" t="s">
        <v>86</v>
      </c>
    </row>
    <row r="135" spans="1:14" ht="28.05" customHeight="1" x14ac:dyDescent="0.25">
      <c r="A135" s="9" t="s">
        <v>425</v>
      </c>
      <c r="B135" s="9"/>
      <c r="C135" s="53" t="s">
        <v>591</v>
      </c>
      <c r="F135" t="s">
        <v>431</v>
      </c>
    </row>
    <row r="136" spans="1:14" ht="28.05" customHeight="1" x14ac:dyDescent="0.25">
      <c r="A136" s="9" t="s">
        <v>512</v>
      </c>
      <c r="B136" s="9"/>
      <c r="C136" s="53" t="s">
        <v>591</v>
      </c>
      <c r="F136" t="s">
        <v>532</v>
      </c>
    </row>
    <row r="137" spans="1:14" ht="28.05" customHeight="1" x14ac:dyDescent="0.25">
      <c r="A137" s="9" t="s">
        <v>1248</v>
      </c>
      <c r="B137" s="9"/>
      <c r="C137" s="53" t="s">
        <v>591</v>
      </c>
      <c r="F137" s="171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589</v>
      </c>
      <c r="B138" s="11"/>
      <c r="C138" s="53" t="s">
        <v>591</v>
      </c>
      <c r="E138" t="s">
        <v>550</v>
      </c>
      <c r="F138" t="s">
        <v>86</v>
      </c>
    </row>
    <row r="139" spans="1:14" ht="28.05" customHeight="1" x14ac:dyDescent="0.25">
      <c r="A139" s="11" t="s">
        <v>505</v>
      </c>
      <c r="B139" s="11"/>
      <c r="C139" s="53" t="s">
        <v>635</v>
      </c>
      <c r="F139" t="s">
        <v>500</v>
      </c>
    </row>
    <row r="140" spans="1:14" ht="28.05" customHeight="1" x14ac:dyDescent="0.25">
      <c r="A140" s="11" t="s">
        <v>442</v>
      </c>
      <c r="B140" s="11"/>
      <c r="C140" s="53" t="s">
        <v>635</v>
      </c>
      <c r="F140" t="s">
        <v>433</v>
      </c>
    </row>
    <row r="141" spans="1:14" ht="28.05" customHeight="1" x14ac:dyDescent="0.25">
      <c r="A141" s="9" t="s">
        <v>506</v>
      </c>
      <c r="B141" s="9"/>
      <c r="C141" s="53" t="s">
        <v>635</v>
      </c>
      <c r="F141" t="s">
        <v>500</v>
      </c>
    </row>
    <row r="142" spans="1:14" ht="28.05" customHeight="1" x14ac:dyDescent="0.25">
      <c r="A142" s="9" t="s">
        <v>484</v>
      </c>
      <c r="B142" s="9"/>
      <c r="C142" s="53" t="s">
        <v>635</v>
      </c>
      <c r="D142" s="13" t="s">
        <v>861</v>
      </c>
      <c r="E142" t="s">
        <v>793</v>
      </c>
      <c r="F142" t="s">
        <v>491</v>
      </c>
    </row>
    <row r="143" spans="1:14" ht="28.05" customHeight="1" x14ac:dyDescent="0.25">
      <c r="A143" s="9" t="s">
        <v>504</v>
      </c>
      <c r="B143" s="9"/>
      <c r="C143" s="53" t="s">
        <v>635</v>
      </c>
      <c r="E143" t="s">
        <v>634</v>
      </c>
    </row>
    <row r="144" spans="1:14" ht="28.05" customHeight="1" x14ac:dyDescent="0.25">
      <c r="A144" s="11" t="s">
        <v>531</v>
      </c>
      <c r="B144" s="11"/>
      <c r="C144" s="53" t="s">
        <v>635</v>
      </c>
      <c r="D144" s="13" t="s">
        <v>829</v>
      </c>
      <c r="E144" s="61" t="s">
        <v>830</v>
      </c>
      <c r="F144" t="s">
        <v>813</v>
      </c>
    </row>
    <row r="145" spans="1:6" ht="28.05" customHeight="1" x14ac:dyDescent="0.25">
      <c r="A145" s="9" t="s">
        <v>534</v>
      </c>
      <c r="B145" s="9"/>
      <c r="C145" s="53" t="s">
        <v>635</v>
      </c>
      <c r="E145" t="s">
        <v>569</v>
      </c>
      <c r="F145" t="s">
        <v>540</v>
      </c>
    </row>
    <row r="146" spans="1:6" ht="28.05" customHeight="1" x14ac:dyDescent="0.25">
      <c r="A146" s="8" t="s">
        <v>337</v>
      </c>
      <c r="B146" s="8"/>
      <c r="C146" s="53" t="s">
        <v>635</v>
      </c>
      <c r="E146" t="s">
        <v>560</v>
      </c>
      <c r="F146" t="s">
        <v>86</v>
      </c>
    </row>
    <row r="147" spans="1:6" ht="28.05" customHeight="1" x14ac:dyDescent="0.25">
      <c r="A147" s="9" t="s">
        <v>470</v>
      </c>
      <c r="B147" s="9"/>
      <c r="C147" s="53" t="s">
        <v>635</v>
      </c>
      <c r="D147" s="13" t="s">
        <v>828</v>
      </c>
      <c r="E147" s="53"/>
      <c r="F147" t="s">
        <v>471</v>
      </c>
    </row>
    <row r="148" spans="1:6" ht="28.05" customHeight="1" x14ac:dyDescent="0.25">
      <c r="A148" s="11" t="s">
        <v>397</v>
      </c>
      <c r="B148" s="11"/>
      <c r="C148" s="53" t="s">
        <v>635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635</v>
      </c>
      <c r="F149" t="s">
        <v>86</v>
      </c>
    </row>
    <row r="150" spans="1:6" ht="28.05" customHeight="1" x14ac:dyDescent="0.25">
      <c r="A150" s="8" t="s">
        <v>436</v>
      </c>
      <c r="B150" s="8"/>
      <c r="C150" s="53" t="s">
        <v>635</v>
      </c>
      <c r="E150" t="s">
        <v>570</v>
      </c>
      <c r="F150" t="s">
        <v>433</v>
      </c>
    </row>
    <row r="151" spans="1:6" ht="28.05" customHeight="1" x14ac:dyDescent="0.25">
      <c r="A151" s="57" t="s">
        <v>1757</v>
      </c>
      <c r="B151" s="57" t="s">
        <v>565</v>
      </c>
      <c r="C151" s="53" t="s">
        <v>821</v>
      </c>
      <c r="F151" s="53" t="s">
        <v>86</v>
      </c>
    </row>
    <row r="152" spans="1:6" ht="28.05" customHeight="1" x14ac:dyDescent="0.25">
      <c r="A152" s="9" t="s">
        <v>1758</v>
      </c>
      <c r="B152" s="9" t="s">
        <v>551</v>
      </c>
      <c r="C152" s="53" t="s">
        <v>821</v>
      </c>
      <c r="E152" t="s">
        <v>585</v>
      </c>
      <c r="F152" t="s">
        <v>556</v>
      </c>
    </row>
    <row r="153" spans="1:6" ht="28.05" customHeight="1" x14ac:dyDescent="0.25">
      <c r="A153" s="11" t="s">
        <v>831</v>
      </c>
      <c r="B153" s="11" t="s">
        <v>831</v>
      </c>
      <c r="C153" s="53" t="s">
        <v>821</v>
      </c>
      <c r="D153" s="13" t="s">
        <v>827</v>
      </c>
      <c r="E153" s="83" t="s">
        <v>986</v>
      </c>
      <c r="F153" t="s">
        <v>433</v>
      </c>
    </row>
    <row r="154" spans="1:6" ht="28.05" customHeight="1" x14ac:dyDescent="0.25">
      <c r="A154" s="11" t="s">
        <v>1759</v>
      </c>
      <c r="B154" s="11" t="s">
        <v>671</v>
      </c>
      <c r="C154" s="53" t="s">
        <v>821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 t="s">
        <v>256</v>
      </c>
      <c r="C155" s="53" t="s">
        <v>821</v>
      </c>
      <c r="D155" s="13" t="s">
        <v>528</v>
      </c>
      <c r="E155" s="83" t="s">
        <v>595</v>
      </c>
      <c r="F155" t="s">
        <v>86</v>
      </c>
    </row>
    <row r="156" spans="1:6" ht="28.05" customHeight="1" x14ac:dyDescent="0.25">
      <c r="A156" s="11" t="s">
        <v>290</v>
      </c>
      <c r="B156" s="11" t="s">
        <v>290</v>
      </c>
      <c r="C156" s="53" t="s">
        <v>821</v>
      </c>
      <c r="D156" s="13" t="s">
        <v>559</v>
      </c>
      <c r="E156" s="61" t="s">
        <v>859</v>
      </c>
      <c r="F156" t="s">
        <v>86</v>
      </c>
    </row>
    <row r="157" spans="1:6" ht="28.05" customHeight="1" x14ac:dyDescent="0.25">
      <c r="A157" s="10" t="s">
        <v>1760</v>
      </c>
      <c r="B157" s="10" t="s">
        <v>552</v>
      </c>
      <c r="C157" s="53" t="s">
        <v>821</v>
      </c>
      <c r="E157" s="61" t="s">
        <v>860</v>
      </c>
      <c r="F157" t="s">
        <v>556</v>
      </c>
    </row>
    <row r="158" spans="1:6" ht="28.05" customHeight="1" x14ac:dyDescent="0.25">
      <c r="A158" s="9" t="s">
        <v>1761</v>
      </c>
      <c r="B158" s="9" t="s">
        <v>557</v>
      </c>
      <c r="C158" s="53" t="s">
        <v>821</v>
      </c>
      <c r="F158" t="s">
        <v>556</v>
      </c>
    </row>
    <row r="159" spans="1:6" ht="28.05" customHeight="1" x14ac:dyDescent="0.25">
      <c r="A159" s="9" t="s">
        <v>1762</v>
      </c>
      <c r="B159" s="9" t="s">
        <v>493</v>
      </c>
      <c r="C159" s="53" t="s">
        <v>821</v>
      </c>
      <c r="F159" t="s">
        <v>496</v>
      </c>
    </row>
    <row r="160" spans="1:6" ht="28.05" customHeight="1" x14ac:dyDescent="0.25">
      <c r="A160" s="9" t="s">
        <v>1751</v>
      </c>
      <c r="B160" s="9" t="s">
        <v>555</v>
      </c>
      <c r="C160" s="53" t="s">
        <v>821</v>
      </c>
      <c r="E160" t="s">
        <v>603</v>
      </c>
      <c r="F160" t="s">
        <v>556</v>
      </c>
    </row>
    <row r="161" spans="1:26" ht="28.05" customHeight="1" x14ac:dyDescent="0.25">
      <c r="A161" s="9" t="s">
        <v>1763</v>
      </c>
      <c r="B161" s="9" t="s">
        <v>507</v>
      </c>
      <c r="C161" s="53" t="s">
        <v>821</v>
      </c>
      <c r="F161" t="s">
        <v>500</v>
      </c>
    </row>
    <row r="162" spans="1:26" ht="28.05" customHeight="1" x14ac:dyDescent="0.25">
      <c r="A162" s="9" t="s">
        <v>1750</v>
      </c>
      <c r="B162" s="9" t="s">
        <v>485</v>
      </c>
      <c r="C162" s="53" t="s">
        <v>832</v>
      </c>
      <c r="F162" t="s">
        <v>491</v>
      </c>
    </row>
    <row r="163" spans="1:26" ht="28.05" customHeight="1" x14ac:dyDescent="0.25">
      <c r="A163" s="17" t="s">
        <v>229</v>
      </c>
      <c r="B163" s="17" t="s">
        <v>229</v>
      </c>
      <c r="C163" s="53" t="s">
        <v>832</v>
      </c>
      <c r="D163" s="13" t="s">
        <v>524</v>
      </c>
      <c r="E163" t="s">
        <v>833</v>
      </c>
      <c r="F163" t="s">
        <v>86</v>
      </c>
    </row>
    <row r="164" spans="1:26" ht="28.05" customHeight="1" x14ac:dyDescent="0.25">
      <c r="A164" s="11" t="s">
        <v>1749</v>
      </c>
      <c r="B164" s="11" t="s">
        <v>494</v>
      </c>
      <c r="C164" s="53" t="s">
        <v>832</v>
      </c>
      <c r="F164" t="s">
        <v>496</v>
      </c>
      <c r="P164" s="54"/>
    </row>
    <row r="165" spans="1:26" ht="28.05" customHeight="1" x14ac:dyDescent="0.25">
      <c r="A165" s="9" t="s">
        <v>1748</v>
      </c>
      <c r="B165" s="9" t="s">
        <v>834</v>
      </c>
      <c r="C165" s="53" t="s">
        <v>832</v>
      </c>
      <c r="F165" t="s">
        <v>471</v>
      </c>
    </row>
    <row r="166" spans="1:26" ht="28.05" customHeight="1" x14ac:dyDescent="0.25">
      <c r="A166" s="9" t="s">
        <v>672</v>
      </c>
      <c r="B166" s="9" t="s">
        <v>672</v>
      </c>
      <c r="C166" s="53" t="s">
        <v>832</v>
      </c>
      <c r="F166" s="53" t="s">
        <v>86</v>
      </c>
    </row>
    <row r="167" spans="1:26" ht="28.05" hidden="1" customHeight="1" x14ac:dyDescent="0.25">
      <c r="A167" s="259" t="s">
        <v>1520</v>
      </c>
      <c r="B167" s="259" t="s">
        <v>1520</v>
      </c>
      <c r="C167" s="53">
        <v>11.14</v>
      </c>
      <c r="D167" s="13" t="s">
        <v>836</v>
      </c>
      <c r="E167" s="83" t="s">
        <v>1212</v>
      </c>
      <c r="F167" t="s">
        <v>540</v>
      </c>
    </row>
    <row r="168" spans="1:26" ht="28.05" customHeight="1" x14ac:dyDescent="0.25">
      <c r="A168" s="8" t="s">
        <v>437</v>
      </c>
      <c r="B168" s="8" t="s">
        <v>437</v>
      </c>
      <c r="C168" s="53" t="s">
        <v>876</v>
      </c>
      <c r="D168" s="13" t="s">
        <v>663</v>
      </c>
      <c r="F168" t="s">
        <v>433</v>
      </c>
    </row>
    <row r="169" spans="1:26" ht="28.05" customHeight="1" x14ac:dyDescent="0.25">
      <c r="A169" s="9" t="s">
        <v>1764</v>
      </c>
      <c r="B169" s="9" t="s">
        <v>533</v>
      </c>
      <c r="C169" s="53" t="s">
        <v>876</v>
      </c>
      <c r="E169" t="s">
        <v>610</v>
      </c>
      <c r="F169" t="s">
        <v>540</v>
      </c>
    </row>
    <row r="170" spans="1:26" ht="28.05" customHeight="1" x14ac:dyDescent="0.25">
      <c r="A170" s="11" t="s">
        <v>1853</v>
      </c>
      <c r="B170" s="8" t="s">
        <v>376</v>
      </c>
      <c r="C170" s="53" t="s">
        <v>876</v>
      </c>
      <c r="D170" s="13" t="s">
        <v>648</v>
      </c>
      <c r="F170" t="s">
        <v>86</v>
      </c>
    </row>
    <row r="171" spans="1:26" ht="25.05" customHeight="1" x14ac:dyDescent="0.25">
      <c r="A171" s="66" t="s">
        <v>1765</v>
      </c>
      <c r="B171" s="66" t="s">
        <v>553</v>
      </c>
      <c r="C171" s="53" t="s">
        <v>876</v>
      </c>
      <c r="D171" s="13" t="s">
        <v>734</v>
      </c>
      <c r="E171" t="s">
        <v>584</v>
      </c>
      <c r="F171" s="61" t="s">
        <v>556</v>
      </c>
      <c r="I171" s="53"/>
      <c r="J171" s="53"/>
      <c r="K171" s="53"/>
      <c r="L171" s="53"/>
    </row>
    <row r="172" spans="1:26" ht="28.05" customHeight="1" x14ac:dyDescent="0.25">
      <c r="A172" t="s">
        <v>1766</v>
      </c>
      <c r="B172" s="319" t="s">
        <v>455</v>
      </c>
      <c r="C172" s="53" t="s">
        <v>876</v>
      </c>
      <c r="D172" s="13" t="s">
        <v>670</v>
      </c>
      <c r="E172" t="s">
        <v>1577</v>
      </c>
      <c r="F172" t="s">
        <v>491</v>
      </c>
    </row>
    <row r="173" spans="1:26" ht="28.05" customHeight="1" x14ac:dyDescent="0.25">
      <c r="A173" s="63" t="s">
        <v>963</v>
      </c>
      <c r="B173" s="63" t="s">
        <v>963</v>
      </c>
      <c r="C173" s="53" t="s">
        <v>876</v>
      </c>
      <c r="D173" s="13" t="s">
        <v>520</v>
      </c>
      <c r="E173" s="53" t="s">
        <v>766</v>
      </c>
      <c r="F173" s="60" t="s">
        <v>86</v>
      </c>
    </row>
    <row r="174" spans="1:26" ht="25.05" customHeight="1" x14ac:dyDescent="0.25">
      <c r="A174" s="9" t="s">
        <v>409</v>
      </c>
      <c r="B174" s="9" t="s">
        <v>409</v>
      </c>
      <c r="C174" s="53" t="s">
        <v>987</v>
      </c>
      <c r="D174" s="13" t="s">
        <v>650</v>
      </c>
      <c r="E174" s="398" t="s">
        <v>956</v>
      </c>
      <c r="F174" s="61" t="s">
        <v>433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1767</v>
      </c>
      <c r="B175" s="9" t="s">
        <v>611</v>
      </c>
      <c r="C175" s="53" t="s">
        <v>987</v>
      </c>
      <c r="D175" s="13" t="s">
        <v>775</v>
      </c>
      <c r="E175" s="398"/>
      <c r="F175" s="61" t="s">
        <v>86</v>
      </c>
      <c r="U175" s="212"/>
      <c r="V175" s="212"/>
      <c r="W175" s="212"/>
      <c r="X175" s="212"/>
      <c r="Y175" s="212"/>
      <c r="Z175" s="212"/>
    </row>
    <row r="176" spans="1:26" ht="28.05" customHeight="1" x14ac:dyDescent="0.25">
      <c r="A176" s="126" t="s">
        <v>1768</v>
      </c>
      <c r="B176" s="126" t="s">
        <v>1019</v>
      </c>
      <c r="C176" s="53" t="s">
        <v>987</v>
      </c>
      <c r="D176" s="13" t="s">
        <v>687</v>
      </c>
      <c r="E176" t="s">
        <v>772</v>
      </c>
      <c r="F176" s="61" t="s">
        <v>496</v>
      </c>
    </row>
    <row r="177" spans="1:26" ht="28.05" customHeight="1" x14ac:dyDescent="0.25">
      <c r="A177" s="126" t="s">
        <v>1769</v>
      </c>
      <c r="B177" s="126" t="s">
        <v>1020</v>
      </c>
      <c r="C177" s="53" t="s">
        <v>987</v>
      </c>
      <c r="D177" s="13" t="s">
        <v>746</v>
      </c>
      <c r="E177" s="53" t="s">
        <v>763</v>
      </c>
      <c r="F177" s="61" t="s">
        <v>564</v>
      </c>
    </row>
    <row r="178" spans="1:26" ht="28.05" customHeight="1" x14ac:dyDescent="0.25">
      <c r="A178" s="126" t="s">
        <v>1021</v>
      </c>
      <c r="B178" s="126" t="s">
        <v>1021</v>
      </c>
      <c r="C178" s="53" t="s">
        <v>987</v>
      </c>
      <c r="D178" s="13" t="s">
        <v>659</v>
      </c>
      <c r="E178" s="53" t="s">
        <v>761</v>
      </c>
      <c r="F178" s="61" t="s">
        <v>433</v>
      </c>
    </row>
    <row r="179" spans="1:26" ht="28.05" customHeight="1" x14ac:dyDescent="0.25">
      <c r="A179" s="9" t="s">
        <v>1018</v>
      </c>
      <c r="B179" s="9" t="s">
        <v>1018</v>
      </c>
      <c r="C179" s="53" t="s">
        <v>987</v>
      </c>
      <c r="D179" s="13" t="s">
        <v>667</v>
      </c>
      <c r="E179" s="53" t="s">
        <v>675</v>
      </c>
      <c r="F179" s="61" t="s">
        <v>86</v>
      </c>
    </row>
    <row r="180" spans="1:26" ht="28.05" customHeight="1" x14ac:dyDescent="0.25">
      <c r="A180" s="9" t="s">
        <v>372</v>
      </c>
      <c r="B180" s="9" t="s">
        <v>372</v>
      </c>
      <c r="C180" s="53" t="s">
        <v>987</v>
      </c>
      <c r="D180" s="13" t="s">
        <v>646</v>
      </c>
      <c r="F180" t="s">
        <v>86</v>
      </c>
    </row>
    <row r="181" spans="1:26" ht="28.05" customHeight="1" x14ac:dyDescent="0.25">
      <c r="A181" s="9" t="s">
        <v>673</v>
      </c>
      <c r="B181" s="9" t="s">
        <v>673</v>
      </c>
      <c r="C181" s="53" t="s">
        <v>987</v>
      </c>
      <c r="D181" s="13" t="s">
        <v>520</v>
      </c>
      <c r="E181" s="53" t="s">
        <v>765</v>
      </c>
      <c r="F181" s="61" t="s">
        <v>86</v>
      </c>
    </row>
    <row r="182" spans="1:26" ht="28.05" customHeight="1" x14ac:dyDescent="0.25">
      <c r="A182" s="126" t="s">
        <v>1770</v>
      </c>
      <c r="B182" s="126" t="s">
        <v>1022</v>
      </c>
      <c r="C182" s="53" t="s">
        <v>987</v>
      </c>
      <c r="D182" s="13" t="s">
        <v>520</v>
      </c>
      <c r="E182" s="61" t="s">
        <v>1209</v>
      </c>
      <c r="F182" s="61" t="s">
        <v>509</v>
      </c>
    </row>
    <row r="183" spans="1:26" ht="28.05" customHeight="1" x14ac:dyDescent="0.25">
      <c r="A183" s="126" t="s">
        <v>1023</v>
      </c>
      <c r="B183" s="126" t="s">
        <v>1023</v>
      </c>
      <c r="C183" s="53" t="s">
        <v>987</v>
      </c>
      <c r="D183" s="13" t="s">
        <v>644</v>
      </c>
      <c r="E183" s="53" t="s">
        <v>771</v>
      </c>
      <c r="F183" s="61" t="s">
        <v>86</v>
      </c>
    </row>
    <row r="184" spans="1:26" ht="25.05" customHeight="1" x14ac:dyDescent="0.25">
      <c r="A184" s="16" t="s">
        <v>792</v>
      </c>
      <c r="B184" s="16" t="s">
        <v>792</v>
      </c>
      <c r="C184" s="53" t="s">
        <v>987</v>
      </c>
      <c r="D184" s="13" t="s">
        <v>525</v>
      </c>
      <c r="E184" t="s">
        <v>633</v>
      </c>
      <c r="F184" s="61" t="s">
        <v>86</v>
      </c>
      <c r="I184" s="53"/>
    </row>
    <row r="185" spans="1:26" ht="28.05" customHeight="1" x14ac:dyDescent="0.25">
      <c r="A185" s="63" t="s">
        <v>1771</v>
      </c>
      <c r="B185" s="63" t="s">
        <v>583</v>
      </c>
      <c r="C185" s="53" t="s">
        <v>987</v>
      </c>
      <c r="D185" s="13" t="s">
        <v>755</v>
      </c>
      <c r="E185" s="53" t="s">
        <v>791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hidden="1" customHeight="1" x14ac:dyDescent="0.25">
      <c r="A186" s="53" t="s">
        <v>1774</v>
      </c>
      <c r="B186" s="319" t="s">
        <v>990</v>
      </c>
      <c r="C186" s="54" t="s">
        <v>991</v>
      </c>
      <c r="D186" s="13" t="s">
        <v>989</v>
      </c>
      <c r="F186" s="61"/>
      <c r="U186" s="212"/>
      <c r="V186" s="212"/>
      <c r="W186" s="212"/>
      <c r="X186" s="212"/>
      <c r="Y186" s="212"/>
      <c r="Z186" s="212"/>
    </row>
    <row r="187" spans="1:26" ht="25.05" customHeight="1" x14ac:dyDescent="0.25">
      <c r="A187" s="65" t="s">
        <v>1772</v>
      </c>
      <c r="B187" s="65" t="s">
        <v>1030</v>
      </c>
      <c r="C187" s="53" t="s">
        <v>1035</v>
      </c>
      <c r="D187" s="13" t="s">
        <v>691</v>
      </c>
      <c r="E187" s="83" t="s">
        <v>720</v>
      </c>
      <c r="F187" s="61" t="s">
        <v>496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 t="s">
        <v>291</v>
      </c>
      <c r="C188" s="53" t="s">
        <v>1035</v>
      </c>
      <c r="D188" s="13" t="s">
        <v>787</v>
      </c>
      <c r="E188" s="83" t="s">
        <v>969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1028</v>
      </c>
      <c r="B189" s="63" t="s">
        <v>1028</v>
      </c>
      <c r="C189" s="53" t="s">
        <v>1035</v>
      </c>
      <c r="D189" s="13" t="s">
        <v>699</v>
      </c>
      <c r="E189" s="83" t="s">
        <v>879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1773</v>
      </c>
      <c r="B190" s="66" t="s">
        <v>548</v>
      </c>
      <c r="C190" s="53" t="s">
        <v>1035</v>
      </c>
      <c r="D190" s="13" t="s">
        <v>731</v>
      </c>
      <c r="E190" s="61" t="s">
        <v>1207</v>
      </c>
      <c r="F190" s="61" t="s">
        <v>86</v>
      </c>
    </row>
    <row r="191" spans="1:26" ht="25.05" customHeight="1" x14ac:dyDescent="0.25">
      <c r="A191" s="65" t="s">
        <v>1775</v>
      </c>
      <c r="B191" s="65" t="s">
        <v>718</v>
      </c>
      <c r="C191" s="53" t="s">
        <v>1035</v>
      </c>
      <c r="D191" s="13" t="s">
        <v>685</v>
      </c>
      <c r="E191" s="53" t="s">
        <v>789</v>
      </c>
      <c r="F191" s="61" t="s">
        <v>500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 t="s">
        <v>378</v>
      </c>
      <c r="C192" s="53" t="s">
        <v>1035</v>
      </c>
      <c r="D192" s="13" t="s">
        <v>649</v>
      </c>
      <c r="E192" t="s">
        <v>773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1776</v>
      </c>
      <c r="B193" s="65" t="s">
        <v>1031</v>
      </c>
      <c r="C193" s="53" t="s">
        <v>1035</v>
      </c>
      <c r="D193" s="13" t="s">
        <v>696</v>
      </c>
      <c r="E193" s="53" t="s">
        <v>759</v>
      </c>
      <c r="F193" s="61" t="s">
        <v>500</v>
      </c>
      <c r="U193" s="212"/>
      <c r="V193" s="212"/>
      <c r="W193" s="212"/>
      <c r="X193" s="212"/>
      <c r="Y193" s="212"/>
      <c r="Z193" s="212"/>
    </row>
    <row r="194" spans="1:26" ht="28.05" customHeight="1" x14ac:dyDescent="0.25">
      <c r="A194" s="65" t="s">
        <v>1777</v>
      </c>
      <c r="B194" s="65" t="s">
        <v>1032</v>
      </c>
      <c r="C194" s="53" t="s">
        <v>1035</v>
      </c>
      <c r="D194" s="13" t="s">
        <v>721</v>
      </c>
      <c r="E194" s="53" t="s">
        <v>719</v>
      </c>
      <c r="F194" s="61" t="s">
        <v>86</v>
      </c>
    </row>
    <row r="195" spans="1:26" ht="28.05" customHeight="1" x14ac:dyDescent="0.25">
      <c r="A195" s="132" t="s">
        <v>1778</v>
      </c>
      <c r="B195" s="132" t="s">
        <v>1033</v>
      </c>
      <c r="C195" s="53" t="s">
        <v>1035</v>
      </c>
      <c r="D195" s="13" t="s">
        <v>756</v>
      </c>
      <c r="E195" s="53" t="s">
        <v>800</v>
      </c>
      <c r="F195" s="61" t="s">
        <v>86</v>
      </c>
    </row>
    <row r="196" spans="1:26" ht="28.05" customHeight="1" x14ac:dyDescent="0.25">
      <c r="A196" s="65" t="s">
        <v>1779</v>
      </c>
      <c r="B196" s="65" t="s">
        <v>1034</v>
      </c>
      <c r="C196" s="53" t="s">
        <v>1035</v>
      </c>
      <c r="D196" s="13" t="s">
        <v>682</v>
      </c>
      <c r="E196" s="53" t="s">
        <v>794</v>
      </c>
      <c r="F196" s="60" t="s">
        <v>86</v>
      </c>
    </row>
    <row r="197" spans="1:26" ht="25.05" customHeight="1" x14ac:dyDescent="0.25">
      <c r="A197" s="65" t="s">
        <v>1127</v>
      </c>
      <c r="B197" s="65" t="s">
        <v>1127</v>
      </c>
      <c r="C197" s="144" t="s">
        <v>1126</v>
      </c>
      <c r="D197" s="13" t="s">
        <v>368</v>
      </c>
      <c r="E197" s="53" t="s">
        <v>977</v>
      </c>
      <c r="F197" s="60" t="s">
        <v>813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1780</v>
      </c>
      <c r="B198" s="65" t="s">
        <v>1128</v>
      </c>
      <c r="C198" s="144" t="s">
        <v>1126</v>
      </c>
      <c r="D198" s="13" t="s">
        <v>715</v>
      </c>
      <c r="E198" s="53" t="s">
        <v>818</v>
      </c>
      <c r="F198" s="60" t="s">
        <v>813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1129</v>
      </c>
      <c r="B199" s="132" t="s">
        <v>1129</v>
      </c>
      <c r="C199" s="144" t="s">
        <v>1126</v>
      </c>
      <c r="D199" s="13" t="s">
        <v>665</v>
      </c>
      <c r="E199" s="83" t="s">
        <v>1261</v>
      </c>
      <c r="F199" s="76" t="s">
        <v>813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1781</v>
      </c>
      <c r="B200" s="132" t="s">
        <v>1130</v>
      </c>
      <c r="C200" s="144" t="s">
        <v>1126</v>
      </c>
      <c r="D200" s="13" t="s">
        <v>690</v>
      </c>
      <c r="E200" t="s">
        <v>985</v>
      </c>
      <c r="F200" s="60" t="s">
        <v>813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1782</v>
      </c>
      <c r="B201" s="65" t="s">
        <v>1132</v>
      </c>
      <c r="C201" s="144" t="s">
        <v>1126</v>
      </c>
      <c r="D201" s="13" t="s">
        <v>732</v>
      </c>
      <c r="E201" s="53" t="s">
        <v>757</v>
      </c>
      <c r="F201" s="60" t="s">
        <v>813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1783</v>
      </c>
      <c r="B202" s="132" t="s">
        <v>1131</v>
      </c>
      <c r="C202" s="144" t="s">
        <v>1126</v>
      </c>
      <c r="D202" s="13" t="s">
        <v>777</v>
      </c>
      <c r="E202" s="53" t="s">
        <v>950</v>
      </c>
      <c r="F202" s="60" t="s">
        <v>813</v>
      </c>
      <c r="G202" s="69"/>
      <c r="U202" s="212"/>
      <c r="V202" s="212"/>
      <c r="W202" s="212"/>
      <c r="X202" s="212"/>
      <c r="Y202" s="212"/>
      <c r="Z202" s="212"/>
    </row>
    <row r="203" spans="1:26" ht="25.05" customHeight="1" x14ac:dyDescent="0.25">
      <c r="A203" s="151" t="s">
        <v>440</v>
      </c>
      <c r="B203" s="151" t="s">
        <v>440</v>
      </c>
      <c r="C203" s="144" t="s">
        <v>1126</v>
      </c>
      <c r="D203" s="13" t="s">
        <v>669</v>
      </c>
      <c r="E203" s="83" t="s">
        <v>1133</v>
      </c>
      <c r="F203" s="60" t="s">
        <v>813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1784</v>
      </c>
      <c r="B204" s="65" t="s">
        <v>1140</v>
      </c>
      <c r="C204" s="159" t="s">
        <v>1151</v>
      </c>
      <c r="D204" s="13" t="s">
        <v>678</v>
      </c>
      <c r="E204" s="83" t="s">
        <v>982</v>
      </c>
      <c r="F204" s="61" t="s">
        <v>463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 t="s">
        <v>303</v>
      </c>
      <c r="C205" s="159" t="s">
        <v>1151</v>
      </c>
      <c r="D205" s="13" t="s">
        <v>826</v>
      </c>
      <c r="E205" s="83" t="s">
        <v>840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1785</v>
      </c>
      <c r="B206" s="65" t="s">
        <v>1141</v>
      </c>
      <c r="C206" s="159" t="s">
        <v>1151</v>
      </c>
      <c r="D206" s="13" t="s">
        <v>716</v>
      </c>
      <c r="E206" s="83" t="s">
        <v>799</v>
      </c>
      <c r="F206" s="61" t="s">
        <v>463</v>
      </c>
      <c r="G206" s="83"/>
      <c r="I206" s="53"/>
      <c r="J206" s="53"/>
      <c r="K206" s="53"/>
      <c r="L206" s="53"/>
    </row>
    <row r="207" spans="1:26" ht="28.05" hidden="1" customHeight="1" x14ac:dyDescent="0.25">
      <c r="A207" s="65" t="s">
        <v>1143</v>
      </c>
      <c r="B207" s="65" t="s">
        <v>1143</v>
      </c>
      <c r="C207" s="159" t="s">
        <v>1151</v>
      </c>
      <c r="D207" s="13" t="s">
        <v>984</v>
      </c>
      <c r="E207" s="83"/>
    </row>
    <row r="208" spans="1:26" ht="25.05" customHeight="1" x14ac:dyDescent="0.25">
      <c r="A208" s="65" t="s">
        <v>1786</v>
      </c>
      <c r="B208" s="65" t="s">
        <v>1144</v>
      </c>
      <c r="C208" s="159" t="s">
        <v>1151</v>
      </c>
      <c r="D208" s="13" t="s">
        <v>733</v>
      </c>
      <c r="E208" s="83" t="s">
        <v>968</v>
      </c>
      <c r="F208" s="60" t="s">
        <v>813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1787</v>
      </c>
      <c r="B209" s="132" t="s">
        <v>1139</v>
      </c>
      <c r="C209" s="159" t="s">
        <v>1175</v>
      </c>
      <c r="D209" s="13" t="s">
        <v>762</v>
      </c>
      <c r="E209" s="83" t="s">
        <v>954</v>
      </c>
      <c r="F209" s="69" t="s">
        <v>813</v>
      </c>
      <c r="G209" s="217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2"/>
      <c r="V209" s="212"/>
      <c r="W209" s="212"/>
      <c r="X209" s="212"/>
      <c r="Y209" s="212"/>
      <c r="Z209" s="212"/>
    </row>
    <row r="210" spans="1:26" ht="25.05" customHeight="1" x14ac:dyDescent="0.25">
      <c r="A210" s="65" t="s">
        <v>1788</v>
      </c>
      <c r="B210" s="65" t="s">
        <v>1145</v>
      </c>
      <c r="C210" s="159" t="s">
        <v>1151</v>
      </c>
      <c r="D210" s="13" t="s">
        <v>679</v>
      </c>
      <c r="E210" s="83" t="s">
        <v>966</v>
      </c>
      <c r="F210" s="60" t="s">
        <v>813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1789</v>
      </c>
      <c r="B211" s="132" t="s">
        <v>1146</v>
      </c>
      <c r="C211" s="159" t="s">
        <v>1151</v>
      </c>
      <c r="D211" s="13" t="s">
        <v>725</v>
      </c>
      <c r="E211" s="83" t="s">
        <v>978</v>
      </c>
      <c r="F211" s="60" t="s">
        <v>813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1790</v>
      </c>
      <c r="B212" s="65" t="s">
        <v>1142</v>
      </c>
      <c r="C212" s="159" t="s">
        <v>1151</v>
      </c>
      <c r="D212" s="13" t="s">
        <v>684</v>
      </c>
      <c r="E212" t="s">
        <v>983</v>
      </c>
      <c r="F212" s="60" t="s">
        <v>813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1791</v>
      </c>
      <c r="B213" s="65" t="s">
        <v>1147</v>
      </c>
      <c r="C213" s="159" t="s">
        <v>1151</v>
      </c>
      <c r="D213" s="13" t="s">
        <v>739</v>
      </c>
      <c r="E213" s="83" t="s">
        <v>1195</v>
      </c>
      <c r="F213" s="60" t="s">
        <v>813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1792</v>
      </c>
      <c r="B214" s="160" t="s">
        <v>1148</v>
      </c>
      <c r="C214" s="159" t="s">
        <v>1151</v>
      </c>
      <c r="D214" s="116" t="s">
        <v>749</v>
      </c>
      <c r="E214" s="83" t="s">
        <v>970</v>
      </c>
      <c r="F214" s="60" t="s">
        <v>813</v>
      </c>
      <c r="G214" s="69"/>
      <c r="U214" s="212"/>
      <c r="V214" s="212"/>
      <c r="W214" s="212"/>
      <c r="X214" s="212"/>
      <c r="Y214" s="212"/>
      <c r="Z214" s="212"/>
    </row>
    <row r="215" spans="1:26" ht="25.05" customHeight="1" x14ac:dyDescent="0.25">
      <c r="A215" s="65" t="s">
        <v>1149</v>
      </c>
      <c r="B215" s="65" t="s">
        <v>1149</v>
      </c>
      <c r="C215" s="159" t="s">
        <v>1151</v>
      </c>
      <c r="D215" s="13" t="s">
        <v>612</v>
      </c>
      <c r="E215" s="83" t="s">
        <v>875</v>
      </c>
      <c r="F215" s="60" t="s">
        <v>813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1793</v>
      </c>
      <c r="B216" s="65" t="s">
        <v>1150</v>
      </c>
      <c r="C216" s="159" t="s">
        <v>1151</v>
      </c>
      <c r="D216" s="13" t="s">
        <v>688</v>
      </c>
      <c r="E216" s="83" t="s">
        <v>975</v>
      </c>
      <c r="F216" s="60" t="s">
        <v>813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1794</v>
      </c>
      <c r="B217" s="132" t="s">
        <v>1155</v>
      </c>
      <c r="C217" s="159" t="s">
        <v>1160</v>
      </c>
      <c r="D217" s="13" t="s">
        <v>750</v>
      </c>
      <c r="E217" s="83" t="s">
        <v>981</v>
      </c>
      <c r="F217" s="60" t="s">
        <v>813</v>
      </c>
      <c r="G217" s="69"/>
      <c r="U217" s="212"/>
      <c r="V217" s="212"/>
      <c r="W217" s="212"/>
      <c r="X217" s="212"/>
      <c r="Y217" s="212"/>
      <c r="Z217" s="212"/>
    </row>
    <row r="218" spans="1:26" ht="25.05" customHeight="1" x14ac:dyDescent="0.25">
      <c r="A218" s="132" t="s">
        <v>1795</v>
      </c>
      <c r="B218" s="132" t="s">
        <v>1154</v>
      </c>
      <c r="C218" s="159" t="s">
        <v>1160</v>
      </c>
      <c r="D218" s="13" t="s">
        <v>666</v>
      </c>
      <c r="E218" s="83" t="s">
        <v>965</v>
      </c>
      <c r="F218" s="60" t="s">
        <v>813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1796</v>
      </c>
      <c r="B219" s="65" t="s">
        <v>1152</v>
      </c>
      <c r="C219" s="159" t="s">
        <v>1160</v>
      </c>
      <c r="D219" s="13" t="s">
        <v>729</v>
      </c>
      <c r="E219" s="83" t="s">
        <v>770</v>
      </c>
      <c r="F219" s="60" t="s">
        <v>813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1797</v>
      </c>
      <c r="B220" s="65" t="s">
        <v>1157</v>
      </c>
      <c r="C220" s="159" t="s">
        <v>1160</v>
      </c>
      <c r="D220" s="13" t="s">
        <v>722</v>
      </c>
      <c r="E220" s="83" t="s">
        <v>758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1798</v>
      </c>
      <c r="B221" s="65" t="s">
        <v>1153</v>
      </c>
      <c r="C221" s="159" t="s">
        <v>1160</v>
      </c>
      <c r="D221" s="13" t="s">
        <v>736</v>
      </c>
      <c r="E221" s="83" t="s">
        <v>1029</v>
      </c>
      <c r="F221" s="60" t="s">
        <v>813</v>
      </c>
      <c r="G221" s="69"/>
      <c r="I221" s="53"/>
      <c r="J221" s="53"/>
      <c r="K221" s="53"/>
      <c r="L221" s="53"/>
    </row>
    <row r="222" spans="1:26" ht="25.05" customHeight="1" x14ac:dyDescent="0.25">
      <c r="A222" s="132" t="s">
        <v>1854</v>
      </c>
      <c r="B222" s="151" t="s">
        <v>441</v>
      </c>
      <c r="C222" s="159" t="s">
        <v>1160</v>
      </c>
      <c r="D222" s="13" t="s">
        <v>668</v>
      </c>
      <c r="E222" s="83" t="s">
        <v>957</v>
      </c>
      <c r="F222" s="60" t="s">
        <v>813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1799</v>
      </c>
      <c r="B223" s="161" t="s">
        <v>820</v>
      </c>
      <c r="C223" s="159" t="s">
        <v>1160</v>
      </c>
      <c r="D223" s="13" t="s">
        <v>814</v>
      </c>
      <c r="E223" s="53" t="s">
        <v>823</v>
      </c>
      <c r="F223" s="60" t="s">
        <v>813</v>
      </c>
      <c r="G223" s="69"/>
      <c r="U223" s="212"/>
      <c r="V223" s="212"/>
      <c r="W223" s="212"/>
      <c r="X223" s="212"/>
      <c r="Y223" s="212"/>
      <c r="Z223" s="212"/>
    </row>
    <row r="224" spans="1:26" ht="25.05" customHeight="1" x14ac:dyDescent="0.25">
      <c r="A224" s="65" t="s">
        <v>1156</v>
      </c>
      <c r="B224" s="151" t="s">
        <v>1156</v>
      </c>
      <c r="C224" s="159" t="s">
        <v>1160</v>
      </c>
      <c r="D224" s="13" t="s">
        <v>653</v>
      </c>
      <c r="E224" s="53" t="s">
        <v>760</v>
      </c>
      <c r="F224" s="60" t="s">
        <v>813</v>
      </c>
      <c r="G224" s="69"/>
      <c r="I224" s="53"/>
      <c r="J224" s="53"/>
      <c r="K224" s="53"/>
      <c r="L224" s="53"/>
    </row>
    <row r="225" spans="1:26" ht="24.6" customHeight="1" x14ac:dyDescent="0.25">
      <c r="A225" s="132" t="s">
        <v>1800</v>
      </c>
      <c r="B225" s="132" t="s">
        <v>1721</v>
      </c>
      <c r="C225" s="159" t="s">
        <v>1160</v>
      </c>
      <c r="D225" s="13" t="s">
        <v>652</v>
      </c>
      <c r="E225" s="83" t="s">
        <v>1211</v>
      </c>
      <c r="F225" s="60" t="s">
        <v>813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1801</v>
      </c>
      <c r="B226" s="161" t="s">
        <v>837</v>
      </c>
      <c r="C226" s="159" t="s">
        <v>1160</v>
      </c>
      <c r="D226" s="116" t="s">
        <v>964</v>
      </c>
      <c r="E226" s="83" t="s">
        <v>858</v>
      </c>
      <c r="F226" s="60" t="s">
        <v>813</v>
      </c>
      <c r="G226" s="69"/>
      <c r="U226" s="212"/>
      <c r="V226" s="212"/>
      <c r="W226" s="212"/>
      <c r="X226" s="212"/>
      <c r="Y226" s="212"/>
      <c r="Z226" s="212"/>
    </row>
    <row r="227" spans="1:26" ht="25.05" customHeight="1" x14ac:dyDescent="0.25">
      <c r="A227" s="65" t="s">
        <v>1802</v>
      </c>
      <c r="B227" s="65" t="s">
        <v>1158</v>
      </c>
      <c r="C227" s="159" t="s">
        <v>1160</v>
      </c>
      <c r="D227" s="13" t="s">
        <v>735</v>
      </c>
      <c r="E227" s="83" t="s">
        <v>976</v>
      </c>
      <c r="F227" s="60" t="s">
        <v>813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1803</v>
      </c>
      <c r="B228" s="65" t="s">
        <v>1159</v>
      </c>
      <c r="C228" s="159" t="s">
        <v>1160</v>
      </c>
      <c r="D228" s="13" t="s">
        <v>704</v>
      </c>
      <c r="E228" s="53" t="s">
        <v>788</v>
      </c>
      <c r="F228" s="61" t="s">
        <v>540</v>
      </c>
    </row>
    <row r="229" spans="1:26" s="131" customFormat="1" ht="25.05" customHeight="1" x14ac:dyDescent="0.25">
      <c r="A229" s="65" t="s">
        <v>1804</v>
      </c>
      <c r="B229" s="65" t="s">
        <v>1136</v>
      </c>
      <c r="C229" s="159" t="s">
        <v>1160</v>
      </c>
      <c r="D229" s="133" t="s">
        <v>727</v>
      </c>
      <c r="E229" s="129" t="s">
        <v>1218</v>
      </c>
      <c r="F229" s="129" t="s">
        <v>544</v>
      </c>
      <c r="G229" s="130"/>
    </row>
    <row r="230" spans="1:26" ht="25.05" customHeight="1" x14ac:dyDescent="0.25">
      <c r="A230" s="65" t="s">
        <v>1805</v>
      </c>
      <c r="B230" s="65" t="s">
        <v>1196</v>
      </c>
      <c r="C230" s="164" t="s">
        <v>1197</v>
      </c>
      <c r="D230" s="13" t="s">
        <v>745</v>
      </c>
      <c r="E230" s="83" t="s">
        <v>1011</v>
      </c>
      <c r="F230" s="61" t="s">
        <v>564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1806</v>
      </c>
      <c r="B231" s="65" t="s">
        <v>1174</v>
      </c>
      <c r="C231" s="164" t="s">
        <v>1197</v>
      </c>
      <c r="D231" s="13" t="s">
        <v>747</v>
      </c>
      <c r="E231" s="53" t="s">
        <v>719</v>
      </c>
      <c r="F231" s="61" t="s">
        <v>571</v>
      </c>
    </row>
    <row r="232" spans="1:26" ht="25.05" customHeight="1" x14ac:dyDescent="0.25">
      <c r="A232" s="65" t="s">
        <v>1038</v>
      </c>
      <c r="B232" s="65" t="s">
        <v>1038</v>
      </c>
      <c r="C232" s="164" t="s">
        <v>1197</v>
      </c>
      <c r="D232" s="13" t="s">
        <v>371</v>
      </c>
      <c r="E232" t="s">
        <v>1180</v>
      </c>
      <c r="F232" s="69" t="s">
        <v>813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1807</v>
      </c>
      <c r="B233" s="67" t="s">
        <v>676</v>
      </c>
      <c r="C233" s="164" t="s">
        <v>1197</v>
      </c>
      <c r="D233" s="13" t="s">
        <v>768</v>
      </c>
      <c r="E233" s="179" t="s">
        <v>1181</v>
      </c>
      <c r="F233" s="60" t="s">
        <v>813</v>
      </c>
      <c r="G233" s="69"/>
      <c r="U233" s="212"/>
      <c r="V233" s="212"/>
      <c r="W233" s="212"/>
      <c r="X233" s="212"/>
      <c r="Y233" s="212"/>
      <c r="Z233" s="212"/>
    </row>
    <row r="234" spans="1:26" s="53" customFormat="1" ht="25.05" customHeight="1" x14ac:dyDescent="0.25">
      <c r="A234" s="67" t="s">
        <v>1808</v>
      </c>
      <c r="B234" s="67" t="s">
        <v>844</v>
      </c>
      <c r="C234" s="164" t="s">
        <v>1197</v>
      </c>
      <c r="D234" s="13" t="s">
        <v>843</v>
      </c>
      <c r="E234" s="83" t="s">
        <v>1015</v>
      </c>
      <c r="F234" s="60" t="s">
        <v>813</v>
      </c>
      <c r="G234" s="69"/>
      <c r="U234" s="212"/>
      <c r="V234" s="212"/>
      <c r="W234" s="212"/>
      <c r="X234" s="212"/>
      <c r="Y234" s="212"/>
      <c r="Z234" s="212"/>
    </row>
    <row r="235" spans="1:26" s="53" customFormat="1" ht="25.05" customHeight="1" x14ac:dyDescent="0.25">
      <c r="A235" s="67" t="s">
        <v>1809</v>
      </c>
      <c r="B235" s="67" t="s">
        <v>839</v>
      </c>
      <c r="C235" s="164" t="s">
        <v>1197</v>
      </c>
      <c r="D235" s="13" t="s">
        <v>838</v>
      </c>
      <c r="E235" s="83" t="s">
        <v>1010</v>
      </c>
      <c r="F235" s="60" t="s">
        <v>813</v>
      </c>
      <c r="G235" s="69"/>
      <c r="U235" s="212"/>
      <c r="V235" s="212"/>
      <c r="W235" s="212"/>
      <c r="X235" s="212"/>
      <c r="Y235" s="212"/>
      <c r="Z235" s="212"/>
    </row>
    <row r="236" spans="1:26" ht="25.05" customHeight="1" x14ac:dyDescent="0.25">
      <c r="A236" s="128" t="s">
        <v>1810</v>
      </c>
      <c r="B236" s="128" t="s">
        <v>1027</v>
      </c>
      <c r="C236" s="164" t="s">
        <v>1197</v>
      </c>
      <c r="D236" s="13" t="s">
        <v>681</v>
      </c>
      <c r="E236" t="s">
        <v>1182</v>
      </c>
      <c r="F236" s="60" t="s">
        <v>813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1811</v>
      </c>
      <c r="B237" s="128" t="s">
        <v>1025</v>
      </c>
      <c r="C237" s="164" t="s">
        <v>1197</v>
      </c>
      <c r="D237" s="13" t="s">
        <v>748</v>
      </c>
      <c r="E237" s="83" t="s">
        <v>1014</v>
      </c>
      <c r="F237" s="60" t="s">
        <v>813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1812</v>
      </c>
      <c r="B238" s="128" t="s">
        <v>1026</v>
      </c>
      <c r="C238" s="164" t="s">
        <v>1197</v>
      </c>
      <c r="D238" s="13" t="s">
        <v>692</v>
      </c>
      <c r="E238" s="83" t="s">
        <v>971</v>
      </c>
      <c r="F238" s="60" t="s">
        <v>813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1813</v>
      </c>
      <c r="B239" s="127" t="s">
        <v>1024</v>
      </c>
      <c r="C239" s="164" t="s">
        <v>1197</v>
      </c>
      <c r="D239" s="13" t="s">
        <v>822</v>
      </c>
      <c r="E239" s="61" t="s">
        <v>1208</v>
      </c>
      <c r="F239" s="60" t="s">
        <v>813</v>
      </c>
      <c r="G239" s="69"/>
      <c r="U239" s="212"/>
      <c r="V239" s="212"/>
      <c r="W239" s="212"/>
      <c r="X239" s="212"/>
      <c r="Y239" s="212"/>
      <c r="Z239" s="212"/>
    </row>
    <row r="240" spans="1:26" ht="25.05" customHeight="1" x14ac:dyDescent="0.25">
      <c r="A240" s="151" t="s">
        <v>1814</v>
      </c>
      <c r="B240" s="151" t="s">
        <v>1173</v>
      </c>
      <c r="C240" s="165" t="s">
        <v>1217</v>
      </c>
      <c r="D240" s="13" t="s">
        <v>711</v>
      </c>
      <c r="E240" t="s">
        <v>1179</v>
      </c>
      <c r="F240" s="60" t="s">
        <v>813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1815</v>
      </c>
      <c r="B241" s="67" t="s">
        <v>636</v>
      </c>
      <c r="C241" s="165" t="s">
        <v>1217</v>
      </c>
      <c r="D241" s="13" t="s">
        <v>781</v>
      </c>
      <c r="E241" s="53" t="s">
        <v>980</v>
      </c>
      <c r="F241" s="60" t="s">
        <v>813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1816</v>
      </c>
      <c r="B242" s="65" t="s">
        <v>1214</v>
      </c>
      <c r="C242" s="165" t="s">
        <v>1217</v>
      </c>
      <c r="D242" s="13" t="s">
        <v>680</v>
      </c>
      <c r="E242" s="83" t="s">
        <v>846</v>
      </c>
      <c r="F242" s="61" t="s">
        <v>468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 t="s">
        <v>374</v>
      </c>
      <c r="C243" s="165" t="s">
        <v>1217</v>
      </c>
      <c r="D243" s="13" t="s">
        <v>647</v>
      </c>
      <c r="E243" s="83" t="s">
        <v>1138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1817</v>
      </c>
      <c r="B244" s="132" t="s">
        <v>1134</v>
      </c>
      <c r="C244" s="165" t="s">
        <v>1217</v>
      </c>
      <c r="D244" s="13" t="s">
        <v>297</v>
      </c>
      <c r="E244" s="83" t="s">
        <v>1169</v>
      </c>
      <c r="F244" s="60" t="s">
        <v>813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1818</v>
      </c>
      <c r="B245" s="65" t="s">
        <v>1215</v>
      </c>
      <c r="C245" s="165" t="s">
        <v>1217</v>
      </c>
      <c r="D245" s="13" t="s">
        <v>744</v>
      </c>
      <c r="E245" s="83" t="s">
        <v>835</v>
      </c>
      <c r="F245" s="61" t="s">
        <v>571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1819</v>
      </c>
      <c r="B246" s="161" t="s">
        <v>796</v>
      </c>
      <c r="C246" s="165" t="s">
        <v>1217</v>
      </c>
      <c r="D246" s="13" t="s">
        <v>795</v>
      </c>
      <c r="E246" s="83" t="s">
        <v>1161</v>
      </c>
      <c r="F246" s="60" t="s">
        <v>813</v>
      </c>
      <c r="G246" s="69"/>
      <c r="U246" s="212"/>
      <c r="V246" s="212"/>
      <c r="W246" s="212"/>
      <c r="X246" s="212"/>
      <c r="Y246" s="212"/>
      <c r="Z246" s="212"/>
    </row>
    <row r="247" spans="1:26" ht="25.05" customHeight="1" x14ac:dyDescent="0.25">
      <c r="A247" s="65" t="s">
        <v>1820</v>
      </c>
      <c r="B247" s="65" t="s">
        <v>1216</v>
      </c>
      <c r="C247" s="165" t="s">
        <v>1217</v>
      </c>
      <c r="D247" s="13" t="s">
        <v>701</v>
      </c>
      <c r="E247" s="83" t="s">
        <v>1125</v>
      </c>
      <c r="F247" s="60" t="s">
        <v>813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1821</v>
      </c>
      <c r="B248" s="65" t="s">
        <v>1373</v>
      </c>
      <c r="C248" s="165" t="s">
        <v>1217</v>
      </c>
      <c r="D248" s="13" t="s">
        <v>697</v>
      </c>
      <c r="E248" s="83" t="s">
        <v>1374</v>
      </c>
      <c r="F248" s="60" t="s">
        <v>813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1822</v>
      </c>
      <c r="B249" s="132" t="s">
        <v>1171</v>
      </c>
      <c r="C249" s="165" t="s">
        <v>1217</v>
      </c>
      <c r="D249" s="13" t="s">
        <v>752</v>
      </c>
      <c r="E249" s="162" t="s">
        <v>1012</v>
      </c>
      <c r="F249" s="60" t="s">
        <v>813</v>
      </c>
      <c r="G249" s="69"/>
      <c r="U249" s="212"/>
      <c r="V249" s="212"/>
      <c r="W249" s="212"/>
      <c r="X249" s="212"/>
      <c r="Y249" s="212"/>
      <c r="Z249" s="212"/>
    </row>
    <row r="250" spans="1:26" ht="25.05" customHeight="1" x14ac:dyDescent="0.25">
      <c r="A250" s="151" t="s">
        <v>1823</v>
      </c>
      <c r="B250" s="151" t="s">
        <v>1172</v>
      </c>
      <c r="C250" s="165" t="s">
        <v>1217</v>
      </c>
      <c r="D250" s="13" t="s">
        <v>712</v>
      </c>
      <c r="E250" s="83" t="s">
        <v>1220</v>
      </c>
      <c r="F250" s="122" t="s">
        <v>813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1824</v>
      </c>
      <c r="B251" s="67" t="s">
        <v>767</v>
      </c>
      <c r="C251" s="166" t="s">
        <v>1226</v>
      </c>
      <c r="D251" s="13" t="s">
        <v>783</v>
      </c>
      <c r="E251" s="83" t="s">
        <v>1137</v>
      </c>
      <c r="F251" s="60" t="s">
        <v>813</v>
      </c>
      <c r="G251" s="69"/>
      <c r="U251" s="212"/>
      <c r="V251" s="212"/>
      <c r="W251" s="212"/>
      <c r="X251" s="212"/>
      <c r="Y251" s="212"/>
      <c r="Z251" s="212"/>
    </row>
    <row r="252" spans="1:26" ht="25.05" customHeight="1" x14ac:dyDescent="0.25">
      <c r="A252" s="136" t="s">
        <v>1825</v>
      </c>
      <c r="B252" s="136" t="s">
        <v>1037</v>
      </c>
      <c r="C252" s="166" t="s">
        <v>1226</v>
      </c>
      <c r="D252" s="13" t="s">
        <v>689</v>
      </c>
      <c r="E252" s="83" t="s">
        <v>1036</v>
      </c>
      <c r="F252" s="60" t="s">
        <v>813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1826</v>
      </c>
      <c r="B253" s="137" t="s">
        <v>1225</v>
      </c>
      <c r="C253" s="166" t="s">
        <v>1226</v>
      </c>
      <c r="D253" s="13" t="s">
        <v>689</v>
      </c>
      <c r="E253" s="83" t="s">
        <v>1036</v>
      </c>
      <c r="F253" s="60" t="s">
        <v>813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1827</v>
      </c>
      <c r="B254" s="65" t="s">
        <v>1178</v>
      </c>
      <c r="C254" s="166" t="s">
        <v>1226</v>
      </c>
      <c r="D254" s="13" t="s">
        <v>740</v>
      </c>
      <c r="E254" s="83" t="s">
        <v>1123</v>
      </c>
      <c r="F254" s="60" t="s">
        <v>813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1828</v>
      </c>
      <c r="B255" s="65" t="s">
        <v>1177</v>
      </c>
      <c r="C255" s="166" t="s">
        <v>1226</v>
      </c>
      <c r="D255" s="13" t="s">
        <v>703</v>
      </c>
      <c r="E255" s="61" t="s">
        <v>1210</v>
      </c>
      <c r="F255" s="60" t="s">
        <v>813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1224</v>
      </c>
      <c r="B256" s="132" t="s">
        <v>1224</v>
      </c>
      <c r="C256" s="166" t="s">
        <v>1226</v>
      </c>
      <c r="D256" s="13" t="s">
        <v>651</v>
      </c>
      <c r="E256" s="83" t="s">
        <v>1194</v>
      </c>
      <c r="F256" s="60" t="s">
        <v>813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65" t="s">
        <v>1829</v>
      </c>
      <c r="B257" s="132" t="s">
        <v>1203</v>
      </c>
      <c r="C257" s="166" t="s">
        <v>1231</v>
      </c>
      <c r="D257" s="133" t="s">
        <v>726</v>
      </c>
      <c r="E257" s="130" t="s">
        <v>1202</v>
      </c>
      <c r="F257" s="129" t="s">
        <v>813</v>
      </c>
      <c r="G257" s="130"/>
    </row>
    <row r="258" spans="1:26" ht="25.05" customHeight="1" x14ac:dyDescent="0.25">
      <c r="A258" s="65" t="s">
        <v>1830</v>
      </c>
      <c r="B258" s="65" t="s">
        <v>1205</v>
      </c>
      <c r="C258" s="166" t="s">
        <v>1231</v>
      </c>
      <c r="D258" s="13" t="s">
        <v>707</v>
      </c>
      <c r="E258" t="s">
        <v>1204</v>
      </c>
      <c r="F258" s="60" t="s">
        <v>813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1831</v>
      </c>
      <c r="B259" s="151" t="s">
        <v>1199</v>
      </c>
      <c r="C259" s="166" t="s">
        <v>1231</v>
      </c>
      <c r="D259" s="13" t="s">
        <v>660</v>
      </c>
      <c r="E259" s="83" t="s">
        <v>1162</v>
      </c>
      <c r="F259" s="60" t="s">
        <v>813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1832</v>
      </c>
      <c r="B260" s="65" t="s">
        <v>1200</v>
      </c>
      <c r="C260" s="166" t="s">
        <v>1231</v>
      </c>
      <c r="D260" s="13" t="s">
        <v>710</v>
      </c>
      <c r="E260" s="83" t="s">
        <v>1201</v>
      </c>
      <c r="F260" s="60" t="s">
        <v>813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1833</v>
      </c>
      <c r="B261" s="67" t="s">
        <v>825</v>
      </c>
      <c r="C261" s="166" t="s">
        <v>1231</v>
      </c>
      <c r="D261" s="13" t="s">
        <v>824</v>
      </c>
      <c r="E261" s="83" t="s">
        <v>1213</v>
      </c>
      <c r="F261" s="60" t="s">
        <v>813</v>
      </c>
      <c r="G261" s="69"/>
      <c r="U261" s="212"/>
      <c r="V261" s="212"/>
      <c r="W261" s="212"/>
      <c r="X261" s="212"/>
      <c r="Y261" s="212"/>
      <c r="Z261" s="212"/>
    </row>
    <row r="262" spans="1:26" ht="25.05" customHeight="1" x14ac:dyDescent="0.25">
      <c r="A262" s="65" t="s">
        <v>1834</v>
      </c>
      <c r="B262" s="65" t="s">
        <v>1198</v>
      </c>
      <c r="C262" s="166" t="s">
        <v>1231</v>
      </c>
      <c r="D262" s="13" t="s">
        <v>743</v>
      </c>
      <c r="E262" s="83" t="s">
        <v>1176</v>
      </c>
      <c r="F262" s="121" t="s">
        <v>813</v>
      </c>
      <c r="G262" s="69"/>
      <c r="I262" s="53"/>
      <c r="J262" s="53"/>
      <c r="K262" s="53"/>
      <c r="L262" s="53"/>
    </row>
    <row r="263" spans="1:26" ht="28.05" hidden="1" customHeight="1" x14ac:dyDescent="0.25">
      <c r="A263" s="10" t="s">
        <v>1116</v>
      </c>
      <c r="B263" s="10" t="s">
        <v>1116</v>
      </c>
      <c r="C263" s="166" t="s">
        <v>1231</v>
      </c>
      <c r="D263" s="13" t="s">
        <v>1232</v>
      </c>
      <c r="E263" s="164" t="s">
        <v>1249</v>
      </c>
    </row>
    <row r="264" spans="1:26" s="53" customFormat="1" ht="25.05" customHeight="1" x14ac:dyDescent="0.25">
      <c r="A264" s="63" t="s">
        <v>1835</v>
      </c>
      <c r="B264" s="63" t="s">
        <v>582</v>
      </c>
      <c r="C264" s="54" t="s">
        <v>991</v>
      </c>
      <c r="D264" s="13" t="s">
        <v>751</v>
      </c>
      <c r="E264" s="83" t="s">
        <v>1230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2"/>
      <c r="V264" s="212"/>
      <c r="W264" s="212"/>
      <c r="X264" s="212"/>
      <c r="Y264" s="212"/>
      <c r="Z264" s="212"/>
    </row>
    <row r="265" spans="1:26" s="185" customFormat="1" ht="25.05" hidden="1" customHeight="1" x14ac:dyDescent="0.25">
      <c r="A265" s="187" t="s">
        <v>1276</v>
      </c>
      <c r="B265" s="187"/>
      <c r="C265" s="54"/>
      <c r="G265" s="185">
        <v>34</v>
      </c>
      <c r="H265" s="185">
        <v>3905.06</v>
      </c>
      <c r="I265" s="185">
        <v>3579.22</v>
      </c>
      <c r="J265" s="185">
        <v>882.3</v>
      </c>
      <c r="L265" s="188"/>
      <c r="M265" s="113">
        <f>H265+J265-I265</f>
        <v>1208.1399999999999</v>
      </c>
      <c r="N265" s="188"/>
      <c r="O265" s="192"/>
      <c r="P265" s="155">
        <f>M265-O265</f>
        <v>1208.1399999999999</v>
      </c>
      <c r="Q265" s="193"/>
      <c r="R265" s="103"/>
      <c r="S265" s="189"/>
      <c r="U265" s="212"/>
      <c r="V265" s="212"/>
      <c r="W265" s="212"/>
      <c r="X265" s="212"/>
      <c r="Y265" s="212"/>
      <c r="Z265" s="212"/>
    </row>
    <row r="266" spans="1:26" s="209" customFormat="1" ht="25.05" customHeight="1" x14ac:dyDescent="0.25">
      <c r="A266" s="187"/>
      <c r="B266" s="187"/>
      <c r="C266" s="54"/>
      <c r="L266" s="186"/>
      <c r="M266" s="213"/>
      <c r="N266" s="186"/>
      <c r="O266" s="186"/>
      <c r="P266" s="214"/>
      <c r="Q266" s="213"/>
      <c r="R266" s="214"/>
      <c r="S266" s="186"/>
      <c r="U266" s="212"/>
      <c r="V266" s="212"/>
      <c r="W266" s="212"/>
      <c r="X266" s="212"/>
      <c r="Y266" s="212"/>
      <c r="Z266" s="212"/>
    </row>
    <row r="267" spans="1:26" s="165" customFormat="1" ht="25.05" customHeight="1" x14ac:dyDescent="0.25">
      <c r="A267" s="399" t="s">
        <v>1521</v>
      </c>
      <c r="B267" s="399"/>
      <c r="C267" s="399"/>
      <c r="D267" s="13"/>
      <c r="F267" s="69"/>
      <c r="G267" s="69"/>
      <c r="U267" s="212"/>
      <c r="V267" s="212"/>
      <c r="W267" s="212"/>
      <c r="X267" s="212"/>
      <c r="Y267" s="212"/>
      <c r="Z267" s="212"/>
    </row>
    <row r="268" spans="1:26" ht="28.05" customHeight="1" x14ac:dyDescent="0.25">
      <c r="A268" s="67" t="s">
        <v>1460</v>
      </c>
      <c r="B268" s="67" t="s">
        <v>1522</v>
      </c>
      <c r="C268" s="248" t="s">
        <v>1461</v>
      </c>
      <c r="D268" s="13" t="s">
        <v>782</v>
      </c>
      <c r="E268" s="275" t="s">
        <v>1659</v>
      </c>
      <c r="F268" s="121" t="s">
        <v>813</v>
      </c>
    </row>
    <row r="269" spans="1:26" s="131" customFormat="1" ht="25.05" customHeight="1" x14ac:dyDescent="0.25">
      <c r="A269" s="177" t="s">
        <v>1462</v>
      </c>
      <c r="B269" s="177" t="s">
        <v>1523</v>
      </c>
      <c r="C269" s="248" t="s">
        <v>1461</v>
      </c>
      <c r="D269" s="133" t="s">
        <v>520</v>
      </c>
      <c r="E269" s="130" t="s">
        <v>1389</v>
      </c>
      <c r="F269" s="129" t="s">
        <v>813</v>
      </c>
      <c r="J269" s="130"/>
    </row>
    <row r="270" spans="1:26" ht="28.05" customHeight="1" x14ac:dyDescent="0.25">
      <c r="A270" s="250" t="s">
        <v>1463</v>
      </c>
      <c r="B270" s="250" t="s">
        <v>1524</v>
      </c>
      <c r="C270" s="248" t="s">
        <v>1461</v>
      </c>
      <c r="D270" s="13" t="s">
        <v>705</v>
      </c>
      <c r="E270" s="248" t="s">
        <v>1473</v>
      </c>
    </row>
    <row r="271" spans="1:26" ht="28.05" customHeight="1" x14ac:dyDescent="0.25">
      <c r="A271" s="251" t="s">
        <v>1464</v>
      </c>
      <c r="B271" s="251" t="s">
        <v>1525</v>
      </c>
      <c r="C271" s="248" t="s">
        <v>1461</v>
      </c>
      <c r="D271" s="13" t="s">
        <v>664</v>
      </c>
      <c r="E271" s="218" t="s">
        <v>1280</v>
      </c>
    </row>
    <row r="272" spans="1:26" ht="28.05" customHeight="1" x14ac:dyDescent="0.25">
      <c r="A272" s="250" t="s">
        <v>1465</v>
      </c>
      <c r="B272" s="250" t="s">
        <v>1526</v>
      </c>
      <c r="C272" s="248" t="s">
        <v>1461</v>
      </c>
      <c r="D272" s="13" t="s">
        <v>656</v>
      </c>
      <c r="E272" s="83" t="s">
        <v>1264</v>
      </c>
      <c r="F272" s="83"/>
    </row>
    <row r="273" spans="1:26" ht="28.05" customHeight="1" x14ac:dyDescent="0.25">
      <c r="A273" s="251" t="s">
        <v>1466</v>
      </c>
      <c r="B273" s="251" t="s">
        <v>1527</v>
      </c>
      <c r="C273" s="248" t="s">
        <v>1461</v>
      </c>
      <c r="D273" s="13" t="s">
        <v>723</v>
      </c>
      <c r="E273" s="83" t="s">
        <v>1254</v>
      </c>
      <c r="F273" s="83"/>
    </row>
    <row r="274" spans="1:26" s="166" customFormat="1" ht="25.05" customHeight="1" x14ac:dyDescent="0.25">
      <c r="A274" s="250" t="s">
        <v>1469</v>
      </c>
      <c r="B274" s="250" t="s">
        <v>1528</v>
      </c>
      <c r="C274" s="248" t="s">
        <v>1461</v>
      </c>
      <c r="D274" s="13" t="s">
        <v>686</v>
      </c>
      <c r="E274" s="223" t="s">
        <v>1472</v>
      </c>
      <c r="G274" s="83"/>
      <c r="U274" s="212"/>
      <c r="V274" s="212"/>
      <c r="W274" s="212"/>
      <c r="X274" s="212"/>
      <c r="Y274" s="212"/>
      <c r="Z274" s="212"/>
    </row>
    <row r="275" spans="1:26" s="166" customFormat="1" ht="25.05" customHeight="1" x14ac:dyDescent="0.25">
      <c r="A275" s="250" t="s">
        <v>1470</v>
      </c>
      <c r="B275" s="250" t="s">
        <v>1529</v>
      </c>
      <c r="C275" s="248" t="s">
        <v>1461</v>
      </c>
      <c r="D275" s="13" t="s">
        <v>709</v>
      </c>
      <c r="E275" s="83" t="s">
        <v>1369</v>
      </c>
      <c r="F275" s="83"/>
      <c r="G275" s="83"/>
      <c r="U275" s="212"/>
      <c r="V275" s="212"/>
      <c r="W275" s="212"/>
      <c r="X275" s="212"/>
      <c r="Y275" s="212"/>
      <c r="Z275" s="212"/>
    </row>
    <row r="276" spans="1:26" ht="28.05" customHeight="1" x14ac:dyDescent="0.25">
      <c r="A276" s="248" t="s">
        <v>1468</v>
      </c>
      <c r="B276" s="261" t="s">
        <v>1530</v>
      </c>
      <c r="C276" s="248" t="s">
        <v>1461</v>
      </c>
      <c r="D276" s="13" t="s">
        <v>842</v>
      </c>
      <c r="E276" s="248" t="s">
        <v>1390</v>
      </c>
    </row>
    <row r="277" spans="1:26" ht="28.05" customHeight="1" x14ac:dyDescent="0.25">
      <c r="A277" s="65" t="s">
        <v>1467</v>
      </c>
      <c r="B277" s="65" t="s">
        <v>1531</v>
      </c>
      <c r="C277" s="248" t="s">
        <v>1461</v>
      </c>
      <c r="D277" s="13" t="s">
        <v>698</v>
      </c>
      <c r="E277" s="130" t="s">
        <v>1386</v>
      </c>
    </row>
    <row r="278" spans="1:26" ht="28.05" customHeight="1" x14ac:dyDescent="0.25">
      <c r="A278" s="67" t="s">
        <v>1471</v>
      </c>
      <c r="B278" s="67" t="s">
        <v>1532</v>
      </c>
      <c r="C278" s="249" t="s">
        <v>1461</v>
      </c>
      <c r="D278" s="13" t="s">
        <v>847</v>
      </c>
      <c r="E278" s="95" t="s">
        <v>1376</v>
      </c>
    </row>
    <row r="279" spans="1:26" s="223" customFormat="1" ht="28.05" customHeight="1" x14ac:dyDescent="0.25">
      <c r="A279" s="256" t="s">
        <v>1500</v>
      </c>
      <c r="B279" s="256" t="s">
        <v>1533</v>
      </c>
      <c r="C279" s="253" t="s">
        <v>1499</v>
      </c>
      <c r="D279" s="13" t="s">
        <v>790</v>
      </c>
      <c r="E279" s="83" t="s">
        <v>1387</v>
      </c>
      <c r="H279" s="83"/>
    </row>
    <row r="280" spans="1:26" s="223" customFormat="1" ht="28.05" customHeight="1" x14ac:dyDescent="0.25">
      <c r="A280" s="257" t="s">
        <v>1501</v>
      </c>
      <c r="B280" s="257" t="s">
        <v>1534</v>
      </c>
      <c r="C280" s="253" t="s">
        <v>1499</v>
      </c>
      <c r="D280" s="13" t="s">
        <v>638</v>
      </c>
      <c r="E280" s="253" t="s">
        <v>1402</v>
      </c>
    </row>
    <row r="281" spans="1:26" s="223" customFormat="1" ht="28.05" customHeight="1" x14ac:dyDescent="0.25">
      <c r="A281" s="258" t="s">
        <v>1502</v>
      </c>
      <c r="B281" s="258" t="s">
        <v>1535</v>
      </c>
      <c r="C281" s="253" t="s">
        <v>1499</v>
      </c>
      <c r="D281" s="13" t="s">
        <v>638</v>
      </c>
      <c r="E281" s="253" t="s">
        <v>1402</v>
      </c>
    </row>
    <row r="282" spans="1:26" ht="28.05" hidden="1" customHeight="1" x14ac:dyDescent="0.25">
      <c r="A282" s="259" t="s">
        <v>1516</v>
      </c>
      <c r="B282" s="259" t="s">
        <v>1516</v>
      </c>
      <c r="C282" s="58">
        <v>12.9</v>
      </c>
      <c r="D282" s="13" t="s">
        <v>734</v>
      </c>
      <c r="E282" s="83" t="s">
        <v>1372</v>
      </c>
      <c r="F282" s="83"/>
      <c r="G282"/>
    </row>
    <row r="283" spans="1:26" s="53" customFormat="1" ht="25.05" customHeight="1" x14ac:dyDescent="0.25">
      <c r="A283" s="67" t="s">
        <v>1505</v>
      </c>
      <c r="B283" s="67" t="s">
        <v>1536</v>
      </c>
      <c r="C283" s="254" t="s">
        <v>1517</v>
      </c>
      <c r="D283" s="13" t="s">
        <v>1257</v>
      </c>
      <c r="E283" s="130" t="s">
        <v>1435</v>
      </c>
      <c r="F283" s="69" t="s">
        <v>972</v>
      </c>
      <c r="G283" s="83" t="s">
        <v>86</v>
      </c>
    </row>
    <row r="284" spans="1:26" ht="28.05" customHeight="1" x14ac:dyDescent="0.25">
      <c r="A284" s="65" t="s">
        <v>1506</v>
      </c>
      <c r="B284" s="65" t="s">
        <v>1537</v>
      </c>
      <c r="C284" s="254" t="s">
        <v>1517</v>
      </c>
      <c r="D284" s="13" t="s">
        <v>728</v>
      </c>
      <c r="E284" s="83" t="s">
        <v>1193</v>
      </c>
      <c r="F284" s="60" t="s">
        <v>813</v>
      </c>
    </row>
    <row r="285" spans="1:26" s="223" customFormat="1" ht="25.05" customHeight="1" x14ac:dyDescent="0.25">
      <c r="A285" s="63" t="s">
        <v>1507</v>
      </c>
      <c r="B285" s="63" t="s">
        <v>1538</v>
      </c>
      <c r="C285" s="254" t="s">
        <v>1517</v>
      </c>
      <c r="D285" s="13" t="s">
        <v>614</v>
      </c>
      <c r="E285" s="83" t="s">
        <v>1228</v>
      </c>
      <c r="F285" s="60" t="s">
        <v>813</v>
      </c>
    </row>
    <row r="286" spans="1:26" s="223" customFormat="1" ht="25.05" customHeight="1" x14ac:dyDescent="0.25">
      <c r="A286" s="67" t="s">
        <v>1508</v>
      </c>
      <c r="B286" s="67" t="s">
        <v>1539</v>
      </c>
      <c r="C286" s="254" t="s">
        <v>1517</v>
      </c>
      <c r="D286" s="13" t="s">
        <v>784</v>
      </c>
      <c r="E286" s="83" t="s">
        <v>1219</v>
      </c>
      <c r="F286" s="60" t="s">
        <v>813</v>
      </c>
    </row>
    <row r="287" spans="1:26" ht="28.05" customHeight="1" x14ac:dyDescent="0.25">
      <c r="A287" s="67" t="s">
        <v>1509</v>
      </c>
      <c r="B287" s="67" t="s">
        <v>1540</v>
      </c>
      <c r="C287" s="254" t="s">
        <v>1517</v>
      </c>
      <c r="D287" s="13" t="s">
        <v>979</v>
      </c>
      <c r="E287" s="53" t="s">
        <v>1234</v>
      </c>
      <c r="F287" s="121" t="s">
        <v>813</v>
      </c>
    </row>
    <row r="288" spans="1:26" ht="28.05" customHeight="1" x14ac:dyDescent="0.25">
      <c r="A288" s="178" t="s">
        <v>1510</v>
      </c>
      <c r="B288" s="178" t="s">
        <v>1541</v>
      </c>
      <c r="C288" s="254" t="s">
        <v>1517</v>
      </c>
      <c r="D288" s="13" t="s">
        <v>741</v>
      </c>
      <c r="E288" s="83" t="s">
        <v>1255</v>
      </c>
      <c r="F288" s="60" t="s">
        <v>813</v>
      </c>
    </row>
    <row r="289" spans="1:8" ht="28.05" customHeight="1" x14ac:dyDescent="0.25">
      <c r="A289" s="132" t="s">
        <v>1511</v>
      </c>
      <c r="B289" s="132" t="s">
        <v>1542</v>
      </c>
      <c r="C289" s="254" t="s">
        <v>1517</v>
      </c>
      <c r="D289" s="13" t="s">
        <v>674</v>
      </c>
      <c r="E289" s="83" t="s">
        <v>1235</v>
      </c>
      <c r="F289" s="60" t="s">
        <v>813</v>
      </c>
    </row>
    <row r="290" spans="1:8" ht="28.05" customHeight="1" x14ac:dyDescent="0.25">
      <c r="A290" s="67" t="s">
        <v>1512</v>
      </c>
      <c r="B290" s="67" t="s">
        <v>1543</v>
      </c>
      <c r="C290" s="254" t="s">
        <v>1517</v>
      </c>
      <c r="D290" s="13" t="s">
        <v>841</v>
      </c>
      <c r="E290" s="83" t="s">
        <v>1221</v>
      </c>
      <c r="F290" s="121" t="s">
        <v>813</v>
      </c>
    </row>
    <row r="291" spans="1:8" ht="28.05" customHeight="1" x14ac:dyDescent="0.25">
      <c r="A291" s="65" t="s">
        <v>1513</v>
      </c>
      <c r="B291" s="65" t="s">
        <v>1544</v>
      </c>
      <c r="C291" s="254" t="s">
        <v>1517</v>
      </c>
      <c r="D291" s="13" t="s">
        <v>700</v>
      </c>
      <c r="E291" t="s">
        <v>1258</v>
      </c>
      <c r="F291" s="121" t="s">
        <v>813</v>
      </c>
    </row>
    <row r="292" spans="1:8" ht="28.05" customHeight="1" x14ac:dyDescent="0.25">
      <c r="A292" s="67" t="s">
        <v>1546</v>
      </c>
      <c r="B292" s="67" t="s">
        <v>1545</v>
      </c>
      <c r="C292" s="261" t="s">
        <v>1517</v>
      </c>
      <c r="D292" s="13" t="s">
        <v>967</v>
      </c>
      <c r="E292" s="83" t="s">
        <v>1223</v>
      </c>
      <c r="F292" s="121" t="s">
        <v>813</v>
      </c>
    </row>
    <row r="293" spans="1:8" ht="28.05" customHeight="1" x14ac:dyDescent="0.25">
      <c r="A293" s="177" t="s">
        <v>1548</v>
      </c>
      <c r="B293" s="177" t="s">
        <v>1547</v>
      </c>
      <c r="C293" s="261" t="s">
        <v>1517</v>
      </c>
      <c r="D293" s="13" t="s">
        <v>753</v>
      </c>
      <c r="E293" s="83" t="s">
        <v>1256</v>
      </c>
      <c r="F293" s="121" t="s">
        <v>813</v>
      </c>
      <c r="H293" s="69"/>
    </row>
    <row r="294" spans="1:8" s="261" customFormat="1" ht="28.05" customHeight="1" x14ac:dyDescent="0.25">
      <c r="A294" s="65" t="s">
        <v>1550</v>
      </c>
      <c r="B294" s="65" t="s">
        <v>1549</v>
      </c>
      <c r="C294" s="261" t="s">
        <v>1517</v>
      </c>
      <c r="D294" s="13" t="s">
        <v>655</v>
      </c>
      <c r="E294" s="83" t="s">
        <v>1170</v>
      </c>
      <c r="F294" s="60" t="s">
        <v>813</v>
      </c>
      <c r="H294" s="69"/>
    </row>
    <row r="295" spans="1:8" ht="28.05" hidden="1" customHeight="1" x14ac:dyDescent="0.25">
      <c r="A295" s="180" t="s">
        <v>1571</v>
      </c>
      <c r="B295" s="180"/>
      <c r="D295" s="182" t="s">
        <v>1354</v>
      </c>
      <c r="E295" s="268" t="s">
        <v>1355</v>
      </c>
      <c r="F295" s="53"/>
    </row>
    <row r="296" spans="1:8" ht="28.05" hidden="1" customHeight="1" x14ac:dyDescent="0.25">
      <c r="A296" s="180" t="s">
        <v>1240</v>
      </c>
      <c r="B296" s="180"/>
      <c r="C296" s="254"/>
      <c r="D296" s="182" t="s">
        <v>1514</v>
      </c>
      <c r="E296" s="83" t="s">
        <v>1575</v>
      </c>
      <c r="F296" s="53"/>
    </row>
    <row r="297" spans="1:8" ht="28.05" hidden="1" customHeight="1" x14ac:dyDescent="0.25">
      <c r="A297" s="180" t="s">
        <v>1457</v>
      </c>
      <c r="B297" s="180"/>
      <c r="C297" s="254"/>
      <c r="D297" s="182" t="s">
        <v>1263</v>
      </c>
      <c r="E297" s="268" t="s">
        <v>1574</v>
      </c>
      <c r="F297" s="166" t="s">
        <v>86</v>
      </c>
    </row>
    <row r="298" spans="1:8" ht="28.05" hidden="1" customHeight="1" x14ac:dyDescent="0.25">
      <c r="A298" s="169" t="s">
        <v>1555</v>
      </c>
      <c r="B298" s="169"/>
      <c r="C298" s="166">
        <v>11.14</v>
      </c>
      <c r="D298" s="13" t="s">
        <v>836</v>
      </c>
      <c r="E298" s="267" t="s">
        <v>1572</v>
      </c>
      <c r="F298" s="60" t="s">
        <v>813</v>
      </c>
    </row>
    <row r="299" spans="1:8" ht="28.05" hidden="1" customHeight="1" x14ac:dyDescent="0.25">
      <c r="A299" s="181" t="s">
        <v>1445</v>
      </c>
      <c r="B299" s="181"/>
      <c r="C299" s="166" t="s">
        <v>1160</v>
      </c>
      <c r="D299" s="13" t="s">
        <v>652</v>
      </c>
      <c r="E299" s="268" t="s">
        <v>1573</v>
      </c>
      <c r="F299" s="76" t="s">
        <v>813</v>
      </c>
    </row>
    <row r="300" spans="1:8" ht="28.05" hidden="1" customHeight="1" x14ac:dyDescent="0.25">
      <c r="A300" s="180" t="s">
        <v>1458</v>
      </c>
      <c r="B300" s="180"/>
      <c r="C300" s="176" t="s">
        <v>1126</v>
      </c>
      <c r="D300" s="13" t="s">
        <v>665</v>
      </c>
      <c r="E300" s="130" t="s">
        <v>1515</v>
      </c>
    </row>
    <row r="301" spans="1:8" ht="28.05" hidden="1" customHeight="1" x14ac:dyDescent="0.25"/>
    <row r="302" spans="1:8" ht="28.05" hidden="1" customHeight="1" x14ac:dyDescent="0.25"/>
    <row r="303" spans="1:8" s="272" customFormat="1" ht="28.05" customHeight="1" x14ac:dyDescent="0.25">
      <c r="A303" s="44" t="s">
        <v>1591</v>
      </c>
      <c r="B303" s="273" t="s">
        <v>1582</v>
      </c>
      <c r="C303" s="274" t="s">
        <v>1611</v>
      </c>
      <c r="D303" s="13" t="s">
        <v>670</v>
      </c>
      <c r="F303" s="272" t="s">
        <v>86</v>
      </c>
    </row>
    <row r="304" spans="1:8" ht="28.05" customHeight="1" x14ac:dyDescent="0.25">
      <c r="A304" s="178" t="s">
        <v>1607</v>
      </c>
      <c r="B304" s="178" t="s">
        <v>1836</v>
      </c>
      <c r="C304" s="274" t="s">
        <v>1611</v>
      </c>
      <c r="D304" s="13" t="s">
        <v>713</v>
      </c>
      <c r="E304" t="s">
        <v>1399</v>
      </c>
      <c r="F304" s="121" t="s">
        <v>813</v>
      </c>
      <c r="G304" s="130" t="s">
        <v>86</v>
      </c>
    </row>
    <row r="305" spans="1:7" ht="28.05" customHeight="1" x14ac:dyDescent="0.25">
      <c r="A305" s="132" t="s">
        <v>1580</v>
      </c>
      <c r="B305" s="132" t="s">
        <v>1837</v>
      </c>
      <c r="C305" s="274" t="s">
        <v>1611</v>
      </c>
      <c r="D305" s="13" t="s">
        <v>529</v>
      </c>
      <c r="E305" s="275" t="s">
        <v>1579</v>
      </c>
      <c r="F305" s="121" t="s">
        <v>813</v>
      </c>
      <c r="G305" s="130" t="s">
        <v>86</v>
      </c>
    </row>
    <row r="306" spans="1:7" ht="28.05" customHeight="1" x14ac:dyDescent="0.25">
      <c r="A306" s="232" t="s">
        <v>1581</v>
      </c>
      <c r="B306" s="161" t="s">
        <v>1583</v>
      </c>
      <c r="C306" s="274" t="s">
        <v>1611</v>
      </c>
      <c r="D306" s="13" t="s">
        <v>958</v>
      </c>
      <c r="E306" s="83" t="s">
        <v>1396</v>
      </c>
      <c r="F306" s="121" t="s">
        <v>813</v>
      </c>
      <c r="G306" s="83" t="s">
        <v>86</v>
      </c>
    </row>
    <row r="307" spans="1:7" ht="28.05" customHeight="1" x14ac:dyDescent="0.25">
      <c r="A307" s="232" t="s">
        <v>1602</v>
      </c>
      <c r="B307" s="132" t="s">
        <v>1838</v>
      </c>
      <c r="C307" s="274" t="s">
        <v>1611</v>
      </c>
      <c r="D307" s="13" t="s">
        <v>1392</v>
      </c>
      <c r="E307" s="83" t="s">
        <v>1395</v>
      </c>
      <c r="F307" s="121" t="s">
        <v>813</v>
      </c>
      <c r="G307" s="130" t="s">
        <v>86</v>
      </c>
    </row>
    <row r="308" spans="1:7" ht="28.05" customHeight="1" x14ac:dyDescent="0.25">
      <c r="A308" s="232" t="s">
        <v>1603</v>
      </c>
      <c r="B308" s="132" t="s">
        <v>1585</v>
      </c>
      <c r="C308" s="274" t="s">
        <v>1611</v>
      </c>
      <c r="D308" s="13" t="s">
        <v>778</v>
      </c>
      <c r="E308" s="219" t="s">
        <v>1584</v>
      </c>
      <c r="F308" s="121" t="s">
        <v>813</v>
      </c>
      <c r="G308" s="89" t="s">
        <v>86</v>
      </c>
    </row>
    <row r="309" spans="1:7" ht="28.05" customHeight="1" x14ac:dyDescent="0.25">
      <c r="A309" s="232" t="s">
        <v>1604</v>
      </c>
      <c r="B309" s="132" t="s">
        <v>1839</v>
      </c>
      <c r="C309" s="274" t="s">
        <v>1611</v>
      </c>
      <c r="D309" s="13" t="s">
        <v>764</v>
      </c>
      <c r="E309" s="53" t="s">
        <v>1397</v>
      </c>
      <c r="F309" s="121" t="s">
        <v>813</v>
      </c>
      <c r="G309" s="89" t="s">
        <v>1368</v>
      </c>
    </row>
    <row r="310" spans="1:7" ht="28.05" customHeight="1" x14ac:dyDescent="0.25">
      <c r="A310" s="137" t="s">
        <v>1605</v>
      </c>
      <c r="B310" s="178" t="s">
        <v>1840</v>
      </c>
      <c r="C310" s="274" t="s">
        <v>1611</v>
      </c>
      <c r="D310" s="13" t="s">
        <v>1588</v>
      </c>
      <c r="E310" s="275" t="s">
        <v>1589</v>
      </c>
    </row>
    <row r="311" spans="1:7" ht="28.05" customHeight="1" x14ac:dyDescent="0.25">
      <c r="A311" s="65" t="s">
        <v>1608</v>
      </c>
      <c r="B311" s="65" t="s">
        <v>1841</v>
      </c>
      <c r="C311" s="274" t="s">
        <v>1611</v>
      </c>
      <c r="D311" s="13" t="s">
        <v>742</v>
      </c>
      <c r="E311" s="130" t="s">
        <v>1578</v>
      </c>
      <c r="F311" s="121" t="s">
        <v>813</v>
      </c>
      <c r="G311" s="130" t="s">
        <v>1394</v>
      </c>
    </row>
    <row r="312" spans="1:7" ht="28.05" customHeight="1" x14ac:dyDescent="0.25">
      <c r="A312" s="178" t="s">
        <v>1609</v>
      </c>
      <c r="B312" s="178" t="s">
        <v>1842</v>
      </c>
      <c r="C312" s="274" t="s">
        <v>1611</v>
      </c>
      <c r="D312" s="133" t="s">
        <v>693</v>
      </c>
      <c r="E312" s="130" t="s">
        <v>1270</v>
      </c>
      <c r="F312" s="130"/>
      <c r="G312" s="223"/>
    </row>
    <row r="313" spans="1:7" ht="28.05" customHeight="1" x14ac:dyDescent="0.25">
      <c r="A313" s="65" t="s">
        <v>1606</v>
      </c>
      <c r="B313" s="65" t="s">
        <v>1843</v>
      </c>
      <c r="C313" s="274" t="s">
        <v>1611</v>
      </c>
      <c r="D313" s="13" t="s">
        <v>694</v>
      </c>
      <c r="E313" s="268" t="s">
        <v>1592</v>
      </c>
      <c r="F313" s="121" t="s">
        <v>813</v>
      </c>
      <c r="G313" s="130" t="s">
        <v>1394</v>
      </c>
    </row>
    <row r="314" spans="1:7" ht="28.05" customHeight="1" x14ac:dyDescent="0.25">
      <c r="A314" s="139" t="s">
        <v>1593</v>
      </c>
      <c r="B314" s="139" t="s">
        <v>1594</v>
      </c>
      <c r="C314" s="274" t="s">
        <v>1611</v>
      </c>
      <c r="D314" s="13" t="s">
        <v>640</v>
      </c>
      <c r="E314" s="83" t="s">
        <v>1398</v>
      </c>
      <c r="F314" s="121" t="s">
        <v>813</v>
      </c>
      <c r="G314" s="130" t="s">
        <v>86</v>
      </c>
    </row>
    <row r="315" spans="1:7" ht="28.05" customHeight="1" x14ac:dyDescent="0.25">
      <c r="A315" s="177" t="s">
        <v>1610</v>
      </c>
      <c r="B315" s="177" t="s">
        <v>1595</v>
      </c>
      <c r="C315" s="274" t="s">
        <v>1611</v>
      </c>
      <c r="D315" s="13" t="s">
        <v>663</v>
      </c>
      <c r="E315" s="53" t="s">
        <v>1260</v>
      </c>
      <c r="F315" s="60" t="s">
        <v>813</v>
      </c>
    </row>
    <row r="316" spans="1:7" ht="28.05" customHeight="1" x14ac:dyDescent="0.25">
      <c r="A316" s="232" t="s">
        <v>1596</v>
      </c>
      <c r="B316" s="161" t="s">
        <v>1850</v>
      </c>
      <c r="C316" s="274" t="s">
        <v>1611</v>
      </c>
      <c r="D316" s="13" t="s">
        <v>434</v>
      </c>
      <c r="E316" s="61" t="s">
        <v>1676</v>
      </c>
      <c r="F316" s="121" t="s">
        <v>813</v>
      </c>
      <c r="G316" s="268" t="s">
        <v>86</v>
      </c>
    </row>
    <row r="317" spans="1:7" ht="28.05" customHeight="1" x14ac:dyDescent="0.25">
      <c r="A317" s="65" t="s">
        <v>1597</v>
      </c>
      <c r="B317" s="65" t="s">
        <v>1844</v>
      </c>
      <c r="C317" s="274" t="s">
        <v>1611</v>
      </c>
      <c r="D317" s="13" t="s">
        <v>639</v>
      </c>
      <c r="E317" s="130" t="s">
        <v>1391</v>
      </c>
      <c r="F317" s="121" t="s">
        <v>86</v>
      </c>
      <c r="G317" s="83" t="s">
        <v>86</v>
      </c>
    </row>
    <row r="318" spans="1:7" ht="28.05" customHeight="1" x14ac:dyDescent="0.25">
      <c r="A318" s="132" t="s">
        <v>1598</v>
      </c>
      <c r="B318" s="132" t="s">
        <v>1845</v>
      </c>
      <c r="C318" s="274" t="s">
        <v>1611</v>
      </c>
      <c r="D318" s="13" t="s">
        <v>639</v>
      </c>
      <c r="E318" s="130" t="s">
        <v>1587</v>
      </c>
      <c r="F318" s="121" t="s">
        <v>86</v>
      </c>
      <c r="G318" s="130" t="s">
        <v>86</v>
      </c>
    </row>
    <row r="319" spans="1:7" ht="28.05" customHeight="1" x14ac:dyDescent="0.25">
      <c r="A319" s="132" t="s">
        <v>1600</v>
      </c>
      <c r="B319" s="132" t="s">
        <v>1846</v>
      </c>
      <c r="C319" s="274" t="s">
        <v>1611</v>
      </c>
      <c r="D319" s="13" t="s">
        <v>526</v>
      </c>
      <c r="E319" s="83" t="s">
        <v>1371</v>
      </c>
      <c r="G319" s="261"/>
    </row>
    <row r="320" spans="1:7" ht="28.05" customHeight="1" x14ac:dyDescent="0.25">
      <c r="A320" s="177" t="s">
        <v>1601</v>
      </c>
      <c r="B320" s="177" t="s">
        <v>1847</v>
      </c>
      <c r="C320" s="274" t="s">
        <v>1611</v>
      </c>
      <c r="D320" s="13" t="s">
        <v>659</v>
      </c>
      <c r="E320" s="83" t="s">
        <v>1370</v>
      </c>
      <c r="G320" s="261"/>
    </row>
    <row r="321" spans="1:8" ht="28.05" customHeight="1" x14ac:dyDescent="0.25">
      <c r="A321" s="65" t="s">
        <v>1599</v>
      </c>
      <c r="B321" s="65" t="s">
        <v>1848</v>
      </c>
      <c r="C321" s="274" t="s">
        <v>1611</v>
      </c>
      <c r="D321" s="13" t="s">
        <v>706</v>
      </c>
      <c r="E321" s="83" t="s">
        <v>1586</v>
      </c>
      <c r="F321" s="121" t="s">
        <v>813</v>
      </c>
      <c r="G321" s="130" t="s">
        <v>1394</v>
      </c>
    </row>
    <row r="322" spans="1:8" ht="28.05" customHeight="1" x14ac:dyDescent="0.25">
      <c r="A322" s="132" t="s">
        <v>1612</v>
      </c>
      <c r="B322" s="132" t="s">
        <v>1849</v>
      </c>
      <c r="C322" s="277" t="s">
        <v>1611</v>
      </c>
      <c r="D322" s="239" t="s">
        <v>754</v>
      </c>
      <c r="E322" s="268" t="s">
        <v>1662</v>
      </c>
      <c r="F322" s="121" t="s">
        <v>813</v>
      </c>
      <c r="G322" s="130" t="s">
        <v>1394</v>
      </c>
    </row>
    <row r="323" spans="1:8" ht="28.05" customHeight="1" x14ac:dyDescent="0.25">
      <c r="A323" s="63" t="s">
        <v>1614</v>
      </c>
      <c r="B323" s="63" t="s">
        <v>1617</v>
      </c>
      <c r="C323" s="277" t="s">
        <v>1619</v>
      </c>
      <c r="D323" s="13" t="s">
        <v>776</v>
      </c>
      <c r="E323" s="130" t="s">
        <v>1403</v>
      </c>
      <c r="F323" s="130"/>
    </row>
    <row r="324" spans="1:8" ht="28.05" customHeight="1" x14ac:dyDescent="0.25">
      <c r="A324" s="177" t="s">
        <v>1615</v>
      </c>
      <c r="B324" s="177" t="s">
        <v>1406</v>
      </c>
      <c r="C324" s="277" t="s">
        <v>1619</v>
      </c>
      <c r="D324" s="13" t="s">
        <v>657</v>
      </c>
      <c r="E324" s="223" t="s">
        <v>1404</v>
      </c>
      <c r="F324" s="223"/>
    </row>
    <row r="325" spans="1:8" ht="28.05" customHeight="1" x14ac:dyDescent="0.25">
      <c r="A325" s="178" t="s">
        <v>1616</v>
      </c>
      <c r="B325" s="178" t="s">
        <v>1618</v>
      </c>
      <c r="C325" s="277" t="s">
        <v>1619</v>
      </c>
      <c r="D325" s="13" t="s">
        <v>657</v>
      </c>
      <c r="E325" s="223" t="s">
        <v>1377</v>
      </c>
      <c r="F325" s="223"/>
    </row>
    <row r="326" spans="1:8" ht="28.05" customHeight="1" x14ac:dyDescent="0.25">
      <c r="A326" s="175" t="s">
        <v>1626</v>
      </c>
      <c r="B326" s="175" t="s">
        <v>1627</v>
      </c>
      <c r="C326" s="278" t="s">
        <v>1628</v>
      </c>
      <c r="D326" s="239" t="s">
        <v>674</v>
      </c>
      <c r="E326" s="268" t="s">
        <v>1570</v>
      </c>
      <c r="F326" s="121" t="s">
        <v>813</v>
      </c>
      <c r="G326" s="89" t="s">
        <v>86</v>
      </c>
    </row>
    <row r="327" spans="1:8" ht="28.05" customHeight="1" x14ac:dyDescent="0.25">
      <c r="A327" s="237" t="s">
        <v>1629</v>
      </c>
      <c r="B327" s="237" t="s">
        <v>1480</v>
      </c>
      <c r="C327" s="278" t="s">
        <v>1628</v>
      </c>
      <c r="D327" s="239" t="s">
        <v>613</v>
      </c>
      <c r="E327" s="268" t="s">
        <v>1613</v>
      </c>
      <c r="F327" s="121" t="s">
        <v>813</v>
      </c>
      <c r="G327" s="89" t="s">
        <v>86</v>
      </c>
      <c r="H327" s="89"/>
    </row>
    <row r="328" spans="1:8" ht="28.05" customHeight="1" x14ac:dyDescent="0.25">
      <c r="A328" s="67" t="s">
        <v>1630</v>
      </c>
      <c r="B328" s="67" t="s">
        <v>1631</v>
      </c>
      <c r="C328" s="278" t="s">
        <v>1628</v>
      </c>
      <c r="D328" s="13" t="s">
        <v>819</v>
      </c>
      <c r="E328" s="268" t="s">
        <v>1442</v>
      </c>
      <c r="F328" s="60" t="s">
        <v>813</v>
      </c>
      <c r="G328" s="83" t="s">
        <v>86</v>
      </c>
    </row>
    <row r="329" spans="1:8" ht="28.05" customHeight="1" x14ac:dyDescent="0.25">
      <c r="A329" s="151" t="s">
        <v>1632</v>
      </c>
      <c r="B329" s="151" t="s">
        <v>1486</v>
      </c>
      <c r="C329" s="278" t="s">
        <v>1628</v>
      </c>
      <c r="D329" s="13" t="s">
        <v>662</v>
      </c>
      <c r="E329" s="268" t="s">
        <v>1566</v>
      </c>
      <c r="F329" s="121" t="s">
        <v>813</v>
      </c>
      <c r="G329" s="130" t="s">
        <v>86</v>
      </c>
    </row>
    <row r="330" spans="1:8" ht="28.05" customHeight="1" x14ac:dyDescent="0.25">
      <c r="A330" s="65" t="s">
        <v>1633</v>
      </c>
      <c r="B330" s="65" t="s">
        <v>1482</v>
      </c>
      <c r="C330" s="279" t="s">
        <v>1628</v>
      </c>
      <c r="D330" s="13" t="s">
        <v>738</v>
      </c>
      <c r="E330" s="268" t="s">
        <v>1441</v>
      </c>
      <c r="F330" s="121" t="s">
        <v>813</v>
      </c>
      <c r="G330" s="130" t="s">
        <v>86</v>
      </c>
    </row>
    <row r="331" spans="1:8" ht="28.05" hidden="1" customHeight="1" x14ac:dyDescent="0.25"/>
    <row r="332" spans="1:8" ht="28.05" customHeight="1" x14ac:dyDescent="0.25">
      <c r="A332" s="232" t="s">
        <v>1638</v>
      </c>
      <c r="B332" s="232" t="s">
        <v>1494</v>
      </c>
      <c r="C332" s="282" t="s">
        <v>1653</v>
      </c>
      <c r="D332" s="13" t="s">
        <v>988</v>
      </c>
      <c r="E332" s="400" t="s">
        <v>1621</v>
      </c>
      <c r="F332" s="121" t="s">
        <v>813</v>
      </c>
      <c r="G332" s="130" t="s">
        <v>86</v>
      </c>
    </row>
    <row r="333" spans="1:8" ht="28.05" customHeight="1" x14ac:dyDescent="0.25">
      <c r="A333" s="151" t="s">
        <v>1639</v>
      </c>
      <c r="B333" s="151" t="s">
        <v>1642</v>
      </c>
      <c r="C333" s="282" t="s">
        <v>1653</v>
      </c>
      <c r="D333" s="239" t="s">
        <v>1564</v>
      </c>
      <c r="E333" s="400"/>
      <c r="F333" s="121" t="s">
        <v>813</v>
      </c>
      <c r="G333" s="130" t="s">
        <v>86</v>
      </c>
    </row>
    <row r="334" spans="1:8" ht="28.05" customHeight="1" x14ac:dyDescent="0.25">
      <c r="A334" s="132" t="s">
        <v>1640</v>
      </c>
      <c r="B334" s="132" t="s">
        <v>1643</v>
      </c>
      <c r="C334" s="282" t="s">
        <v>1653</v>
      </c>
      <c r="D334" s="13" t="s">
        <v>1400</v>
      </c>
      <c r="E334" s="400"/>
      <c r="F334" s="121" t="s">
        <v>813</v>
      </c>
      <c r="G334" s="130" t="s">
        <v>86</v>
      </c>
    </row>
    <row r="335" spans="1:8" ht="28.05" customHeight="1" x14ac:dyDescent="0.25">
      <c r="A335" s="231" t="s">
        <v>1646</v>
      </c>
      <c r="B335" s="231" t="s">
        <v>1644</v>
      </c>
      <c r="C335" s="282" t="s">
        <v>1653</v>
      </c>
      <c r="D335" s="13" t="s">
        <v>699</v>
      </c>
      <c r="E335" s="275" t="s">
        <v>1647</v>
      </c>
      <c r="F335" s="61" t="s">
        <v>86</v>
      </c>
      <c r="G335" s="238"/>
    </row>
    <row r="336" spans="1:8" ht="28.05" customHeight="1" x14ac:dyDescent="0.25">
      <c r="A336" s="132" t="s">
        <v>1641</v>
      </c>
      <c r="B336" s="132" t="s">
        <v>1488</v>
      </c>
      <c r="C336" s="282" t="s">
        <v>1653</v>
      </c>
      <c r="D336" s="13" t="s">
        <v>786</v>
      </c>
      <c r="E336" s="268" t="s">
        <v>1625</v>
      </c>
      <c r="F336" s="61" t="s">
        <v>86</v>
      </c>
      <c r="G336" s="130" t="s">
        <v>86</v>
      </c>
    </row>
    <row r="337" spans="1:26" ht="28.05" customHeight="1" x14ac:dyDescent="0.25">
      <c r="A337" s="177" t="s">
        <v>1654</v>
      </c>
      <c r="B337" s="132" t="s">
        <v>1645</v>
      </c>
      <c r="C337" s="282" t="s">
        <v>1653</v>
      </c>
      <c r="D337" s="13" t="s">
        <v>874</v>
      </c>
      <c r="E337" s="83" t="s">
        <v>1655</v>
      </c>
      <c r="F337" s="121" t="s">
        <v>813</v>
      </c>
    </row>
    <row r="338" spans="1:26" ht="28.05" customHeight="1" x14ac:dyDescent="0.25">
      <c r="A338" s="67" t="s">
        <v>1648</v>
      </c>
      <c r="B338" s="67" t="s">
        <v>1649</v>
      </c>
      <c r="C338" s="282" t="s">
        <v>1653</v>
      </c>
      <c r="D338" s="239" t="s">
        <v>797</v>
      </c>
      <c r="E338" s="61" t="s">
        <v>1675</v>
      </c>
      <c r="F338" s="170" t="s">
        <v>1241</v>
      </c>
      <c r="G338" s="83" t="s">
        <v>1368</v>
      </c>
    </row>
    <row r="339" spans="1:26" ht="28.05" customHeight="1" x14ac:dyDescent="0.25">
      <c r="A339" s="65" t="s">
        <v>1650</v>
      </c>
      <c r="B339" s="65" t="s">
        <v>1484</v>
      </c>
      <c r="C339" s="282" t="s">
        <v>1653</v>
      </c>
      <c r="D339" s="13" t="s">
        <v>714</v>
      </c>
      <c r="E339" s="268" t="s">
        <v>1666</v>
      </c>
      <c r="F339" s="121" t="s">
        <v>813</v>
      </c>
      <c r="G339" s="130" t="s">
        <v>86</v>
      </c>
    </row>
    <row r="340" spans="1:26" ht="28.05" customHeight="1" x14ac:dyDescent="0.25">
      <c r="A340" s="137" t="s">
        <v>1651</v>
      </c>
      <c r="B340" s="137" t="s">
        <v>1652</v>
      </c>
      <c r="C340" s="282" t="s">
        <v>1653</v>
      </c>
      <c r="D340" s="236" t="s">
        <v>1569</v>
      </c>
      <c r="E340" s="61" t="s">
        <v>1637</v>
      </c>
      <c r="F340" s="121" t="s">
        <v>813</v>
      </c>
      <c r="G340" s="130" t="s">
        <v>86</v>
      </c>
    </row>
    <row r="341" spans="1:26" ht="28.05" customHeight="1" x14ac:dyDescent="0.25">
      <c r="A341" s="132" t="s">
        <v>1656</v>
      </c>
      <c r="B341" s="132" t="s">
        <v>1491</v>
      </c>
      <c r="C341" s="288" t="s">
        <v>1670</v>
      </c>
      <c r="D341" s="239" t="s">
        <v>296</v>
      </c>
      <c r="E341" s="268" t="s">
        <v>1658</v>
      </c>
      <c r="F341" s="121" t="s">
        <v>813</v>
      </c>
      <c r="G341" s="130" t="s">
        <v>86</v>
      </c>
    </row>
    <row r="342" spans="1:26" ht="28.05" customHeight="1" x14ac:dyDescent="0.25">
      <c r="A342" s="232" t="s">
        <v>1661</v>
      </c>
      <c r="B342" s="232" t="s">
        <v>1487</v>
      </c>
      <c r="C342" s="288" t="s">
        <v>1670</v>
      </c>
      <c r="D342" s="13" t="s">
        <v>658</v>
      </c>
      <c r="E342" s="268" t="s">
        <v>1401</v>
      </c>
      <c r="F342" s="121" t="s">
        <v>813</v>
      </c>
      <c r="G342" s="130" t="s">
        <v>86</v>
      </c>
    </row>
    <row r="343" spans="1:26" ht="25.05" customHeight="1" x14ac:dyDescent="0.25">
      <c r="A343" s="132" t="s">
        <v>1490</v>
      </c>
      <c r="B343" s="132" t="s">
        <v>1668</v>
      </c>
      <c r="C343" s="289" t="s">
        <v>1677</v>
      </c>
      <c r="D343" s="239" t="s">
        <v>642</v>
      </c>
      <c r="E343" s="268" t="s">
        <v>1665</v>
      </c>
      <c r="F343" s="121" t="s">
        <v>813</v>
      </c>
      <c r="G343" s="268"/>
      <c r="H343" s="83"/>
      <c r="U343"/>
      <c r="V343"/>
      <c r="W343"/>
      <c r="X343"/>
      <c r="Y343"/>
      <c r="Z343"/>
    </row>
    <row r="344" spans="1:26" ht="28.05" customHeight="1" x14ac:dyDescent="0.25">
      <c r="A344" s="67" t="s">
        <v>1476</v>
      </c>
      <c r="B344" s="67" t="s">
        <v>1669</v>
      </c>
      <c r="C344" s="289" t="s">
        <v>1677</v>
      </c>
      <c r="D344" s="239" t="s">
        <v>642</v>
      </c>
      <c r="E344" s="268" t="s">
        <v>1665</v>
      </c>
      <c r="F344" s="121" t="s">
        <v>813</v>
      </c>
      <c r="G344" s="268" t="s">
        <v>86</v>
      </c>
      <c r="H344" s="83"/>
    </row>
    <row r="345" spans="1:26" ht="25.05" customHeight="1" x14ac:dyDescent="0.25">
      <c r="A345" s="178" t="s">
        <v>1679</v>
      </c>
      <c r="B345" s="178" t="s">
        <v>1680</v>
      </c>
      <c r="C345" s="289" t="s">
        <v>1678</v>
      </c>
      <c r="D345" s="239" t="s">
        <v>677</v>
      </c>
      <c r="E345" s="224" t="s">
        <v>1673</v>
      </c>
      <c r="F345" s="61" t="s">
        <v>86</v>
      </c>
      <c r="G345" s="83" t="s">
        <v>86</v>
      </c>
      <c r="U345"/>
      <c r="V345"/>
      <c r="W345"/>
      <c r="X345"/>
      <c r="Y345"/>
      <c r="Z345"/>
    </row>
    <row r="347" spans="1:26" ht="25.05" customHeight="1" x14ac:dyDescent="0.25">
      <c r="A347" s="44" t="s">
        <v>1851</v>
      </c>
      <c r="B347" s="44" t="s">
        <v>1852</v>
      </c>
      <c r="C347" s="298" t="s">
        <v>1695</v>
      </c>
      <c r="D347" s="299" t="s">
        <v>1378</v>
      </c>
      <c r="E347" s="61" t="s">
        <v>1696</v>
      </c>
      <c r="F347" s="60" t="s">
        <v>813</v>
      </c>
      <c r="G347" s="288" t="s">
        <v>86</v>
      </c>
      <c r="U347"/>
      <c r="V347"/>
      <c r="W347"/>
      <c r="X347"/>
      <c r="Y347"/>
      <c r="Z347"/>
    </row>
    <row r="348" spans="1:26" ht="28.05" customHeight="1" x14ac:dyDescent="0.25">
      <c r="A348" s="258" t="s">
        <v>1590</v>
      </c>
      <c r="B348" s="258" t="s">
        <v>1693</v>
      </c>
      <c r="C348" s="298" t="s">
        <v>1695</v>
      </c>
      <c r="D348" s="236" t="s">
        <v>730</v>
      </c>
      <c r="E348" s="61" t="s">
        <v>1624</v>
      </c>
      <c r="F348" s="121" t="s">
        <v>813</v>
      </c>
      <c r="G348" s="130" t="s">
        <v>1394</v>
      </c>
    </row>
    <row r="349" spans="1:26" ht="28.05" customHeight="1" x14ac:dyDescent="0.25">
      <c r="A349" s="175" t="s">
        <v>1551</v>
      </c>
      <c r="B349" s="175" t="s">
        <v>1694</v>
      </c>
      <c r="C349" s="298" t="s">
        <v>1695</v>
      </c>
      <c r="D349" s="313" t="s">
        <v>779</v>
      </c>
      <c r="E349" s="61" t="s">
        <v>1698</v>
      </c>
      <c r="F349" s="121" t="s">
        <v>813</v>
      </c>
      <c r="G349" s="89" t="s">
        <v>86</v>
      </c>
    </row>
    <row r="350" spans="1:26" ht="25.05" customHeight="1" x14ac:dyDescent="0.25">
      <c r="A350" t="s">
        <v>46</v>
      </c>
      <c r="B350" s="304" t="s">
        <v>46</v>
      </c>
      <c r="C350" s="304" t="s">
        <v>1704</v>
      </c>
      <c r="D350" s="303" t="s">
        <v>1379</v>
      </c>
      <c r="E350" s="89" t="s">
        <v>1701</v>
      </c>
      <c r="F350" s="60" t="s">
        <v>1271</v>
      </c>
      <c r="G350" s="220" t="s">
        <v>86</v>
      </c>
      <c r="J350" s="199"/>
      <c r="U350"/>
      <c r="V350"/>
      <c r="W350"/>
      <c r="X350"/>
      <c r="Y350"/>
      <c r="Z350"/>
    </row>
    <row r="351" spans="1:26" s="234" customFormat="1" ht="25.05" customHeight="1" x14ac:dyDescent="0.25">
      <c r="A351" s="67" t="s">
        <v>1475</v>
      </c>
      <c r="B351" s="67" t="s">
        <v>1709</v>
      </c>
      <c r="C351" s="307" t="s">
        <v>1708</v>
      </c>
      <c r="D351" s="303" t="s">
        <v>1439</v>
      </c>
      <c r="E351" s="234" t="s">
        <v>1707</v>
      </c>
      <c r="F351" s="253" t="s">
        <v>1700</v>
      </c>
      <c r="G351" s="83"/>
      <c r="H351" s="83"/>
    </row>
    <row r="352" spans="1:26" s="295" customFormat="1" ht="28.05" customHeight="1" x14ac:dyDescent="0.25">
      <c r="A352" s="65" t="s">
        <v>1552</v>
      </c>
      <c r="B352" s="65" t="s">
        <v>1719</v>
      </c>
      <c r="C352" s="309" t="s">
        <v>1718</v>
      </c>
      <c r="D352" s="313" t="s">
        <v>703</v>
      </c>
      <c r="E352" s="83" t="s">
        <v>1710</v>
      </c>
      <c r="F352" s="60" t="s">
        <v>813</v>
      </c>
      <c r="G352" s="60" t="s">
        <v>813</v>
      </c>
      <c r="I352" s="235"/>
    </row>
    <row r="353" spans="1:28" ht="28.05" customHeight="1" x14ac:dyDescent="0.25">
      <c r="A353" s="161" t="s">
        <v>1737</v>
      </c>
      <c r="B353" s="232" t="s">
        <v>1736</v>
      </c>
      <c r="C353" s="312" t="s">
        <v>1738</v>
      </c>
      <c r="D353" s="13" t="s">
        <v>734</v>
      </c>
      <c r="E353" s="83" t="s">
        <v>1444</v>
      </c>
      <c r="F353" s="229"/>
      <c r="G353" s="312"/>
      <c r="H353" s="268"/>
    </row>
    <row r="354" spans="1:28" ht="25.05" customHeight="1" x14ac:dyDescent="0.25">
      <c r="A354" s="44" t="s">
        <v>114</v>
      </c>
      <c r="B354" s="44" t="s">
        <v>1731</v>
      </c>
      <c r="C354" s="312" t="s">
        <v>1732</v>
      </c>
      <c r="D354" s="313" t="s">
        <v>380</v>
      </c>
      <c r="E354" t="s">
        <v>1706</v>
      </c>
      <c r="F354" t="s">
        <v>86</v>
      </c>
      <c r="G354" s="220" t="s">
        <v>86</v>
      </c>
      <c r="K354" s="199"/>
      <c r="U354"/>
      <c r="V354"/>
      <c r="W354"/>
      <c r="X354"/>
      <c r="Y354"/>
      <c r="Z354"/>
    </row>
    <row r="355" spans="1:28" ht="28.05" customHeight="1" x14ac:dyDescent="0.25">
      <c r="A355" s="16" t="s">
        <v>1421</v>
      </c>
      <c r="B355" s="16" t="s">
        <v>1733</v>
      </c>
      <c r="C355" s="312" t="s">
        <v>1732</v>
      </c>
      <c r="D355" s="13" t="s">
        <v>523</v>
      </c>
      <c r="E355" s="268" t="s">
        <v>1229</v>
      </c>
      <c r="F355" s="312" t="s">
        <v>86</v>
      </c>
      <c r="G355" s="224"/>
      <c r="H355" s="268"/>
    </row>
    <row r="356" spans="1:28" ht="28.05" customHeight="1" x14ac:dyDescent="0.25">
      <c r="A356" s="65" t="s">
        <v>1715</v>
      </c>
      <c r="B356" s="65" t="s">
        <v>1734</v>
      </c>
      <c r="C356" s="312" t="s">
        <v>1732</v>
      </c>
      <c r="D356" s="13" t="s">
        <v>724</v>
      </c>
      <c r="E356" s="83" t="s">
        <v>1124</v>
      </c>
      <c r="F356" s="83"/>
      <c r="G356" s="223"/>
      <c r="H356" s="223"/>
      <c r="I356" s="223"/>
    </row>
    <row r="357" spans="1:28" ht="28.05" customHeight="1" x14ac:dyDescent="0.25">
      <c r="A357" s="139" t="s">
        <v>1713</v>
      </c>
      <c r="B357" s="139" t="s">
        <v>1735</v>
      </c>
      <c r="C357" s="312" t="s">
        <v>1732</v>
      </c>
      <c r="D357" s="13" t="s">
        <v>645</v>
      </c>
      <c r="E357" s="83" t="s">
        <v>1016</v>
      </c>
      <c r="F357" s="83"/>
      <c r="G357" s="223"/>
      <c r="H357" s="223"/>
      <c r="I357" s="223"/>
    </row>
    <row r="358" spans="1:28" s="319" customFormat="1" ht="28.05" customHeight="1" x14ac:dyDescent="0.25">
      <c r="A358" s="32" t="s">
        <v>1671</v>
      </c>
      <c r="B358" s="32" t="s">
        <v>1753</v>
      </c>
      <c r="C358" s="319" t="s">
        <v>1752</v>
      </c>
      <c r="D358" s="13" t="s">
        <v>655</v>
      </c>
      <c r="E358" s="83" t="s">
        <v>1424</v>
      </c>
      <c r="F358" s="83" t="s">
        <v>1423</v>
      </c>
      <c r="G358" s="53" t="s">
        <v>813</v>
      </c>
      <c r="H358" s="53"/>
    </row>
    <row r="359" spans="1:28" s="319" customFormat="1" ht="28.05" customHeight="1" x14ac:dyDescent="0.25">
      <c r="A359" s="16" t="s">
        <v>1556</v>
      </c>
      <c r="B359" s="16" t="s">
        <v>1754</v>
      </c>
      <c r="C359" s="319" t="s">
        <v>1752</v>
      </c>
      <c r="D359" s="13" t="s">
        <v>836</v>
      </c>
      <c r="E359" s="83" t="s">
        <v>1558</v>
      </c>
      <c r="F359" s="83" t="s">
        <v>1557</v>
      </c>
      <c r="G359" s="261"/>
      <c r="H359" s="268"/>
    </row>
    <row r="360" spans="1:28" s="319" customFormat="1" ht="28.05" customHeight="1" x14ac:dyDescent="0.25">
      <c r="A360" s="64" t="s">
        <v>359</v>
      </c>
      <c r="B360" s="64" t="s">
        <v>1755</v>
      </c>
      <c r="C360" s="319" t="s">
        <v>1752</v>
      </c>
      <c r="D360" s="13" t="s">
        <v>785</v>
      </c>
      <c r="E360" s="13"/>
      <c r="F360" s="13"/>
      <c r="G360" s="223"/>
      <c r="H360" s="223"/>
      <c r="I360" s="223"/>
    </row>
    <row r="361" spans="1:28" ht="28.05" customHeight="1" x14ac:dyDescent="0.25">
      <c r="A361" s="67" t="s">
        <v>1714</v>
      </c>
      <c r="B361" s="67" t="s">
        <v>1756</v>
      </c>
      <c r="C361" s="319" t="s">
        <v>1752</v>
      </c>
      <c r="D361" s="13" t="s">
        <v>717</v>
      </c>
      <c r="E361" s="223" t="s">
        <v>1013</v>
      </c>
      <c r="F361" s="223"/>
      <c r="G361" s="223"/>
      <c r="H361" s="223"/>
      <c r="I361" s="223"/>
    </row>
    <row r="362" spans="1:28" s="53" customFormat="1" ht="25.05" customHeight="1" x14ac:dyDescent="0.25">
      <c r="A362" s="67" t="s">
        <v>1477</v>
      </c>
      <c r="B362" s="67" t="s">
        <v>1742</v>
      </c>
      <c r="C362" s="318" t="s">
        <v>1743</v>
      </c>
      <c r="D362" s="239" t="s">
        <v>988</v>
      </c>
      <c r="E362" s="44" t="s">
        <v>1744</v>
      </c>
      <c r="F362" s="121" t="s">
        <v>813</v>
      </c>
      <c r="G362" s="268" t="s">
        <v>86</v>
      </c>
      <c r="H362" s="83" t="s">
        <v>86</v>
      </c>
    </row>
    <row r="363" spans="1:28" ht="25.05" customHeight="1" x14ac:dyDescent="0.25">
      <c r="A363" s="65" t="s">
        <v>1745</v>
      </c>
      <c r="B363" s="65" t="s">
        <v>1746</v>
      </c>
      <c r="C363" s="318" t="s">
        <v>1743</v>
      </c>
      <c r="D363" s="239" t="s">
        <v>695</v>
      </c>
      <c r="E363" s="268" t="s">
        <v>1674</v>
      </c>
      <c r="F363" s="61" t="s">
        <v>500</v>
      </c>
      <c r="G363" s="83">
        <v>31</v>
      </c>
      <c r="K363" s="53"/>
      <c r="L363" s="53"/>
      <c r="M363" s="53"/>
      <c r="N363" s="53"/>
      <c r="U363"/>
      <c r="V363"/>
      <c r="AA363" s="212"/>
      <c r="AB363" s="212"/>
    </row>
    <row r="364" spans="1:28" ht="25.05" customHeight="1" x14ac:dyDescent="0.25">
      <c r="A364" s="132" t="s">
        <v>1416</v>
      </c>
      <c r="B364" s="132" t="s">
        <v>1747</v>
      </c>
      <c r="C364" s="318" t="s">
        <v>1743</v>
      </c>
      <c r="D364" s="239" t="s">
        <v>695</v>
      </c>
      <c r="E364" s="268" t="s">
        <v>1739</v>
      </c>
      <c r="F364" s="61" t="s">
        <v>500</v>
      </c>
      <c r="G364" s="83">
        <v>20</v>
      </c>
      <c r="K364" s="53"/>
      <c r="L364" s="53"/>
      <c r="M364" s="53"/>
      <c r="N364" s="53"/>
      <c r="U364"/>
      <c r="V364"/>
      <c r="AA364" s="212"/>
      <c r="AB364" s="212"/>
    </row>
    <row r="366" spans="1:28" ht="28.05" customHeight="1" x14ac:dyDescent="0.25">
      <c r="A366" s="227" t="s">
        <v>1419</v>
      </c>
      <c r="B366" s="319"/>
      <c r="C366" s="54"/>
    </row>
    <row r="367" spans="1:28" ht="28.05" customHeight="1" x14ac:dyDescent="0.25">
      <c r="A367" s="66" t="s">
        <v>1407</v>
      </c>
      <c r="B367" s="226">
        <v>40</v>
      </c>
      <c r="C367" s="54"/>
      <c r="D367" s="54">
        <v>11.22</v>
      </c>
    </row>
    <row r="368" spans="1:28" ht="28.05" customHeight="1" x14ac:dyDescent="0.25">
      <c r="A368" s="66" t="s">
        <v>1408</v>
      </c>
      <c r="B368" s="226">
        <v>56</v>
      </c>
      <c r="C368" s="54"/>
      <c r="D368" s="54">
        <v>11.22</v>
      </c>
    </row>
    <row r="369" spans="1:4" ht="28.05" customHeight="1" x14ac:dyDescent="0.25">
      <c r="A369" s="66" t="s">
        <v>1409</v>
      </c>
      <c r="B369" s="226">
        <v>6</v>
      </c>
      <c r="C369" s="54"/>
      <c r="D369" s="54">
        <v>11.26</v>
      </c>
    </row>
    <row r="370" spans="1:4" ht="28.05" customHeight="1" x14ac:dyDescent="0.25">
      <c r="A370" s="66" t="s">
        <v>1410</v>
      </c>
      <c r="B370" s="226">
        <v>42</v>
      </c>
      <c r="C370" s="54"/>
      <c r="D370" s="54">
        <v>11.26</v>
      </c>
    </row>
    <row r="371" spans="1:4" ht="28.05" customHeight="1" x14ac:dyDescent="0.25">
      <c r="A371" s="66" t="s">
        <v>1411</v>
      </c>
      <c r="B371" s="226">
        <v>3</v>
      </c>
      <c r="C371" s="54"/>
      <c r="D371" s="54">
        <v>11.26</v>
      </c>
    </row>
    <row r="372" spans="1:4" ht="28.05" customHeight="1" x14ac:dyDescent="0.25">
      <c r="A372" s="68" t="s">
        <v>1412</v>
      </c>
      <c r="B372" s="226">
        <v>5</v>
      </c>
      <c r="C372" s="54"/>
      <c r="D372" s="54">
        <v>11.26</v>
      </c>
    </row>
    <row r="373" spans="1:4" ht="28.05" customHeight="1" x14ac:dyDescent="0.25">
      <c r="A373" s="68" t="s">
        <v>1413</v>
      </c>
      <c r="B373" s="226">
        <v>30</v>
      </c>
      <c r="C373" s="54"/>
      <c r="D373" s="54">
        <v>11.26</v>
      </c>
    </row>
    <row r="374" spans="1:4" ht="28.05" customHeight="1" x14ac:dyDescent="0.25">
      <c r="A374" s="66" t="s">
        <v>1414</v>
      </c>
      <c r="B374" s="226">
        <v>49</v>
      </c>
      <c r="C374" s="54"/>
      <c r="D374" s="54">
        <v>11.26</v>
      </c>
    </row>
    <row r="375" spans="1:4" ht="28.05" customHeight="1" x14ac:dyDescent="0.25">
      <c r="A375" s="66" t="s">
        <v>1415</v>
      </c>
      <c r="B375" s="226">
        <v>44</v>
      </c>
      <c r="C375" s="54"/>
      <c r="D375" s="54">
        <v>11.26</v>
      </c>
    </row>
  </sheetData>
  <mergeCells count="3">
    <mergeCell ref="E174:E175"/>
    <mergeCell ref="A267:C267"/>
    <mergeCell ref="E332:E334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0A75-CFBF-440B-8FD0-CDD2D86C9001}">
  <dimension ref="A1:I75"/>
  <sheetViews>
    <sheetView tabSelected="1" zoomScale="74" zoomScaleNormal="85" workbookViewId="0">
      <pane ySplit="1" topLeftCell="A58" activePane="bottomLeft" state="frozen"/>
      <selection pane="bottomLeft" activeCell="G69" sqref="G69:G70"/>
    </sheetView>
  </sheetViews>
  <sheetFormatPr defaultRowHeight="25.05" customHeight="1" x14ac:dyDescent="0.25"/>
  <cols>
    <col min="1" max="1" width="55.44140625" style="67" bestFit="1" customWidth="1"/>
    <col min="2" max="2" width="7.5546875" style="67" customWidth="1"/>
    <col min="3" max="3" width="9.88671875" style="332" customWidth="1"/>
    <col min="4" max="4" width="9.88671875" style="67" bestFit="1" customWidth="1"/>
    <col min="5" max="5" width="19.21875" style="332" customWidth="1"/>
    <col min="6" max="6" width="69.6640625" style="332" bestFit="1" customWidth="1"/>
    <col min="7" max="7" width="58.44140625" style="332" customWidth="1"/>
    <col min="8" max="8" width="8.88671875" style="332"/>
    <col min="9" max="9" width="8.88671875" style="268"/>
    <col min="10" max="16384" width="8.88671875" style="332"/>
  </cols>
  <sheetData>
    <row r="1" spans="1:9" ht="25.05" customHeight="1" x14ac:dyDescent="0.25">
      <c r="A1" s="62" t="s">
        <v>0</v>
      </c>
      <c r="B1" s="62" t="s">
        <v>2008</v>
      </c>
      <c r="C1" s="1" t="s">
        <v>1436</v>
      </c>
      <c r="D1" s="62" t="s">
        <v>2035</v>
      </c>
      <c r="E1" s="1" t="s">
        <v>2</v>
      </c>
      <c r="F1" s="1" t="s">
        <v>1562</v>
      </c>
      <c r="G1" s="1" t="s">
        <v>5</v>
      </c>
    </row>
    <row r="2" spans="1:9" customFormat="1" ht="25.05" customHeight="1" x14ac:dyDescent="0.25">
      <c r="A2" s="67" t="s">
        <v>2123</v>
      </c>
      <c r="B2" s="67">
        <v>3</v>
      </c>
      <c r="C2" s="58">
        <v>5.5</v>
      </c>
      <c r="D2" s="67"/>
      <c r="E2" s="367" t="s">
        <v>2124</v>
      </c>
      <c r="F2" s="224" t="s">
        <v>2168</v>
      </c>
      <c r="I2" s="83"/>
    </row>
    <row r="3" spans="1:9" customFormat="1" ht="25.05" customHeight="1" x14ac:dyDescent="0.25">
      <c r="A3" s="67" t="s">
        <v>1997</v>
      </c>
      <c r="B3" s="67">
        <v>37</v>
      </c>
      <c r="C3" s="58">
        <v>3.9</v>
      </c>
      <c r="D3" s="67"/>
      <c r="E3" s="328" t="s">
        <v>1996</v>
      </c>
      <c r="F3" s="224" t="s">
        <v>2083</v>
      </c>
      <c r="I3" s="83"/>
    </row>
    <row r="4" spans="1:9" customFormat="1" ht="25.05" customHeight="1" x14ac:dyDescent="0.25">
      <c r="A4" s="67" t="s">
        <v>1998</v>
      </c>
      <c r="B4" s="67">
        <v>6</v>
      </c>
      <c r="C4" s="58">
        <v>3.9</v>
      </c>
      <c r="D4" s="67"/>
      <c r="E4" s="328" t="s">
        <v>1999</v>
      </c>
      <c r="F4" s="224" t="s">
        <v>2169</v>
      </c>
      <c r="I4" s="83"/>
    </row>
    <row r="5" spans="1:9" s="376" customFormat="1" ht="25.05" customHeight="1" x14ac:dyDescent="0.25">
      <c r="A5" s="67"/>
      <c r="B5" s="67"/>
      <c r="C5" s="58"/>
      <c r="D5" s="375"/>
      <c r="I5" s="268"/>
    </row>
    <row r="6" spans="1:9" ht="25.05" customHeight="1" x14ac:dyDescent="0.25">
      <c r="A6" s="336" t="s">
        <v>2031</v>
      </c>
    </row>
    <row r="7" spans="1:9" ht="25.05" customHeight="1" x14ac:dyDescent="0.25">
      <c r="A7" s="67" t="s">
        <v>1949</v>
      </c>
      <c r="B7" s="67">
        <v>104</v>
      </c>
      <c r="C7" s="332">
        <v>2.25</v>
      </c>
      <c r="D7" s="404">
        <v>3.11</v>
      </c>
      <c r="E7" s="417" t="s">
        <v>1872</v>
      </c>
      <c r="F7" s="394" t="s">
        <v>1951</v>
      </c>
    </row>
    <row r="8" spans="1:9" ht="25.05" customHeight="1" x14ac:dyDescent="0.25">
      <c r="A8" s="67" t="s">
        <v>1950</v>
      </c>
      <c r="B8" s="67">
        <v>10</v>
      </c>
      <c r="C8" s="332">
        <v>2.25</v>
      </c>
      <c r="D8" s="404"/>
      <c r="E8" s="417"/>
      <c r="F8" s="394"/>
    </row>
    <row r="10" spans="1:9" ht="25.05" customHeight="1" x14ac:dyDescent="0.25">
      <c r="A10" s="67" t="s">
        <v>1920</v>
      </c>
      <c r="B10" s="67">
        <v>5</v>
      </c>
      <c r="C10">
        <v>2.2799999999999998</v>
      </c>
      <c r="D10" s="415">
        <v>3.24</v>
      </c>
      <c r="E10" s="239" t="s">
        <v>1921</v>
      </c>
      <c r="F10" s="337" t="s">
        <v>2032</v>
      </c>
    </row>
    <row r="11" spans="1:9" ht="25.05" customHeight="1" x14ac:dyDescent="0.25">
      <c r="A11" s="67" t="s">
        <v>1898</v>
      </c>
      <c r="B11" s="67">
        <v>5</v>
      </c>
      <c r="C11" s="332">
        <v>3.12</v>
      </c>
      <c r="D11" s="415"/>
      <c r="E11" s="328" t="s">
        <v>1899</v>
      </c>
      <c r="F11" s="10" t="s">
        <v>2007</v>
      </c>
    </row>
    <row r="12" spans="1:9" ht="25.05" customHeight="1" x14ac:dyDescent="0.25">
      <c r="A12" s="67" t="s">
        <v>1918</v>
      </c>
      <c r="B12" s="67">
        <v>5</v>
      </c>
      <c r="C12" s="332">
        <v>2.2599999999999998</v>
      </c>
      <c r="D12" s="415"/>
      <c r="E12" s="331" t="s">
        <v>1993</v>
      </c>
      <c r="F12" s="332" t="s">
        <v>2006</v>
      </c>
    </row>
    <row r="13" spans="1:9" ht="25.05" customHeight="1" x14ac:dyDescent="0.25">
      <c r="A13" s="67" t="s">
        <v>1924</v>
      </c>
      <c r="B13" s="67">
        <v>33</v>
      </c>
      <c r="C13" s="332">
        <v>2.2799999999999998</v>
      </c>
      <c r="D13" s="415"/>
      <c r="E13" s="331" t="s">
        <v>1867</v>
      </c>
      <c r="F13" s="332" t="s">
        <v>1984</v>
      </c>
    </row>
    <row r="14" spans="1:9" s="345" customFormat="1" ht="25.05" customHeight="1" x14ac:dyDescent="0.25">
      <c r="A14" s="67" t="s">
        <v>1963</v>
      </c>
      <c r="B14" s="67">
        <v>7</v>
      </c>
      <c r="C14" s="345">
        <v>3.5</v>
      </c>
      <c r="D14" s="415"/>
      <c r="E14" s="328" t="s">
        <v>1964</v>
      </c>
      <c r="I14" s="268"/>
    </row>
    <row r="15" spans="1:9" ht="25.05" customHeight="1" x14ac:dyDescent="0.25">
      <c r="A15" s="67" t="s">
        <v>1938</v>
      </c>
      <c r="B15" s="67">
        <v>10</v>
      </c>
      <c r="C15">
        <v>3.3</v>
      </c>
      <c r="D15" s="415"/>
      <c r="E15" s="239" t="s">
        <v>1948</v>
      </c>
      <c r="F15" s="333" t="s">
        <v>2016</v>
      </c>
    </row>
    <row r="17" spans="1:9" ht="25.05" customHeight="1" x14ac:dyDescent="0.25">
      <c r="A17" s="67" t="s">
        <v>1893</v>
      </c>
      <c r="B17" s="67">
        <v>22</v>
      </c>
      <c r="C17">
        <v>3.6</v>
      </c>
      <c r="D17" s="416">
        <v>3.3</v>
      </c>
      <c r="E17" s="328" t="s">
        <v>1972</v>
      </c>
      <c r="F17" s="224" t="s">
        <v>2017</v>
      </c>
      <c r="G17" s="407" t="s">
        <v>2079</v>
      </c>
      <c r="H17" s="268"/>
    </row>
    <row r="18" spans="1:9" ht="25.05" customHeight="1" x14ac:dyDescent="0.25">
      <c r="A18" s="67" t="s">
        <v>1907</v>
      </c>
      <c r="B18" s="67">
        <v>37</v>
      </c>
      <c r="C18">
        <v>2.2400000000000002</v>
      </c>
      <c r="D18" s="416"/>
      <c r="E18" s="239" t="s">
        <v>1908</v>
      </c>
      <c r="F18" s="224" t="s">
        <v>2021</v>
      </c>
      <c r="G18" s="410"/>
      <c r="H18" s="268"/>
    </row>
    <row r="19" spans="1:9" ht="25.05" customHeight="1" x14ac:dyDescent="0.25">
      <c r="A19" s="161" t="s">
        <v>1979</v>
      </c>
      <c r="B19" s="67">
        <v>22</v>
      </c>
      <c r="C19">
        <v>3.8</v>
      </c>
      <c r="D19" s="416"/>
      <c r="E19" s="328" t="s">
        <v>1980</v>
      </c>
      <c r="F19" s="224" t="s">
        <v>2018</v>
      </c>
      <c r="G19" s="408"/>
      <c r="H19" s="268"/>
    </row>
    <row r="21" spans="1:9" ht="25.05" customHeight="1" x14ac:dyDescent="0.25">
      <c r="A21" s="67" t="s">
        <v>1949</v>
      </c>
      <c r="B21" s="67">
        <v>104</v>
      </c>
      <c r="C21" s="340">
        <v>2.25</v>
      </c>
      <c r="D21" s="404">
        <v>4.1100000000000003</v>
      </c>
      <c r="E21" s="328" t="s">
        <v>2059</v>
      </c>
      <c r="F21" s="332" t="s">
        <v>2060</v>
      </c>
    </row>
    <row r="22" spans="1:9" ht="25.05" customHeight="1" x14ac:dyDescent="0.25">
      <c r="A22" s="131" t="s">
        <v>1952</v>
      </c>
      <c r="B22" s="67">
        <v>77</v>
      </c>
      <c r="C22">
        <v>3.16</v>
      </c>
      <c r="D22" s="404"/>
      <c r="E22" s="328" t="s">
        <v>1954</v>
      </c>
      <c r="F22" s="224" t="s">
        <v>2028</v>
      </c>
      <c r="G22" s="407" t="s">
        <v>2078</v>
      </c>
    </row>
    <row r="23" spans="1:9" ht="25.05" customHeight="1" x14ac:dyDescent="0.25">
      <c r="A23" s="67" t="s">
        <v>1969</v>
      </c>
      <c r="B23" s="67">
        <v>3</v>
      </c>
      <c r="C23">
        <v>3.6</v>
      </c>
      <c r="D23" s="404"/>
      <c r="E23" s="328" t="s">
        <v>1970</v>
      </c>
      <c r="F23" s="224" t="s">
        <v>2042</v>
      </c>
      <c r="G23" s="408"/>
    </row>
    <row r="25" spans="1:9" s="345" customFormat="1" ht="25.05" customHeight="1" x14ac:dyDescent="0.25">
      <c r="A25" s="67" t="s">
        <v>1933</v>
      </c>
      <c r="B25" s="67">
        <v>10</v>
      </c>
      <c r="C25" s="54">
        <v>3.21</v>
      </c>
      <c r="D25" s="404">
        <v>4.18</v>
      </c>
      <c r="E25" s="328" t="s">
        <v>2034</v>
      </c>
      <c r="F25" s="224" t="s">
        <v>2036</v>
      </c>
      <c r="G25" s="405" t="s">
        <v>2080</v>
      </c>
      <c r="I25" s="268"/>
    </row>
    <row r="26" spans="1:9" s="347" customFormat="1" ht="25.05" customHeight="1" x14ac:dyDescent="0.25">
      <c r="A26" s="67" t="s">
        <v>2022</v>
      </c>
      <c r="B26" s="67">
        <v>7</v>
      </c>
      <c r="C26" s="54">
        <v>3.19</v>
      </c>
      <c r="D26" s="404"/>
      <c r="E26" s="328" t="s">
        <v>2023</v>
      </c>
      <c r="F26" s="224" t="s">
        <v>2029</v>
      </c>
      <c r="G26" s="405"/>
      <c r="I26" s="268"/>
    </row>
    <row r="27" spans="1:9" s="347" customFormat="1" ht="25.05" customHeight="1" x14ac:dyDescent="0.25">
      <c r="A27" s="67" t="s">
        <v>1957</v>
      </c>
      <c r="B27" s="67">
        <v>54</v>
      </c>
      <c r="C27" s="54">
        <v>3.2</v>
      </c>
      <c r="D27" s="404"/>
      <c r="E27" s="328" t="s">
        <v>1945</v>
      </c>
      <c r="F27" s="224" t="s">
        <v>2043</v>
      </c>
      <c r="G27" s="405"/>
      <c r="I27" s="268"/>
    </row>
    <row r="28" spans="1:9" s="335" customFormat="1" ht="25.05" customHeight="1" x14ac:dyDescent="0.25">
      <c r="A28" s="67" t="s">
        <v>2009</v>
      </c>
      <c r="B28" s="67">
        <v>58</v>
      </c>
      <c r="C28" s="54">
        <v>3.14</v>
      </c>
      <c r="D28" s="404"/>
      <c r="E28" s="328" t="s">
        <v>2010</v>
      </c>
      <c r="F28" s="224" t="s">
        <v>2041</v>
      </c>
      <c r="G28" s="405"/>
      <c r="I28" s="268"/>
    </row>
    <row r="29" spans="1:9" s="354" customFormat="1" ht="25.05" customHeight="1" x14ac:dyDescent="0.25">
      <c r="A29" s="67" t="s">
        <v>2095</v>
      </c>
      <c r="B29" s="67">
        <v>1</v>
      </c>
      <c r="D29" s="404"/>
      <c r="E29" s="353"/>
      <c r="G29" s="405"/>
      <c r="I29" s="268"/>
    </row>
    <row r="30" spans="1:9" s="345" customFormat="1" ht="25.05" customHeight="1" x14ac:dyDescent="0.25">
      <c r="A30" s="67"/>
      <c r="B30" s="67"/>
      <c r="D30" s="67"/>
      <c r="I30" s="268"/>
    </row>
    <row r="31" spans="1:9" ht="25.05" customHeight="1" x14ac:dyDescent="0.25">
      <c r="A31" s="67" t="s">
        <v>1960</v>
      </c>
      <c r="B31" s="67">
        <v>6</v>
      </c>
      <c r="C31">
        <v>3.4</v>
      </c>
      <c r="D31" s="404">
        <v>4.2300000000000004</v>
      </c>
      <c r="E31" s="417" t="s">
        <v>1962</v>
      </c>
      <c r="F31" s="394" t="s">
        <v>2061</v>
      </c>
      <c r="G31" s="405" t="s">
        <v>2081</v>
      </c>
    </row>
    <row r="32" spans="1:9" ht="25.05" customHeight="1" x14ac:dyDescent="0.25">
      <c r="A32" s="67" t="s">
        <v>1961</v>
      </c>
      <c r="B32" s="67">
        <v>3</v>
      </c>
      <c r="C32">
        <v>3.4</v>
      </c>
      <c r="D32" s="404"/>
      <c r="E32" s="417"/>
      <c r="F32" s="394"/>
      <c r="G32" s="405"/>
    </row>
    <row r="33" spans="1:9" ht="25.05" customHeight="1" x14ac:dyDescent="0.25">
      <c r="A33" s="67" t="s">
        <v>1995</v>
      </c>
      <c r="B33" s="67">
        <v>35</v>
      </c>
      <c r="C33" s="54">
        <v>3.11</v>
      </c>
      <c r="D33" s="404"/>
      <c r="E33" s="328" t="s">
        <v>1994</v>
      </c>
      <c r="F33" s="224" t="s">
        <v>2077</v>
      </c>
      <c r="G33" s="405"/>
    </row>
    <row r="34" spans="1:9" ht="25.05" customHeight="1" x14ac:dyDescent="0.25">
      <c r="A34" s="67" t="s">
        <v>1991</v>
      </c>
      <c r="B34" s="67">
        <v>6</v>
      </c>
      <c r="C34" s="58">
        <v>3.9</v>
      </c>
      <c r="D34" s="404"/>
      <c r="E34" s="328" t="s">
        <v>1992</v>
      </c>
      <c r="F34" s="224" t="s">
        <v>2097</v>
      </c>
      <c r="G34" s="405"/>
    </row>
    <row r="35" spans="1:9" s="356" customFormat="1" ht="25.05" customHeight="1" x14ac:dyDescent="0.25">
      <c r="A35" s="67" t="s">
        <v>2085</v>
      </c>
      <c r="B35" s="67">
        <v>6</v>
      </c>
      <c r="C35" s="58">
        <v>4.0999999999999996</v>
      </c>
      <c r="D35" s="404"/>
      <c r="E35" s="348" t="s">
        <v>797</v>
      </c>
      <c r="F35" s="10" t="s">
        <v>2084</v>
      </c>
      <c r="G35" s="355"/>
      <c r="I35" s="268"/>
    </row>
    <row r="37" spans="1:9" ht="25.05" customHeight="1" x14ac:dyDescent="0.25">
      <c r="A37" s="357" t="s">
        <v>2011</v>
      </c>
      <c r="B37" s="67">
        <v>25</v>
      </c>
      <c r="C37" s="54">
        <v>3.15</v>
      </c>
      <c r="D37" s="404">
        <v>4.25</v>
      </c>
      <c r="E37" s="328" t="s">
        <v>2012</v>
      </c>
      <c r="F37" s="224" t="s">
        <v>2082</v>
      </c>
      <c r="G37" s="405" t="s">
        <v>2096</v>
      </c>
    </row>
    <row r="38" spans="1:9" ht="25.05" customHeight="1" x14ac:dyDescent="0.25">
      <c r="A38" s="357" t="s">
        <v>2068</v>
      </c>
      <c r="B38" s="67">
        <v>22</v>
      </c>
      <c r="C38" s="58">
        <v>4.3</v>
      </c>
      <c r="D38" s="404"/>
      <c r="E38" s="328" t="s">
        <v>2069</v>
      </c>
      <c r="F38" s="345" t="s">
        <v>2076</v>
      </c>
      <c r="G38" s="405"/>
    </row>
    <row r="39" spans="1:9" ht="25.05" customHeight="1" x14ac:dyDescent="0.25">
      <c r="A39" s="131" t="s">
        <v>2091</v>
      </c>
      <c r="C39" s="351"/>
      <c r="D39" s="404"/>
      <c r="E39" s="350" t="s">
        <v>1954</v>
      </c>
      <c r="F39" s="351" t="s">
        <v>2090</v>
      </c>
      <c r="G39" s="405"/>
    </row>
    <row r="40" spans="1:9" ht="25.05" customHeight="1" x14ac:dyDescent="0.25">
      <c r="A40" s="67" t="s">
        <v>2045</v>
      </c>
      <c r="B40" s="67">
        <v>4</v>
      </c>
      <c r="C40" s="54">
        <v>3.3</v>
      </c>
      <c r="D40" s="404"/>
      <c r="E40" s="328" t="s">
        <v>2044</v>
      </c>
      <c r="F40" s="224" t="s">
        <v>2093</v>
      </c>
      <c r="G40" s="405"/>
    </row>
    <row r="41" spans="1:9" ht="25.05" customHeight="1" x14ac:dyDescent="0.25">
      <c r="A41" s="67" t="s">
        <v>2025</v>
      </c>
      <c r="B41" s="67">
        <v>5</v>
      </c>
      <c r="C41" s="54">
        <v>3.2</v>
      </c>
      <c r="D41" s="404"/>
      <c r="E41" s="328" t="s">
        <v>2026</v>
      </c>
      <c r="F41" s="224" t="s">
        <v>2089</v>
      </c>
      <c r="G41" s="405"/>
    </row>
    <row r="42" spans="1:9" ht="25.05" customHeight="1" x14ac:dyDescent="0.25">
      <c r="A42" s="357" t="s">
        <v>2074</v>
      </c>
      <c r="B42" s="67">
        <v>10</v>
      </c>
      <c r="C42" s="346">
        <v>4.5999999999999996</v>
      </c>
      <c r="D42" s="404"/>
      <c r="E42" s="344" t="s">
        <v>2075</v>
      </c>
      <c r="F42" s="224" t="s">
        <v>2131</v>
      </c>
      <c r="G42" s="405"/>
    </row>
    <row r="43" spans="1:9" ht="25.05" customHeight="1" x14ac:dyDescent="0.25">
      <c r="A43" s="357" t="s">
        <v>2065</v>
      </c>
      <c r="B43" s="67">
        <v>2</v>
      </c>
      <c r="C43" s="58">
        <v>4.2</v>
      </c>
      <c r="D43" s="404"/>
      <c r="E43" s="328" t="s">
        <v>2064</v>
      </c>
      <c r="F43" s="224" t="s">
        <v>2073</v>
      </c>
      <c r="G43" s="405"/>
    </row>
    <row r="44" spans="1:9" ht="25.05" customHeight="1" x14ac:dyDescent="0.25">
      <c r="A44" s="67" t="s">
        <v>1977</v>
      </c>
      <c r="B44" s="67">
        <v>4</v>
      </c>
      <c r="C44" s="58">
        <v>4.9000000000000004</v>
      </c>
      <c r="D44" s="404"/>
      <c r="E44" s="349" t="s">
        <v>1959</v>
      </c>
      <c r="F44" s="224" t="s">
        <v>2092</v>
      </c>
      <c r="G44" s="405"/>
    </row>
    <row r="45" spans="1:9" s="380" customFormat="1" ht="25.05" customHeight="1" thickBot="1" x14ac:dyDescent="0.3">
      <c r="A45" s="67"/>
      <c r="B45" s="67"/>
      <c r="D45" s="67"/>
      <c r="I45" s="268"/>
    </row>
    <row r="46" spans="1:9" s="380" customFormat="1" ht="25.05" customHeight="1" thickTop="1" x14ac:dyDescent="0.25">
      <c r="A46" s="381" t="s">
        <v>2141</v>
      </c>
      <c r="B46" s="413" t="s">
        <v>2160</v>
      </c>
      <c r="C46" s="413"/>
      <c r="D46" s="413"/>
      <c r="E46" s="382" t="s">
        <v>2159</v>
      </c>
      <c r="F46" s="382" t="s">
        <v>2161</v>
      </c>
      <c r="G46" s="383"/>
      <c r="I46" s="268"/>
    </row>
    <row r="47" spans="1:9" s="380" customFormat="1" ht="25.05" customHeight="1" x14ac:dyDescent="0.25">
      <c r="A47" s="384" t="s">
        <v>2142</v>
      </c>
      <c r="B47" s="411" t="s">
        <v>2143</v>
      </c>
      <c r="C47" s="411"/>
      <c r="D47" s="411"/>
      <c r="E47" s="379">
        <f>156+19.53</f>
        <v>175.53</v>
      </c>
      <c r="F47" s="385" t="s">
        <v>2153</v>
      </c>
      <c r="G47" s="386"/>
      <c r="I47" s="268"/>
    </row>
    <row r="48" spans="1:9" s="380" customFormat="1" ht="25.05" customHeight="1" x14ac:dyDescent="0.25">
      <c r="A48" s="384" t="s">
        <v>2146</v>
      </c>
      <c r="B48" s="411" t="s">
        <v>2147</v>
      </c>
      <c r="C48" s="411"/>
      <c r="D48" s="411"/>
      <c r="E48" s="379">
        <f>9+5.17</f>
        <v>14.17</v>
      </c>
      <c r="F48" s="387" t="s">
        <v>2154</v>
      </c>
      <c r="G48" s="386"/>
      <c r="I48" s="268"/>
    </row>
    <row r="49" spans="1:9" s="380" customFormat="1" ht="25.05" customHeight="1" x14ac:dyDescent="0.25">
      <c r="A49" s="384" t="s">
        <v>2151</v>
      </c>
      <c r="B49" s="411" t="s">
        <v>2152</v>
      </c>
      <c r="C49" s="411"/>
      <c r="D49" s="411"/>
      <c r="E49" s="379">
        <f>42+3.25*2</f>
        <v>48.5</v>
      </c>
      <c r="F49" s="387" t="s">
        <v>2155</v>
      </c>
      <c r="G49" s="386"/>
      <c r="I49" s="268"/>
    </row>
    <row r="50" spans="1:9" s="380" customFormat="1" ht="25.05" customHeight="1" x14ac:dyDescent="0.25">
      <c r="A50" s="384" t="s">
        <v>2148</v>
      </c>
      <c r="B50" s="411" t="s">
        <v>2149</v>
      </c>
      <c r="C50" s="411"/>
      <c r="D50" s="411"/>
      <c r="E50" s="379">
        <f>96+11.68</f>
        <v>107.68</v>
      </c>
      <c r="F50" s="387" t="s">
        <v>2156</v>
      </c>
      <c r="G50" s="386"/>
      <c r="I50" s="268"/>
    </row>
    <row r="51" spans="1:9" s="380" customFormat="1" ht="25.05" customHeight="1" x14ac:dyDescent="0.25">
      <c r="A51" s="384" t="s">
        <v>2150</v>
      </c>
      <c r="B51" s="411" t="s">
        <v>2143</v>
      </c>
      <c r="C51" s="411"/>
      <c r="D51" s="411"/>
      <c r="E51" s="379">
        <f>126+13.54</f>
        <v>139.54</v>
      </c>
      <c r="F51" s="387" t="s">
        <v>2157</v>
      </c>
      <c r="G51" s="386"/>
      <c r="I51" s="268"/>
    </row>
    <row r="52" spans="1:9" s="380" customFormat="1" ht="25.05" customHeight="1" thickBot="1" x14ac:dyDescent="0.3">
      <c r="A52" s="388" t="s">
        <v>2144</v>
      </c>
      <c r="B52" s="412" t="s">
        <v>2145</v>
      </c>
      <c r="C52" s="412"/>
      <c r="D52" s="412"/>
      <c r="E52" s="389">
        <f>33+4.41</f>
        <v>37.409999999999997</v>
      </c>
      <c r="F52" s="390" t="s">
        <v>2158</v>
      </c>
      <c r="G52" s="391"/>
      <c r="I52" s="268"/>
    </row>
    <row r="53" spans="1:9" s="380" customFormat="1" ht="25.05" customHeight="1" thickTop="1" x14ac:dyDescent="0.25">
      <c r="A53" s="67"/>
      <c r="B53" s="67"/>
      <c r="D53" s="67"/>
      <c r="I53" s="268"/>
    </row>
    <row r="54" spans="1:9" ht="25.05" customHeight="1" x14ac:dyDescent="0.25">
      <c r="A54"/>
    </row>
    <row r="55" spans="1:9" ht="25.05" customHeight="1" x14ac:dyDescent="0.25">
      <c r="A55" s="67" t="s">
        <v>2066</v>
      </c>
      <c r="B55" s="67">
        <v>61</v>
      </c>
      <c r="C55" s="54">
        <v>3.3</v>
      </c>
      <c r="E55" s="328" t="s">
        <v>2067</v>
      </c>
      <c r="F55" s="370" t="s">
        <v>2129</v>
      </c>
      <c r="G55" s="406" t="s">
        <v>2126</v>
      </c>
      <c r="H55" s="332" t="s">
        <v>2137</v>
      </c>
    </row>
    <row r="56" spans="1:9" s="373" customFormat="1" ht="25.05" customHeight="1" x14ac:dyDescent="0.25">
      <c r="A56" s="67" t="s">
        <v>2000</v>
      </c>
      <c r="B56" s="67">
        <v>4</v>
      </c>
      <c r="C56" s="54">
        <v>3.13</v>
      </c>
      <c r="D56" s="404">
        <v>5.25</v>
      </c>
      <c r="E56" s="328" t="s">
        <v>2001</v>
      </c>
      <c r="F56" s="370" t="s">
        <v>2115</v>
      </c>
      <c r="G56" s="406"/>
      <c r="I56" s="268"/>
    </row>
    <row r="57" spans="1:9" ht="25.05" customHeight="1" x14ac:dyDescent="0.25">
      <c r="A57" s="339" t="s">
        <v>1976</v>
      </c>
      <c r="B57" s="67">
        <v>12</v>
      </c>
      <c r="C57" s="54">
        <v>3.24</v>
      </c>
      <c r="D57" s="404"/>
      <c r="E57" s="328" t="s">
        <v>1922</v>
      </c>
      <c r="F57" s="370" t="s">
        <v>2128</v>
      </c>
      <c r="G57" s="406"/>
    </row>
    <row r="58" spans="1:9" ht="25.05" customHeight="1" x14ac:dyDescent="0.25">
      <c r="A58" s="67" t="s">
        <v>2039</v>
      </c>
      <c r="B58" s="67">
        <v>4</v>
      </c>
      <c r="C58" s="54">
        <v>3.24</v>
      </c>
      <c r="D58" s="404"/>
      <c r="E58" s="328" t="s">
        <v>2040</v>
      </c>
      <c r="F58" s="370" t="s">
        <v>2130</v>
      </c>
      <c r="G58" s="406"/>
    </row>
    <row r="59" spans="1:9" ht="25.05" customHeight="1" x14ac:dyDescent="0.25">
      <c r="A59" s="67" t="s">
        <v>2118</v>
      </c>
      <c r="B59" s="67">
        <v>2</v>
      </c>
      <c r="C59" s="54">
        <v>4.29</v>
      </c>
      <c r="D59" s="404"/>
      <c r="E59" s="361" t="s">
        <v>2119</v>
      </c>
      <c r="F59" s="224" t="s">
        <v>2132</v>
      </c>
      <c r="G59" s="371"/>
    </row>
    <row r="60" spans="1:9" ht="25.05" customHeight="1" x14ac:dyDescent="0.25">
      <c r="D60" s="377"/>
    </row>
    <row r="61" spans="1:9" ht="25.05" customHeight="1" x14ac:dyDescent="0.25">
      <c r="A61" s="67" t="s">
        <v>2070</v>
      </c>
      <c r="B61" s="67">
        <v>4</v>
      </c>
      <c r="C61" s="414">
        <v>4.0999999999999996</v>
      </c>
      <c r="D61" s="404">
        <v>6.1</v>
      </c>
      <c r="E61" s="409" t="s">
        <v>2072</v>
      </c>
      <c r="F61" s="394" t="s">
        <v>2134</v>
      </c>
    </row>
    <row r="62" spans="1:9" ht="25.05" customHeight="1" x14ac:dyDescent="0.25">
      <c r="A62" s="67" t="s">
        <v>2071</v>
      </c>
      <c r="B62" s="67">
        <v>3</v>
      </c>
      <c r="C62" s="414"/>
      <c r="D62" s="404"/>
      <c r="E62" s="409"/>
      <c r="F62" s="394"/>
    </row>
    <row r="63" spans="1:9" ht="25.05" customHeight="1" x14ac:dyDescent="0.25">
      <c r="A63" s="357" t="s">
        <v>1917</v>
      </c>
      <c r="B63" s="67">
        <v>14</v>
      </c>
      <c r="C63" s="54">
        <v>2.2799999999999998</v>
      </c>
      <c r="D63" s="404"/>
      <c r="E63" s="364" t="s">
        <v>1916</v>
      </c>
      <c r="F63" s="224" t="s">
        <v>2120</v>
      </c>
      <c r="G63" s="401" t="s">
        <v>2139</v>
      </c>
    </row>
    <row r="64" spans="1:9" ht="25.05" customHeight="1" x14ac:dyDescent="0.25">
      <c r="A64" s="357" t="s">
        <v>2024</v>
      </c>
      <c r="B64" s="67">
        <v>4</v>
      </c>
      <c r="C64" s="54">
        <v>3.2</v>
      </c>
      <c r="D64" s="404"/>
      <c r="E64" s="328" t="s">
        <v>2027</v>
      </c>
      <c r="F64" s="224" t="s">
        <v>2122</v>
      </c>
      <c r="G64" s="402"/>
    </row>
    <row r="65" spans="1:9" ht="25.05" customHeight="1" x14ac:dyDescent="0.25">
      <c r="A65" s="357" t="s">
        <v>2101</v>
      </c>
      <c r="B65" s="67">
        <v>5</v>
      </c>
      <c r="C65" s="58">
        <v>5.5</v>
      </c>
      <c r="D65" s="404"/>
      <c r="E65" s="367" t="s">
        <v>2125</v>
      </c>
      <c r="F65" s="224" t="s">
        <v>2127</v>
      </c>
      <c r="G65" s="403"/>
    </row>
    <row r="66" spans="1:9" ht="25.05" customHeight="1" x14ac:dyDescent="0.25">
      <c r="G66" s="378"/>
    </row>
    <row r="67" spans="1:9" s="53" customFormat="1" ht="25.05" customHeight="1" x14ac:dyDescent="0.25">
      <c r="A67" s="67" t="s">
        <v>1478</v>
      </c>
      <c r="B67" s="67">
        <v>9</v>
      </c>
      <c r="C67" s="54">
        <v>12.14</v>
      </c>
      <c r="E67" s="392" t="s">
        <v>845</v>
      </c>
      <c r="F67" s="268" t="s">
        <v>2170</v>
      </c>
      <c r="H67" s="88"/>
      <c r="I67" s="83"/>
    </row>
    <row r="68" spans="1:9" ht="25.05" customHeight="1" x14ac:dyDescent="0.25">
      <c r="A68" s="357" t="s">
        <v>2003</v>
      </c>
      <c r="B68" s="67">
        <v>9</v>
      </c>
      <c r="C68" s="54">
        <v>3.13</v>
      </c>
      <c r="D68" s="366"/>
      <c r="E68" s="365" t="s">
        <v>2004</v>
      </c>
      <c r="F68" s="224" t="s">
        <v>2121</v>
      </c>
      <c r="G68" s="393" t="s">
        <v>2172</v>
      </c>
    </row>
    <row r="69" spans="1:9" s="372" customFormat="1" ht="25.05" customHeight="1" x14ac:dyDescent="0.25">
      <c r="A69" s="357" t="s">
        <v>1928</v>
      </c>
      <c r="B69" s="67">
        <v>8</v>
      </c>
      <c r="C69" s="58">
        <v>4.9000000000000004</v>
      </c>
      <c r="E69" s="352" t="s">
        <v>2094</v>
      </c>
      <c r="F69" s="224"/>
      <c r="G69" s="405" t="s">
        <v>2173</v>
      </c>
      <c r="I69" s="268"/>
    </row>
    <row r="70" spans="1:9" ht="25.05" customHeight="1" x14ac:dyDescent="0.25">
      <c r="A70" s="67" t="s">
        <v>2062</v>
      </c>
      <c r="B70" s="67">
        <v>5</v>
      </c>
      <c r="C70" s="58">
        <v>4.0999999999999996</v>
      </c>
      <c r="D70" s="372"/>
      <c r="E70" s="328" t="s">
        <v>2063</v>
      </c>
      <c r="F70" s="224" t="s">
        <v>2140</v>
      </c>
      <c r="G70" s="427"/>
    </row>
    <row r="72" spans="1:9" ht="25.05" customHeight="1" x14ac:dyDescent="0.25">
      <c r="G72" s="401" t="s">
        <v>2171</v>
      </c>
    </row>
    <row r="73" spans="1:9" ht="25.05" customHeight="1" x14ac:dyDescent="0.25">
      <c r="G73" s="402"/>
    </row>
    <row r="74" spans="1:9" ht="25.05" customHeight="1" x14ac:dyDescent="0.25">
      <c r="G74" s="402"/>
    </row>
    <row r="75" spans="1:9" ht="25.05" customHeight="1" x14ac:dyDescent="0.25">
      <c r="G75" s="403"/>
    </row>
  </sheetData>
  <mergeCells count="32">
    <mergeCell ref="G69:G70"/>
    <mergeCell ref="G72:G75"/>
    <mergeCell ref="C61:C62"/>
    <mergeCell ref="F61:F62"/>
    <mergeCell ref="D10:D15"/>
    <mergeCell ref="D17:D19"/>
    <mergeCell ref="D7:D8"/>
    <mergeCell ref="E7:E8"/>
    <mergeCell ref="D61:D65"/>
    <mergeCell ref="F7:F8"/>
    <mergeCell ref="E31:E32"/>
    <mergeCell ref="F31:F32"/>
    <mergeCell ref="G17:G19"/>
    <mergeCell ref="D21:D23"/>
    <mergeCell ref="D31:D35"/>
    <mergeCell ref="D25:D29"/>
    <mergeCell ref="D56:D59"/>
    <mergeCell ref="G37:G44"/>
    <mergeCell ref="B47:D47"/>
    <mergeCell ref="B48:D48"/>
    <mergeCell ref="B49:D49"/>
    <mergeCell ref="B50:D50"/>
    <mergeCell ref="B51:D51"/>
    <mergeCell ref="B52:D52"/>
    <mergeCell ref="B46:D46"/>
    <mergeCell ref="G63:G65"/>
    <mergeCell ref="D37:D44"/>
    <mergeCell ref="G31:G34"/>
    <mergeCell ref="G55:G58"/>
    <mergeCell ref="G22:G23"/>
    <mergeCell ref="G25:G29"/>
    <mergeCell ref="E61:E6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40"/>
  <sheetViews>
    <sheetView topLeftCell="A23" zoomScale="68" zoomScaleNormal="80" workbookViewId="0">
      <selection activeCell="B38" sqref="B38"/>
    </sheetView>
  </sheetViews>
  <sheetFormatPr defaultRowHeight="28.05" customHeight="1" x14ac:dyDescent="0.25"/>
  <cols>
    <col min="1" max="1" width="23.33203125" style="223" bestFit="1" customWidth="1"/>
    <col min="2" max="2" width="57.6640625" bestFit="1" customWidth="1"/>
    <col min="3" max="3" width="18.33203125" style="223" customWidth="1"/>
    <col min="4" max="4" width="15" customWidth="1"/>
    <col min="5" max="5" width="17.44140625" customWidth="1"/>
    <col min="6" max="6" width="56.88671875" customWidth="1"/>
    <col min="7" max="7" width="64.33203125" style="223" bestFit="1" customWidth="1"/>
    <col min="12" max="12" width="8.88671875" customWidth="1"/>
  </cols>
  <sheetData>
    <row r="1" spans="1:28" s="223" customFormat="1" ht="28.05" customHeight="1" x14ac:dyDescent="0.25">
      <c r="B1" s="227" t="s">
        <v>1419</v>
      </c>
      <c r="D1" s="54"/>
      <c r="E1" s="13"/>
      <c r="F1" s="83"/>
      <c r="G1" s="83"/>
    </row>
    <row r="2" spans="1:28" s="223" customFormat="1" ht="28.05" customHeight="1" x14ac:dyDescent="0.25">
      <c r="A2" s="418" t="s">
        <v>1405</v>
      </c>
      <c r="B2" s="66" t="s">
        <v>1407</v>
      </c>
      <c r="C2" s="226">
        <v>40</v>
      </c>
      <c r="D2" s="54">
        <v>11.22</v>
      </c>
      <c r="I2" s="223">
        <v>15</v>
      </c>
    </row>
    <row r="3" spans="1:28" s="223" customFormat="1" ht="28.05" customHeight="1" x14ac:dyDescent="0.25">
      <c r="A3" s="419"/>
      <c r="B3" s="66" t="s">
        <v>1408</v>
      </c>
      <c r="C3" s="226">
        <v>56</v>
      </c>
      <c r="D3" s="54">
        <v>11.22</v>
      </c>
      <c r="I3" s="223">
        <v>29</v>
      </c>
    </row>
    <row r="4" spans="1:28" s="223" customFormat="1" ht="28.05" customHeight="1" x14ac:dyDescent="0.25">
      <c r="A4" s="419"/>
      <c r="B4" s="66" t="s">
        <v>1409</v>
      </c>
      <c r="C4" s="226">
        <v>6</v>
      </c>
      <c r="D4" s="54">
        <v>11.26</v>
      </c>
      <c r="I4" s="223">
        <v>5</v>
      </c>
    </row>
    <row r="5" spans="1:28" s="223" customFormat="1" ht="28.05" customHeight="1" x14ac:dyDescent="0.25">
      <c r="A5" s="419"/>
      <c r="B5" s="66" t="s">
        <v>1410</v>
      </c>
      <c r="C5" s="226">
        <v>42</v>
      </c>
      <c r="D5" s="54">
        <v>11.26</v>
      </c>
      <c r="I5" s="223">
        <v>17</v>
      </c>
    </row>
    <row r="6" spans="1:28" s="223" customFormat="1" ht="28.05" customHeight="1" x14ac:dyDescent="0.25">
      <c r="A6" s="419"/>
      <c r="B6" s="66" t="s">
        <v>1411</v>
      </c>
      <c r="C6" s="226">
        <v>3</v>
      </c>
      <c r="D6" s="54">
        <v>11.26</v>
      </c>
      <c r="I6" s="223">
        <v>3</v>
      </c>
    </row>
    <row r="7" spans="1:28" s="223" customFormat="1" ht="28.05" customHeight="1" x14ac:dyDescent="0.25">
      <c r="A7" s="419"/>
      <c r="B7" s="68" t="s">
        <v>1412</v>
      </c>
      <c r="C7" s="226">
        <v>5</v>
      </c>
      <c r="D7" s="54">
        <v>11.26</v>
      </c>
      <c r="I7" s="223">
        <v>3</v>
      </c>
    </row>
    <row r="8" spans="1:28" s="223" customFormat="1" ht="28.05" customHeight="1" x14ac:dyDescent="0.25">
      <c r="A8" s="419"/>
      <c r="B8" s="68" t="s">
        <v>1413</v>
      </c>
      <c r="C8" s="226">
        <v>30</v>
      </c>
      <c r="D8" s="54">
        <v>11.26</v>
      </c>
      <c r="I8" s="223">
        <v>12</v>
      </c>
    </row>
    <row r="9" spans="1:28" s="223" customFormat="1" ht="28.05" customHeight="1" x14ac:dyDescent="0.25">
      <c r="A9" s="419"/>
      <c r="B9" s="66" t="s">
        <v>1414</v>
      </c>
      <c r="C9" s="226">
        <v>49</v>
      </c>
      <c r="D9" s="54">
        <v>11.26</v>
      </c>
      <c r="I9" s="223">
        <v>34</v>
      </c>
    </row>
    <row r="10" spans="1:28" s="223" customFormat="1" ht="28.05" customHeight="1" x14ac:dyDescent="0.25">
      <c r="A10" s="420"/>
      <c r="B10" s="66" t="s">
        <v>1415</v>
      </c>
      <c r="C10" s="226">
        <v>44</v>
      </c>
      <c r="D10" s="54">
        <v>11.26</v>
      </c>
      <c r="I10" s="223">
        <v>23</v>
      </c>
    </row>
    <row r="11" spans="1:28" s="223" customFormat="1" ht="28.05" customHeight="1" x14ac:dyDescent="0.25">
      <c r="B11" s="66"/>
      <c r="C11" s="66"/>
      <c r="D11" s="54"/>
    </row>
    <row r="12" spans="1:28" s="223" customFormat="1" ht="28.05" customHeight="1" x14ac:dyDescent="0.25">
      <c r="B12" s="225" t="s">
        <v>1553</v>
      </c>
      <c r="C12" s="66"/>
      <c r="D12" s="54"/>
      <c r="G12" s="225" t="s">
        <v>1723</v>
      </c>
    </row>
    <row r="13" spans="1:28" ht="25.05" customHeight="1" x14ac:dyDescent="0.25">
      <c r="B13" s="11" t="s">
        <v>637</v>
      </c>
      <c r="C13" s="11"/>
      <c r="D13" s="54">
        <v>9.19</v>
      </c>
      <c r="E13" s="13" t="s">
        <v>745</v>
      </c>
      <c r="F13" s="61" t="s">
        <v>1206</v>
      </c>
      <c r="G13" s="83" t="s">
        <v>1422</v>
      </c>
      <c r="H13" t="s">
        <v>86</v>
      </c>
      <c r="I13" s="53"/>
      <c r="W13" s="212"/>
      <c r="X13" s="212"/>
      <c r="Y13" s="212"/>
      <c r="Z13" s="212"/>
      <c r="AA13" s="212"/>
      <c r="AB13" s="212"/>
    </row>
    <row r="14" spans="1:28" s="223" customFormat="1" ht="28.05" customHeight="1" x14ac:dyDescent="0.25">
      <c r="B14" s="66"/>
      <c r="C14" s="66"/>
      <c r="D14" s="54"/>
    </row>
    <row r="15" spans="1:28" s="300" customFormat="1" ht="28.05" customHeight="1" x14ac:dyDescent="0.25">
      <c r="B15" s="66"/>
      <c r="C15" s="66"/>
      <c r="D15" s="54"/>
    </row>
    <row r="16" spans="1:28" s="166" customFormat="1" ht="28.05" customHeight="1" x14ac:dyDescent="0.25">
      <c r="A16" s="223"/>
      <c r="B16" s="228" t="s">
        <v>1420</v>
      </c>
      <c r="C16" s="223"/>
      <c r="D16" s="228" t="s">
        <v>1436</v>
      </c>
      <c r="G16" s="223"/>
      <c r="W16" s="212"/>
      <c r="X16" s="212"/>
      <c r="Y16" s="212"/>
      <c r="Z16" s="212"/>
      <c r="AA16" s="212"/>
      <c r="AB16" s="212"/>
    </row>
    <row r="17" spans="1:28" s="166" customFormat="1" ht="25.05" customHeight="1" x14ac:dyDescent="0.25">
      <c r="A17" s="260" t="s">
        <v>1417</v>
      </c>
      <c r="B17" s="286" t="s">
        <v>1459</v>
      </c>
      <c r="C17" s="67"/>
      <c r="D17" s="166" t="s">
        <v>1197</v>
      </c>
      <c r="E17" s="13" t="s">
        <v>822</v>
      </c>
      <c r="F17" s="61" t="s">
        <v>1233</v>
      </c>
      <c r="G17" s="121"/>
      <c r="H17" s="60" t="s">
        <v>813</v>
      </c>
      <c r="I17" s="69"/>
      <c r="W17" s="212"/>
      <c r="X17" s="212"/>
      <c r="Y17" s="212"/>
      <c r="Z17" s="212"/>
      <c r="AA17" s="212"/>
      <c r="AB17" s="212"/>
    </row>
    <row r="18" spans="1:28" s="223" customFormat="1" ht="28.05" customHeight="1" x14ac:dyDescent="0.25">
      <c r="A18" s="283" t="s">
        <v>1418</v>
      </c>
      <c r="B18" s="285" t="s">
        <v>1657</v>
      </c>
      <c r="D18" s="223" t="s">
        <v>1217</v>
      </c>
      <c r="E18" s="13" t="s">
        <v>697</v>
      </c>
      <c r="F18" s="83" t="s">
        <v>1375</v>
      </c>
    </row>
    <row r="19" spans="1:28" s="284" customFormat="1" ht="25.05" customHeight="1" x14ac:dyDescent="0.25">
      <c r="F19" s="268"/>
    </row>
    <row r="20" spans="1:28" ht="28.05" customHeight="1" x14ac:dyDescent="0.25">
      <c r="A20" s="261"/>
      <c r="B20" s="132"/>
      <c r="C20" s="261"/>
      <c r="D20" s="13"/>
      <c r="E20" s="130"/>
      <c r="F20" s="130"/>
      <c r="G20" s="130"/>
    </row>
    <row r="21" spans="1:28" ht="28.05" customHeight="1" x14ac:dyDescent="0.25">
      <c r="B21" s="296" t="s">
        <v>1687</v>
      </c>
      <c r="C21" s="263"/>
      <c r="D21" s="264" t="s">
        <v>1436</v>
      </c>
    </row>
    <row r="22" spans="1:28" s="295" customFormat="1" ht="28.05" customHeight="1" x14ac:dyDescent="0.25">
      <c r="B22" s="137" t="s">
        <v>1692</v>
      </c>
      <c r="C22" s="137">
        <v>11</v>
      </c>
      <c r="D22" s="295" t="s">
        <v>1653</v>
      </c>
      <c r="E22" s="236" t="s">
        <v>1569</v>
      </c>
      <c r="F22" s="61" t="s">
        <v>1724</v>
      </c>
      <c r="G22" s="268" t="s">
        <v>1686</v>
      </c>
      <c r="H22" s="121" t="s">
        <v>813</v>
      </c>
      <c r="I22" s="130" t="s">
        <v>86</v>
      </c>
    </row>
    <row r="23" spans="1:28" s="278" customFormat="1" ht="28.05" customHeight="1" x14ac:dyDescent="0.25">
      <c r="B23" s="137"/>
      <c r="C23" s="137"/>
      <c r="D23" s="54"/>
      <c r="E23" s="13"/>
      <c r="I23" s="130"/>
    </row>
    <row r="24" spans="1:28" s="253" customFormat="1" ht="28.05" customHeight="1" x14ac:dyDescent="0.25">
      <c r="A24" s="223"/>
      <c r="B24" s="297" t="s">
        <v>1426</v>
      </c>
      <c r="C24" s="223"/>
      <c r="D24"/>
      <c r="E24"/>
      <c r="F24"/>
      <c r="G24" s="223"/>
    </row>
    <row r="25" spans="1:28" ht="28.05" customHeight="1" x14ac:dyDescent="0.25">
      <c r="B25" s="230" t="s">
        <v>1425</v>
      </c>
      <c r="D25" s="55" t="s">
        <v>530</v>
      </c>
      <c r="E25" s="13" t="s">
        <v>654</v>
      </c>
      <c r="F25" s="90" t="s">
        <v>955</v>
      </c>
    </row>
    <row r="26" spans="1:28" ht="28.05" customHeight="1" x14ac:dyDescent="0.25">
      <c r="B26" s="32" t="s">
        <v>1559</v>
      </c>
    </row>
    <row r="27" spans="1:28" ht="25.05" customHeight="1" x14ac:dyDescent="0.25">
      <c r="A27" s="253"/>
      <c r="B27" s="262" t="s">
        <v>1474</v>
      </c>
      <c r="C27" s="253"/>
      <c r="D27" s="58">
        <v>11.8</v>
      </c>
      <c r="E27" s="253"/>
      <c r="F27" s="253"/>
      <c r="G27" s="253"/>
      <c r="H27" s="60" t="s">
        <v>813</v>
      </c>
    </row>
    <row r="28" spans="1:28" ht="25.05" customHeight="1" x14ac:dyDescent="0.25">
      <c r="B28" s="65" t="s">
        <v>1427</v>
      </c>
      <c r="C28" s="223">
        <v>9</v>
      </c>
      <c r="D28" s="58">
        <v>11.9</v>
      </c>
      <c r="E28" s="13" t="s">
        <v>1440</v>
      </c>
      <c r="F28" s="168" t="s">
        <v>1388</v>
      </c>
      <c r="G28" s="280"/>
      <c r="H28" s="60" t="s">
        <v>813</v>
      </c>
    </row>
    <row r="29" spans="1:28" s="266" customFormat="1" ht="25.05" customHeight="1" x14ac:dyDescent="0.25">
      <c r="A29" s="280"/>
      <c r="B29" s="63" t="s">
        <v>1481</v>
      </c>
      <c r="C29" s="63">
        <v>5</v>
      </c>
      <c r="D29" s="54">
        <v>11.3</v>
      </c>
      <c r="E29" s="13" t="s">
        <v>774</v>
      </c>
      <c r="F29" s="295" t="s">
        <v>1699</v>
      </c>
      <c r="G29" s="295" t="s">
        <v>1684</v>
      </c>
      <c r="H29" s="121" t="s">
        <v>86</v>
      </c>
    </row>
    <row r="30" spans="1:28" s="301" customFormat="1" ht="25.05" customHeight="1" x14ac:dyDescent="0.25">
      <c r="B30" s="65" t="s">
        <v>1483</v>
      </c>
      <c r="C30" s="65">
        <v>6</v>
      </c>
      <c r="D30" s="54">
        <v>11.19</v>
      </c>
      <c r="E30" s="334" t="s">
        <v>1727</v>
      </c>
      <c r="F30" s="295" t="s">
        <v>1720</v>
      </c>
      <c r="G30" s="295" t="s">
        <v>1685</v>
      </c>
      <c r="H30" s="61" t="s">
        <v>86</v>
      </c>
    </row>
    <row r="31" spans="1:28" ht="25.05" customHeight="1" x14ac:dyDescent="0.25">
      <c r="H31" s="268"/>
      <c r="I31" s="83"/>
    </row>
    <row r="32" spans="1:28" ht="25.05" customHeight="1" x14ac:dyDescent="0.25">
      <c r="B32" s="297" t="s">
        <v>1434</v>
      </c>
      <c r="D32" s="264" t="s">
        <v>1436</v>
      </c>
      <c r="E32" s="264" t="s">
        <v>1561</v>
      </c>
      <c r="F32" s="264" t="s">
        <v>1562</v>
      </c>
      <c r="H32" s="61" t="s">
        <v>513</v>
      </c>
      <c r="I32" s="130" t="s">
        <v>1394</v>
      </c>
    </row>
    <row r="33" spans="1:9" ht="25.05" customHeight="1" x14ac:dyDescent="0.25">
      <c r="B33" s="231" t="s">
        <v>1430</v>
      </c>
      <c r="C33" s="223">
        <v>2</v>
      </c>
      <c r="D33" s="54">
        <v>10.3</v>
      </c>
      <c r="E33" s="13" t="s">
        <v>661</v>
      </c>
      <c r="F33" s="295"/>
      <c r="G33" s="168" t="s">
        <v>1554</v>
      </c>
      <c r="H33" s="121" t="s">
        <v>813</v>
      </c>
      <c r="I33" s="130" t="s">
        <v>1394</v>
      </c>
    </row>
    <row r="34" spans="1:9" s="53" customFormat="1" ht="25.05" customHeight="1" x14ac:dyDescent="0.25">
      <c r="A34" s="223"/>
      <c r="B34" s="231" t="s">
        <v>1431</v>
      </c>
      <c r="C34" s="223">
        <v>5</v>
      </c>
      <c r="D34" s="58">
        <v>11.7</v>
      </c>
      <c r="E34" s="13" t="s">
        <v>683</v>
      </c>
      <c r="F34" s="295"/>
      <c r="G34" s="168" t="s">
        <v>1433</v>
      </c>
      <c r="H34" s="60" t="s">
        <v>813</v>
      </c>
      <c r="I34" s="130" t="s">
        <v>1394</v>
      </c>
    </row>
    <row r="35" spans="1:9" ht="25.05" customHeight="1" x14ac:dyDescent="0.25">
      <c r="B35" s="231" t="s">
        <v>1428</v>
      </c>
      <c r="C35" s="223">
        <v>5</v>
      </c>
      <c r="D35" s="54">
        <v>11.12</v>
      </c>
      <c r="E35" s="13" t="s">
        <v>702</v>
      </c>
      <c r="F35" s="295"/>
      <c r="G35" s="168" t="s">
        <v>1560</v>
      </c>
      <c r="H35" t="s">
        <v>86</v>
      </c>
    </row>
    <row r="36" spans="1:9" ht="25.05" customHeight="1" x14ac:dyDescent="0.25">
      <c r="B36" s="231" t="s">
        <v>1432</v>
      </c>
      <c r="C36" s="223">
        <v>1</v>
      </c>
      <c r="D36" s="54">
        <v>11.21</v>
      </c>
      <c r="E36" s="13" t="s">
        <v>737</v>
      </c>
      <c r="F36" s="295"/>
      <c r="G36" s="168" t="s">
        <v>1689</v>
      </c>
      <c r="H36" t="s">
        <v>86</v>
      </c>
    </row>
    <row r="37" spans="1:9" ht="28.05" customHeight="1" x14ac:dyDescent="0.25">
      <c r="A37" s="53"/>
      <c r="B37" s="231" t="s">
        <v>1429</v>
      </c>
      <c r="C37" s="53">
        <v>4</v>
      </c>
      <c r="D37" s="58">
        <v>12.8</v>
      </c>
      <c r="E37" s="13" t="s">
        <v>769</v>
      </c>
      <c r="F37" s="295"/>
      <c r="G37" s="168" t="s">
        <v>1690</v>
      </c>
    </row>
    <row r="38" spans="1:9" ht="28.05" customHeight="1" x14ac:dyDescent="0.25">
      <c r="A38"/>
      <c r="B38" s="232" t="s">
        <v>116</v>
      </c>
      <c r="C38" s="7">
        <v>2</v>
      </c>
      <c r="D38" s="252" t="s">
        <v>135</v>
      </c>
      <c r="E38" s="233" t="s">
        <v>517</v>
      </c>
      <c r="F38" s="295"/>
      <c r="G38" s="168" t="s">
        <v>1691</v>
      </c>
    </row>
    <row r="39" spans="1:9" ht="28.05" customHeight="1" x14ac:dyDescent="0.25">
      <c r="A39"/>
      <c r="B39" s="151" t="s">
        <v>147</v>
      </c>
      <c r="C39" s="252">
        <v>3</v>
      </c>
      <c r="D39" s="54">
        <v>8.24</v>
      </c>
      <c r="E39" s="255" t="s">
        <v>1495</v>
      </c>
      <c r="F39" s="295"/>
      <c r="G39" s="168" t="s">
        <v>521</v>
      </c>
    </row>
    <row r="40" spans="1:9" ht="28.05" customHeight="1" x14ac:dyDescent="0.25">
      <c r="B40" s="132" t="s">
        <v>1493</v>
      </c>
      <c r="C40" s="132">
        <v>9</v>
      </c>
      <c r="D40" s="4">
        <v>9.1999999999999993</v>
      </c>
      <c r="E40" s="13" t="s">
        <v>527</v>
      </c>
      <c r="F40" s="295"/>
      <c r="G40" s="168" t="s">
        <v>1688</v>
      </c>
      <c r="H40" s="61" t="s">
        <v>813</v>
      </c>
      <c r="I40" s="130" t="s">
        <v>1356</v>
      </c>
    </row>
  </sheetData>
  <mergeCells count="1">
    <mergeCell ref="A2:A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I16"/>
  <sheetViews>
    <sheetView zoomScale="81" zoomScaleNormal="85" workbookViewId="0">
      <selection activeCell="D16" sqref="D16"/>
    </sheetView>
  </sheetViews>
  <sheetFormatPr defaultRowHeight="25.05" customHeight="1" x14ac:dyDescent="0.25"/>
  <cols>
    <col min="1" max="1" width="55.44140625" style="67" bestFit="1" customWidth="1"/>
    <col min="2" max="2" width="7.5546875" style="67" customWidth="1"/>
    <col min="3" max="3" width="9.88671875" customWidth="1"/>
    <col min="4" max="4" width="19.21875" customWidth="1"/>
    <col min="5" max="5" width="16.109375" style="323" bestFit="1" customWidth="1"/>
    <col min="6" max="6" width="58.44140625" style="224" customWidth="1"/>
    <col min="7" max="7" width="58.44140625" customWidth="1"/>
    <col min="9" max="9" width="8.88671875" style="83"/>
  </cols>
  <sheetData>
    <row r="1" spans="1:9" ht="25.05" customHeight="1" x14ac:dyDescent="0.25">
      <c r="A1" s="62" t="s">
        <v>0</v>
      </c>
      <c r="B1" s="62"/>
      <c r="C1" s="1" t="s">
        <v>1436</v>
      </c>
      <c r="D1" s="1" t="s">
        <v>2</v>
      </c>
      <c r="E1" s="1" t="s">
        <v>1930</v>
      </c>
      <c r="F1" s="1" t="s">
        <v>1562</v>
      </c>
      <c r="G1" s="1" t="s">
        <v>5</v>
      </c>
    </row>
    <row r="2" spans="1:9" ht="25.05" customHeight="1" x14ac:dyDescent="0.25">
      <c r="A2" s="132" t="s">
        <v>1492</v>
      </c>
      <c r="B2" s="132">
        <v>10</v>
      </c>
      <c r="C2" s="54">
        <v>9.24</v>
      </c>
      <c r="D2" s="236" t="s">
        <v>1393</v>
      </c>
      <c r="E2" s="13"/>
      <c r="F2" s="48" t="s">
        <v>1725</v>
      </c>
      <c r="G2" s="290" t="s">
        <v>1716</v>
      </c>
      <c r="H2" s="60" t="s">
        <v>813</v>
      </c>
      <c r="I2" s="130" t="s">
        <v>86</v>
      </c>
    </row>
    <row r="3" spans="1:9" ht="25.05" customHeight="1" x14ac:dyDescent="0.25">
      <c r="A3" s="151" t="s">
        <v>1489</v>
      </c>
      <c r="B3" s="151">
        <v>20</v>
      </c>
      <c r="C3" s="58">
        <v>10.9</v>
      </c>
      <c r="D3" s="13" t="s">
        <v>643</v>
      </c>
      <c r="E3" s="13"/>
      <c r="F3" s="224" t="s">
        <v>1729</v>
      </c>
      <c r="G3" s="276" t="s">
        <v>1728</v>
      </c>
      <c r="H3" s="121" t="s">
        <v>86</v>
      </c>
      <c r="I3" s="130" t="s">
        <v>86</v>
      </c>
    </row>
    <row r="4" spans="1:9" s="53" customFormat="1" ht="25.05" hidden="1" customHeight="1" x14ac:dyDescent="0.25">
      <c r="A4" s="132" t="s">
        <v>1485</v>
      </c>
      <c r="B4" s="132">
        <v>1</v>
      </c>
      <c r="C4" s="54">
        <v>11.14</v>
      </c>
      <c r="D4" s="13" t="s">
        <v>708</v>
      </c>
      <c r="E4" s="13"/>
      <c r="F4" s="224" t="s">
        <v>1437</v>
      </c>
      <c r="G4" s="53" t="s">
        <v>1438</v>
      </c>
      <c r="H4" s="61" t="s">
        <v>86</v>
      </c>
      <c r="I4" s="83"/>
    </row>
    <row r="5" spans="1:9" ht="25.05" customHeight="1" x14ac:dyDescent="0.25">
      <c r="A5" s="67" t="s">
        <v>1479</v>
      </c>
      <c r="B5" s="67">
        <v>12</v>
      </c>
      <c r="C5" s="58">
        <v>12.7</v>
      </c>
      <c r="D5" s="13" t="s">
        <v>780</v>
      </c>
      <c r="E5" s="13"/>
      <c r="F5" s="48" t="s">
        <v>1726</v>
      </c>
      <c r="G5" s="295" t="s">
        <v>1717</v>
      </c>
      <c r="H5" s="60" t="s">
        <v>813</v>
      </c>
      <c r="I5" s="130" t="s">
        <v>1394</v>
      </c>
    </row>
    <row r="13" spans="1:9" ht="25.05" customHeight="1" x14ac:dyDescent="0.25">
      <c r="A13" s="67" t="s">
        <v>2116</v>
      </c>
      <c r="B13" s="67">
        <v>4</v>
      </c>
      <c r="C13" s="54">
        <v>4.29</v>
      </c>
      <c r="D13" s="361" t="s">
        <v>2117</v>
      </c>
      <c r="E13" s="369" t="s">
        <v>2167</v>
      </c>
    </row>
    <row r="14" spans="1:9" ht="25.05" customHeight="1" x14ac:dyDescent="0.25">
      <c r="A14" s="368" t="s">
        <v>1989</v>
      </c>
      <c r="B14" s="67">
        <v>3</v>
      </c>
      <c r="C14" s="54">
        <v>4.3</v>
      </c>
      <c r="D14" s="367" t="s">
        <v>1983</v>
      </c>
      <c r="E14" s="369" t="s">
        <v>2133</v>
      </c>
      <c r="F14" s="224" t="s">
        <v>2166</v>
      </c>
    </row>
    <row r="15" spans="1:9" ht="25.05" customHeight="1" x14ac:dyDescent="0.25">
      <c r="A15" s="67" t="s">
        <v>2135</v>
      </c>
      <c r="B15" s="67">
        <v>9</v>
      </c>
      <c r="C15" s="54">
        <v>4.22</v>
      </c>
      <c r="D15" s="374" t="s">
        <v>2136</v>
      </c>
      <c r="E15" s="369" t="s">
        <v>2138</v>
      </c>
      <c r="F15" s="224" t="s">
        <v>2165</v>
      </c>
    </row>
    <row r="16" spans="1:9" ht="25.05" customHeight="1" x14ac:dyDescent="0.25">
      <c r="A16" s="67" t="s">
        <v>2162</v>
      </c>
      <c r="B16" s="67">
        <v>6</v>
      </c>
      <c r="C16" s="54">
        <v>4.1399999999999997</v>
      </c>
      <c r="D16" s="379" t="s">
        <v>2163</v>
      </c>
      <c r="E16" s="362" t="s">
        <v>2164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5119-58BA-4A31-977B-3C75CD6DA590}">
  <dimension ref="A1:I35"/>
  <sheetViews>
    <sheetView topLeftCell="A18" workbookViewId="0">
      <selection activeCell="E33" sqref="E33:E34"/>
    </sheetView>
  </sheetViews>
  <sheetFormatPr defaultRowHeight="19.95" customHeight="1" x14ac:dyDescent="0.25"/>
  <cols>
    <col min="1" max="1" width="47.77734375" bestFit="1" customWidth="1"/>
    <col min="2" max="2" width="12.44140625" bestFit="1" customWidth="1"/>
    <col min="3" max="3" width="15.5546875" style="320" bestFit="1" customWidth="1"/>
    <col min="4" max="4" width="10.5546875" style="92" bestFit="1" customWidth="1"/>
    <col min="5" max="5" width="16.5546875" bestFit="1" customWidth="1"/>
    <col min="6" max="6" width="46.5546875" bestFit="1" customWidth="1"/>
    <col min="7" max="7" width="8.88671875" style="92"/>
  </cols>
  <sheetData>
    <row r="1" spans="1:9" s="320" customFormat="1" ht="19.95" customHeight="1" x14ac:dyDescent="0.25">
      <c r="A1" s="62" t="s">
        <v>1856</v>
      </c>
      <c r="B1" s="62" t="s">
        <v>1862</v>
      </c>
      <c r="C1" s="62" t="s">
        <v>1860</v>
      </c>
      <c r="D1" s="1" t="s">
        <v>1875</v>
      </c>
      <c r="E1" s="1" t="s">
        <v>2</v>
      </c>
      <c r="F1" s="1" t="s">
        <v>5</v>
      </c>
      <c r="G1" s="1" t="s">
        <v>1858</v>
      </c>
      <c r="I1" s="268"/>
    </row>
    <row r="2" spans="1:9" ht="19.95" customHeight="1" x14ac:dyDescent="0.25">
      <c r="A2" s="52" t="s">
        <v>1857</v>
      </c>
      <c r="B2" s="325" t="s">
        <v>1863</v>
      </c>
      <c r="C2" s="325" t="s">
        <v>1864</v>
      </c>
      <c r="D2" s="326">
        <v>2.2799999999999998</v>
      </c>
      <c r="E2" s="325" t="s">
        <v>1855</v>
      </c>
      <c r="F2" s="327" t="s">
        <v>1887</v>
      </c>
      <c r="G2" s="326" t="s">
        <v>1885</v>
      </c>
    </row>
    <row r="3" spans="1:9" ht="19.95" customHeight="1" x14ac:dyDescent="0.25">
      <c r="A3" s="325" t="s">
        <v>1861</v>
      </c>
      <c r="B3" s="422" t="s">
        <v>1865</v>
      </c>
      <c r="C3" s="422" t="s">
        <v>1866</v>
      </c>
      <c r="D3" s="326" t="s">
        <v>1876</v>
      </c>
      <c r="E3" s="422" t="s">
        <v>1859</v>
      </c>
      <c r="F3" s="325" t="s">
        <v>2047</v>
      </c>
      <c r="G3" s="326" t="s">
        <v>1987</v>
      </c>
    </row>
    <row r="4" spans="1:9" s="330" customFormat="1" ht="19.95" customHeight="1" x14ac:dyDescent="0.25">
      <c r="A4" s="325" t="s">
        <v>1985</v>
      </c>
      <c r="B4" s="422"/>
      <c r="C4" s="422"/>
      <c r="D4" s="326" t="s">
        <v>1876</v>
      </c>
      <c r="E4" s="422"/>
      <c r="F4" s="341" t="s">
        <v>1986</v>
      </c>
      <c r="G4" s="326" t="s">
        <v>1988</v>
      </c>
    </row>
    <row r="5" spans="1:9" ht="19.95" customHeight="1" x14ac:dyDescent="0.25">
      <c r="A5" s="325" t="s">
        <v>1896</v>
      </c>
      <c r="B5" s="325" t="s">
        <v>1868</v>
      </c>
      <c r="C5" s="325" t="s">
        <v>1869</v>
      </c>
      <c r="D5" s="326" t="s">
        <v>1876</v>
      </c>
      <c r="E5" s="325" t="s">
        <v>1867</v>
      </c>
      <c r="F5" s="325" t="s">
        <v>1897</v>
      </c>
      <c r="G5" s="326" t="s">
        <v>1944</v>
      </c>
    </row>
    <row r="6" spans="1:9" ht="19.95" customHeight="1" x14ac:dyDescent="0.25">
      <c r="A6" s="52" t="s">
        <v>1870</v>
      </c>
      <c r="B6" s="325" t="s">
        <v>1865</v>
      </c>
      <c r="C6" s="342" t="s">
        <v>1871</v>
      </c>
      <c r="D6" s="326" t="s">
        <v>1876</v>
      </c>
      <c r="E6" s="325" t="s">
        <v>782</v>
      </c>
      <c r="F6" s="325" t="s">
        <v>2100</v>
      </c>
      <c r="G6" s="326" t="s">
        <v>2099</v>
      </c>
    </row>
    <row r="7" spans="1:9" ht="19.95" customHeight="1" x14ac:dyDescent="0.25">
      <c r="A7" s="52" t="s">
        <v>1873</v>
      </c>
      <c r="B7" s="325" t="s">
        <v>1865</v>
      </c>
      <c r="C7" s="342" t="s">
        <v>1874</v>
      </c>
      <c r="D7" s="326" t="s">
        <v>1876</v>
      </c>
      <c r="E7" s="422" t="s">
        <v>1872</v>
      </c>
      <c r="F7" s="342" t="s">
        <v>1881</v>
      </c>
      <c r="G7" s="326" t="s">
        <v>1886</v>
      </c>
    </row>
    <row r="8" spans="1:9" ht="19.95" customHeight="1" x14ac:dyDescent="0.25">
      <c r="A8" s="52" t="s">
        <v>1877</v>
      </c>
      <c r="B8" s="325" t="s">
        <v>1865</v>
      </c>
      <c r="C8" s="342" t="s">
        <v>1878</v>
      </c>
      <c r="D8" s="326" t="s">
        <v>1876</v>
      </c>
      <c r="E8" s="422"/>
      <c r="F8" s="342" t="s">
        <v>1880</v>
      </c>
      <c r="G8" s="326" t="s">
        <v>1879</v>
      </c>
    </row>
    <row r="9" spans="1:9" ht="19.95" customHeight="1" x14ac:dyDescent="0.25">
      <c r="A9" s="52" t="s">
        <v>1883</v>
      </c>
      <c r="B9" s="325" t="s">
        <v>1865</v>
      </c>
      <c r="C9" s="342" t="s">
        <v>1884</v>
      </c>
      <c r="D9" s="326" t="s">
        <v>1876</v>
      </c>
      <c r="E9" s="422" t="s">
        <v>1882</v>
      </c>
      <c r="F9" s="342" t="s">
        <v>2048</v>
      </c>
      <c r="G9" s="326" t="s">
        <v>1965</v>
      </c>
    </row>
    <row r="10" spans="1:9" s="321" customFormat="1" ht="19.95" customHeight="1" x14ac:dyDescent="0.25">
      <c r="A10" s="325" t="s">
        <v>1923</v>
      </c>
      <c r="B10" s="325" t="s">
        <v>1865</v>
      </c>
      <c r="C10" s="342" t="s">
        <v>1884</v>
      </c>
      <c r="D10" s="326" t="s">
        <v>1876</v>
      </c>
      <c r="E10" s="422"/>
      <c r="F10" s="342" t="s">
        <v>2049</v>
      </c>
      <c r="G10" s="326" t="s">
        <v>1966</v>
      </c>
    </row>
    <row r="11" spans="1:9" ht="19.95" customHeight="1" x14ac:dyDescent="0.25">
      <c r="A11" s="52" t="s">
        <v>1891</v>
      </c>
      <c r="B11" s="52" t="s">
        <v>1889</v>
      </c>
      <c r="C11" s="342" t="s">
        <v>1890</v>
      </c>
      <c r="D11" s="326" t="s">
        <v>1876</v>
      </c>
      <c r="E11" s="325" t="s">
        <v>1888</v>
      </c>
      <c r="F11" s="342" t="s">
        <v>1895</v>
      </c>
      <c r="G11" s="326" t="s">
        <v>2030</v>
      </c>
    </row>
    <row r="12" spans="1:9" ht="19.95" customHeight="1" x14ac:dyDescent="0.25">
      <c r="A12" s="52" t="s">
        <v>1893</v>
      </c>
      <c r="B12" s="52" t="s">
        <v>1894</v>
      </c>
      <c r="C12" s="342" t="s">
        <v>1892</v>
      </c>
      <c r="D12" s="326" t="s">
        <v>1876</v>
      </c>
      <c r="E12" s="325" t="s">
        <v>644</v>
      </c>
      <c r="F12" s="342" t="s">
        <v>2050</v>
      </c>
      <c r="G12" s="326" t="s">
        <v>1971</v>
      </c>
    </row>
    <row r="13" spans="1:9" ht="19.95" customHeight="1" x14ac:dyDescent="0.25">
      <c r="A13" s="52" t="s">
        <v>1898</v>
      </c>
      <c r="B13" s="325" t="s">
        <v>1868</v>
      </c>
      <c r="C13" s="342" t="s">
        <v>1900</v>
      </c>
      <c r="D13" s="326" t="s">
        <v>1876</v>
      </c>
      <c r="E13" s="325" t="s">
        <v>1899</v>
      </c>
      <c r="F13" s="342" t="s">
        <v>2051</v>
      </c>
      <c r="G13" s="326" t="s">
        <v>1987</v>
      </c>
    </row>
    <row r="14" spans="1:9" ht="19.95" customHeight="1" x14ac:dyDescent="0.25">
      <c r="A14" s="325" t="s">
        <v>1903</v>
      </c>
      <c r="B14" s="325" t="s">
        <v>1865</v>
      </c>
      <c r="C14" s="325" t="s">
        <v>1902</v>
      </c>
      <c r="D14" s="326" t="s">
        <v>1876</v>
      </c>
      <c r="E14" s="343" t="s">
        <v>1901</v>
      </c>
      <c r="F14" s="342" t="s">
        <v>2052</v>
      </c>
      <c r="G14" s="326" t="s">
        <v>2002</v>
      </c>
    </row>
    <row r="15" spans="1:9" ht="19.95" customHeight="1" x14ac:dyDescent="0.25">
      <c r="A15" s="325" t="s">
        <v>1910</v>
      </c>
      <c r="B15" s="325" t="s">
        <v>1905</v>
      </c>
      <c r="C15" s="325" t="s">
        <v>1906</v>
      </c>
      <c r="D15" s="326" t="s">
        <v>1876</v>
      </c>
      <c r="E15" s="325" t="s">
        <v>1904</v>
      </c>
      <c r="F15" s="325" t="s">
        <v>2058</v>
      </c>
      <c r="G15" s="326" t="s">
        <v>2057</v>
      </c>
    </row>
    <row r="16" spans="1:9" ht="19.95" customHeight="1" x14ac:dyDescent="0.25">
      <c r="A16" s="325" t="s">
        <v>1982</v>
      </c>
      <c r="B16" s="325" t="s">
        <v>1913</v>
      </c>
      <c r="C16" s="325" t="s">
        <v>1912</v>
      </c>
      <c r="D16" s="326" t="s">
        <v>1876</v>
      </c>
      <c r="E16" s="325" t="s">
        <v>1909</v>
      </c>
      <c r="F16" s="325" t="s">
        <v>1911</v>
      </c>
      <c r="G16" s="326">
        <v>0</v>
      </c>
    </row>
    <row r="17" spans="1:7" ht="19.95" customHeight="1" x14ac:dyDescent="0.25">
      <c r="A17" s="325" t="s">
        <v>1931</v>
      </c>
      <c r="B17" s="325" t="s">
        <v>1868</v>
      </c>
      <c r="C17" s="325" t="s">
        <v>1915</v>
      </c>
      <c r="D17" s="326" t="s">
        <v>1876</v>
      </c>
      <c r="E17" s="325" t="s">
        <v>1914</v>
      </c>
      <c r="F17" s="325" t="s">
        <v>2053</v>
      </c>
      <c r="G17" s="326" t="s">
        <v>1971</v>
      </c>
    </row>
    <row r="18" spans="1:7" ht="19.95" customHeight="1" x14ac:dyDescent="0.25">
      <c r="A18" t="s">
        <v>2005</v>
      </c>
      <c r="B18" s="322" t="s">
        <v>1868</v>
      </c>
      <c r="C18" s="320" t="s">
        <v>1926</v>
      </c>
      <c r="D18" s="92" t="s">
        <v>1876</v>
      </c>
      <c r="E18" t="s">
        <v>1919</v>
      </c>
      <c r="F18" s="131" t="s">
        <v>1981</v>
      </c>
      <c r="G18" s="338" t="s">
        <v>2046</v>
      </c>
    </row>
    <row r="19" spans="1:7" ht="19.95" customHeight="1" x14ac:dyDescent="0.25">
      <c r="A19" s="52" t="s">
        <v>1976</v>
      </c>
      <c r="B19" s="325" t="s">
        <v>1865</v>
      </c>
      <c r="C19" s="342" t="s">
        <v>1902</v>
      </c>
      <c r="D19" s="326" t="s">
        <v>1876</v>
      </c>
      <c r="E19" s="325" t="s">
        <v>1922</v>
      </c>
      <c r="F19" s="325" t="s">
        <v>1895</v>
      </c>
      <c r="G19" s="326" t="s">
        <v>2037</v>
      </c>
    </row>
    <row r="20" spans="1:7" ht="19.95" customHeight="1" x14ac:dyDescent="0.25">
      <c r="A20" s="325" t="s">
        <v>1928</v>
      </c>
      <c r="B20" s="325" t="s">
        <v>1868</v>
      </c>
      <c r="C20" s="342" t="s">
        <v>1929</v>
      </c>
      <c r="D20" s="326" t="s">
        <v>1876</v>
      </c>
      <c r="E20" s="325" t="s">
        <v>1927</v>
      </c>
      <c r="F20" s="325" t="s">
        <v>2088</v>
      </c>
      <c r="G20" s="326" t="s">
        <v>2086</v>
      </c>
    </row>
    <row r="21" spans="1:7" ht="19.95" customHeight="1" x14ac:dyDescent="0.25">
      <c r="A21" s="325" t="s">
        <v>1933</v>
      </c>
      <c r="B21" s="325" t="s">
        <v>1868</v>
      </c>
      <c r="C21" s="325" t="s">
        <v>1926</v>
      </c>
      <c r="D21" s="326" t="s">
        <v>1876</v>
      </c>
      <c r="E21" s="325" t="s">
        <v>1932</v>
      </c>
      <c r="F21" s="325" t="s">
        <v>2054</v>
      </c>
      <c r="G21" s="326" t="s">
        <v>1879</v>
      </c>
    </row>
    <row r="22" spans="1:7" ht="19.95" customHeight="1" x14ac:dyDescent="0.25">
      <c r="A22" s="325" t="s">
        <v>1938</v>
      </c>
      <c r="B22" s="325" t="s">
        <v>1936</v>
      </c>
      <c r="C22" s="325" t="s">
        <v>1937</v>
      </c>
      <c r="D22" s="326" t="s">
        <v>1876</v>
      </c>
      <c r="E22" s="325" t="s">
        <v>1934</v>
      </c>
      <c r="F22" s="325" t="s">
        <v>1935</v>
      </c>
      <c r="G22" s="326" t="s">
        <v>1879</v>
      </c>
    </row>
    <row r="23" spans="1:7" ht="19.95" customHeight="1" x14ac:dyDescent="0.25">
      <c r="A23" s="52" t="s">
        <v>1940</v>
      </c>
      <c r="B23" s="325" t="s">
        <v>1941</v>
      </c>
      <c r="C23" s="342" t="s">
        <v>1942</v>
      </c>
      <c r="D23" s="326" t="s">
        <v>1876</v>
      </c>
      <c r="E23" s="325" t="s">
        <v>1939</v>
      </c>
      <c r="F23" s="325" t="s">
        <v>1943</v>
      </c>
      <c r="G23" s="326" t="s">
        <v>1987</v>
      </c>
    </row>
    <row r="24" spans="1:7" ht="19.95" customHeight="1" x14ac:dyDescent="0.25">
      <c r="A24" s="52" t="s">
        <v>1957</v>
      </c>
      <c r="B24" s="325" t="s">
        <v>1865</v>
      </c>
      <c r="C24" s="342" t="s">
        <v>1884</v>
      </c>
      <c r="D24" s="326" t="s">
        <v>1876</v>
      </c>
      <c r="E24" s="325" t="s">
        <v>1945</v>
      </c>
      <c r="F24" s="325" t="s">
        <v>1958</v>
      </c>
      <c r="G24" s="326" t="s">
        <v>2020</v>
      </c>
    </row>
    <row r="25" spans="1:7" ht="19.95" customHeight="1" x14ac:dyDescent="0.25">
      <c r="A25" t="s">
        <v>1947</v>
      </c>
      <c r="B25" s="324" t="s">
        <v>1868</v>
      </c>
      <c r="C25" s="324" t="s">
        <v>1926</v>
      </c>
      <c r="D25" s="360" t="s">
        <v>1925</v>
      </c>
      <c r="E25" t="s">
        <v>1946</v>
      </c>
      <c r="F25" t="s">
        <v>2114</v>
      </c>
    </row>
    <row r="26" spans="1:7" ht="19.95" customHeight="1" x14ac:dyDescent="0.25">
      <c r="A26" s="52" t="s">
        <v>1952</v>
      </c>
      <c r="B26" s="325" t="s">
        <v>1956</v>
      </c>
      <c r="C26" s="325" t="s">
        <v>1955</v>
      </c>
      <c r="D26" s="326" t="s">
        <v>1876</v>
      </c>
      <c r="E26" s="325" t="s">
        <v>1954</v>
      </c>
      <c r="F26" s="325" t="s">
        <v>1953</v>
      </c>
      <c r="G26" s="326" t="s">
        <v>2019</v>
      </c>
    </row>
    <row r="27" spans="1:7" ht="19.95" customHeight="1" x14ac:dyDescent="0.25">
      <c r="A27" s="325" t="s">
        <v>1977</v>
      </c>
      <c r="B27" s="325" t="s">
        <v>1936</v>
      </c>
      <c r="C27" s="325" t="s">
        <v>1978</v>
      </c>
      <c r="D27" s="326" t="s">
        <v>1876</v>
      </c>
      <c r="E27" s="325" t="s">
        <v>1959</v>
      </c>
      <c r="F27" s="325" t="s">
        <v>2087</v>
      </c>
      <c r="G27" s="326" t="s">
        <v>2038</v>
      </c>
    </row>
    <row r="28" spans="1:7" ht="19.95" customHeight="1" x14ac:dyDescent="0.25">
      <c r="A28" s="52" t="s">
        <v>1967</v>
      </c>
      <c r="B28" s="325" t="s">
        <v>1868</v>
      </c>
      <c r="C28" s="325"/>
      <c r="D28" s="326"/>
      <c r="E28" s="325" t="s">
        <v>1968</v>
      </c>
      <c r="G28" s="326" t="s">
        <v>2056</v>
      </c>
    </row>
    <row r="29" spans="1:7" ht="19.95" customHeight="1" x14ac:dyDescent="0.25">
      <c r="A29" s="52" t="s">
        <v>1990</v>
      </c>
      <c r="B29" s="325" t="s">
        <v>1974</v>
      </c>
      <c r="C29" s="325" t="s">
        <v>1975</v>
      </c>
      <c r="D29" s="326" t="s">
        <v>1876</v>
      </c>
      <c r="E29" s="325" t="s">
        <v>1973</v>
      </c>
      <c r="F29" s="325" t="s">
        <v>1953</v>
      </c>
      <c r="G29" s="326" t="s">
        <v>2033</v>
      </c>
    </row>
    <row r="30" spans="1:7" ht="19.95" customHeight="1" x14ac:dyDescent="0.25">
      <c r="A30" t="s">
        <v>1989</v>
      </c>
      <c r="B30" s="329" t="s">
        <v>1956</v>
      </c>
      <c r="C30" s="329" t="s">
        <v>1955</v>
      </c>
      <c r="D30" s="363">
        <v>4.3</v>
      </c>
      <c r="E30" t="s">
        <v>1983</v>
      </c>
      <c r="F30" s="329" t="s">
        <v>2098</v>
      </c>
      <c r="G30" s="92" t="s">
        <v>86</v>
      </c>
    </row>
    <row r="31" spans="1:7" ht="19.95" customHeight="1" x14ac:dyDescent="0.25">
      <c r="A31" s="325" t="s">
        <v>2013</v>
      </c>
      <c r="B31" s="325" t="s">
        <v>1868</v>
      </c>
      <c r="C31" s="325" t="s">
        <v>2014</v>
      </c>
      <c r="D31" s="326" t="s">
        <v>1876</v>
      </c>
      <c r="E31" s="325" t="s">
        <v>2015</v>
      </c>
      <c r="F31" s="325" t="s">
        <v>2055</v>
      </c>
      <c r="G31" s="326" t="s">
        <v>2038</v>
      </c>
    </row>
    <row r="32" spans="1:7" ht="19.95" customHeight="1" x14ac:dyDescent="0.25">
      <c r="A32" s="44" t="s">
        <v>2101</v>
      </c>
      <c r="B32" s="356" t="s">
        <v>1868</v>
      </c>
      <c r="C32" s="356" t="s">
        <v>1926</v>
      </c>
      <c r="D32" s="358">
        <v>5.5</v>
      </c>
      <c r="E32" s="44" t="s">
        <v>2102</v>
      </c>
      <c r="F32" s="356" t="s">
        <v>2103</v>
      </c>
    </row>
    <row r="33" spans="1:6" ht="19.95" customHeight="1" x14ac:dyDescent="0.25">
      <c r="A33" s="44" t="s">
        <v>2104</v>
      </c>
      <c r="B33" s="394" t="s">
        <v>2106</v>
      </c>
      <c r="C33" s="44" t="s">
        <v>2107</v>
      </c>
      <c r="D33" s="358">
        <v>4.29</v>
      </c>
      <c r="E33" s="421" t="s">
        <v>2105</v>
      </c>
      <c r="F33" s="44" t="s">
        <v>2111</v>
      </c>
    </row>
    <row r="34" spans="1:6" ht="19.95" customHeight="1" x14ac:dyDescent="0.25">
      <c r="A34" s="44" t="s">
        <v>2108</v>
      </c>
      <c r="B34" s="394"/>
      <c r="C34" s="44" t="s">
        <v>2109</v>
      </c>
      <c r="D34" s="358">
        <v>4.29</v>
      </c>
      <c r="E34" s="421"/>
      <c r="F34" t="s">
        <v>2110</v>
      </c>
    </row>
    <row r="35" spans="1:6" ht="19.95" customHeight="1" x14ac:dyDescent="0.25">
      <c r="A35" s="44" t="s">
        <v>2112</v>
      </c>
      <c r="B35" s="44" t="s">
        <v>1868</v>
      </c>
      <c r="C35" s="359" t="s">
        <v>1929</v>
      </c>
      <c r="D35" s="358">
        <v>4.29</v>
      </c>
      <c r="E35" s="356" t="s">
        <v>829</v>
      </c>
      <c r="F35" s="44" t="s">
        <v>2113</v>
      </c>
    </row>
  </sheetData>
  <mergeCells count="7">
    <mergeCell ref="B33:B34"/>
    <mergeCell ref="E33:E34"/>
    <mergeCell ref="E7:E8"/>
    <mergeCell ref="E9:E10"/>
    <mergeCell ref="B3:B4"/>
    <mergeCell ref="C3:C4"/>
    <mergeCell ref="E3:E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8"/>
  <sheetViews>
    <sheetView topLeftCell="A19" zoomScale="85" zoomScaleNormal="85" workbookViewId="0">
      <selection activeCell="C29" sqref="C29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0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848</v>
      </c>
      <c r="C2" s="6"/>
      <c r="G2" s="220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863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1380</v>
      </c>
      <c r="E4" s="84" t="s">
        <v>1380</v>
      </c>
      <c r="F4" s="183" t="s">
        <v>86</v>
      </c>
      <c r="G4" s="220"/>
      <c r="H4" s="84">
        <v>793.21</v>
      </c>
      <c r="J4" s="199"/>
    </row>
    <row r="5" spans="1:10" ht="25.05" customHeight="1" x14ac:dyDescent="0.25">
      <c r="A5" s="48" t="s">
        <v>48</v>
      </c>
      <c r="C5" s="6" t="s">
        <v>348</v>
      </c>
      <c r="D5" t="s">
        <v>849</v>
      </c>
      <c r="E5" s="53" t="s">
        <v>849</v>
      </c>
      <c r="F5" s="61" t="s">
        <v>86</v>
      </c>
      <c r="H5">
        <v>5367.6</v>
      </c>
      <c r="I5">
        <v>5079.6499999999996</v>
      </c>
      <c r="J5" s="199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850</v>
      </c>
      <c r="E6" s="53" t="s">
        <v>850</v>
      </c>
      <c r="F6" s="61" t="s">
        <v>86</v>
      </c>
      <c r="H6">
        <v>220.67</v>
      </c>
      <c r="I6">
        <v>210.68</v>
      </c>
      <c r="J6" s="199">
        <f>H6-I6</f>
        <v>9.9899999999999807</v>
      </c>
    </row>
    <row r="7" spans="1:10" ht="25.05" customHeight="1" x14ac:dyDescent="0.25">
      <c r="A7" s="86" t="s">
        <v>1281</v>
      </c>
      <c r="C7" s="6" t="s">
        <v>109</v>
      </c>
      <c r="D7" t="s">
        <v>1164</v>
      </c>
      <c r="E7" s="53" t="s">
        <v>1165</v>
      </c>
      <c r="F7" s="183" t="s">
        <v>86</v>
      </c>
      <c r="H7">
        <v>858.82</v>
      </c>
      <c r="J7" s="199"/>
    </row>
    <row r="8" spans="1:10" ht="25.05" customHeight="1" x14ac:dyDescent="0.25">
      <c r="A8" s="48" t="s">
        <v>29</v>
      </c>
      <c r="C8" s="6" t="s">
        <v>111</v>
      </c>
      <c r="D8" t="s">
        <v>1382</v>
      </c>
      <c r="E8" s="53" t="s">
        <v>1383</v>
      </c>
      <c r="F8" s="183" t="s">
        <v>86</v>
      </c>
      <c r="H8">
        <v>422.45</v>
      </c>
      <c r="J8" s="199"/>
    </row>
    <row r="9" spans="1:10" ht="25.05" customHeight="1" x14ac:dyDescent="0.25">
      <c r="A9" s="48" t="s">
        <v>1272</v>
      </c>
      <c r="C9" s="6" t="s">
        <v>384</v>
      </c>
      <c r="D9" t="s">
        <v>1384</v>
      </c>
      <c r="E9" s="53" t="s">
        <v>1384</v>
      </c>
      <c r="F9" s="183" t="s">
        <v>86</v>
      </c>
      <c r="H9">
        <v>238.56</v>
      </c>
      <c r="J9" s="199"/>
    </row>
    <row r="10" spans="1:10" ht="25.05" customHeight="1" x14ac:dyDescent="0.25">
      <c r="A10" s="48" t="s">
        <v>33</v>
      </c>
      <c r="C10" s="6" t="s">
        <v>107</v>
      </c>
      <c r="D10" t="s">
        <v>853</v>
      </c>
      <c r="E10" s="53" t="s">
        <v>873</v>
      </c>
      <c r="F10" s="183" t="s">
        <v>86</v>
      </c>
      <c r="H10">
        <v>1280.27</v>
      </c>
      <c r="J10" s="199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1166</v>
      </c>
      <c r="E11" s="53" t="s">
        <v>1166</v>
      </c>
      <c r="F11" t="s">
        <v>86</v>
      </c>
      <c r="H11">
        <v>107.35</v>
      </c>
      <c r="J11" s="199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856</v>
      </c>
      <c r="E12" s="53" t="s">
        <v>1167</v>
      </c>
      <c r="F12" t="s">
        <v>86</v>
      </c>
      <c r="H12">
        <v>387.66</v>
      </c>
      <c r="J12" s="199"/>
    </row>
    <row r="13" spans="1:10" s="53" customFormat="1" ht="24.6" hidden="1" customHeight="1" x14ac:dyDescent="0.25">
      <c r="C13" s="45"/>
      <c r="D13" s="85"/>
      <c r="E13" s="85"/>
      <c r="G13" s="220"/>
      <c r="J13" s="199"/>
    </row>
    <row r="14" spans="1:10" s="53" customFormat="1" ht="24.6" hidden="1" customHeight="1" x14ac:dyDescent="0.25">
      <c r="A14" s="87" t="s">
        <v>855</v>
      </c>
      <c r="C14" s="6"/>
      <c r="G14" s="220"/>
      <c r="J14" s="199"/>
    </row>
    <row r="15" spans="1:10" ht="25.05" customHeight="1" x14ac:dyDescent="0.25">
      <c r="A15" s="44" t="s">
        <v>52</v>
      </c>
      <c r="C15" s="6" t="s">
        <v>385</v>
      </c>
      <c r="D15" t="s">
        <v>852</v>
      </c>
      <c r="E15" s="85" t="s">
        <v>864</v>
      </c>
      <c r="F15" s="183" t="s">
        <v>86</v>
      </c>
      <c r="H15">
        <v>250.49</v>
      </c>
      <c r="J15" s="199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864</v>
      </c>
      <c r="F16" s="53" t="s">
        <v>86</v>
      </c>
      <c r="H16">
        <v>202.78</v>
      </c>
      <c r="J16" s="199"/>
    </row>
    <row r="17" spans="1:11" ht="25.05" customHeight="1" x14ac:dyDescent="0.25">
      <c r="A17" s="88" t="s">
        <v>391</v>
      </c>
      <c r="D17" t="s">
        <v>392</v>
      </c>
      <c r="E17" s="85" t="s">
        <v>864</v>
      </c>
      <c r="F17" s="61" t="s">
        <v>86</v>
      </c>
      <c r="H17">
        <v>262.42</v>
      </c>
      <c r="J17" s="199"/>
    </row>
    <row r="18" spans="1:11" ht="25.05" customHeight="1" x14ac:dyDescent="0.25">
      <c r="J18" s="199"/>
    </row>
    <row r="19" spans="1:11" s="53" customFormat="1" ht="25.05" customHeight="1" x14ac:dyDescent="0.25">
      <c r="A19" s="87" t="s">
        <v>854</v>
      </c>
      <c r="C19" s="45"/>
      <c r="D19" s="85"/>
      <c r="E19" s="85"/>
      <c r="G19" s="220"/>
      <c r="J19" s="199"/>
    </row>
    <row r="20" spans="1:11" ht="25.05" customHeight="1" x14ac:dyDescent="0.25">
      <c r="A20" s="48" t="s">
        <v>32</v>
      </c>
      <c r="C20" s="240" t="s">
        <v>472</v>
      </c>
      <c r="D20" t="s">
        <v>1697</v>
      </c>
      <c r="E20" s="53" t="s">
        <v>865</v>
      </c>
      <c r="F20" s="183" t="s">
        <v>86</v>
      </c>
      <c r="H20">
        <v>304.16000000000003</v>
      </c>
      <c r="J20" s="199"/>
    </row>
    <row r="21" spans="1:11" ht="25.05" customHeight="1" x14ac:dyDescent="0.25">
      <c r="A21" s="44" t="s">
        <v>69</v>
      </c>
      <c r="B21">
        <v>8.8000000000000007</v>
      </c>
      <c r="C21" s="240" t="s">
        <v>472</v>
      </c>
      <c r="D21" t="s">
        <v>1568</v>
      </c>
      <c r="E21" s="53" t="s">
        <v>866</v>
      </c>
      <c r="F21" t="s">
        <v>86</v>
      </c>
      <c r="H21">
        <v>226.63</v>
      </c>
      <c r="J21" s="199"/>
    </row>
    <row r="22" spans="1:11" ht="25.05" customHeight="1" x14ac:dyDescent="0.25">
      <c r="A22" s="48" t="s">
        <v>82</v>
      </c>
      <c r="C22" s="46" t="s">
        <v>1385</v>
      </c>
      <c r="D22" t="s">
        <v>877</v>
      </c>
      <c r="E22" s="53" t="s">
        <v>1567</v>
      </c>
      <c r="F22" t="s">
        <v>86</v>
      </c>
      <c r="G22" s="84"/>
      <c r="H22">
        <v>1224.6099999999999</v>
      </c>
      <c r="J22" s="199"/>
      <c r="K22" t="s">
        <v>1282</v>
      </c>
    </row>
    <row r="23" spans="1:11" s="199" customFormat="1" ht="25.05" customHeight="1" x14ac:dyDescent="0.25">
      <c r="A23" s="48"/>
      <c r="C23" s="46"/>
      <c r="H23" s="199">
        <v>429.41</v>
      </c>
      <c r="K23" s="199" t="s">
        <v>1283</v>
      </c>
    </row>
    <row r="24" spans="1:11" s="84" customFormat="1" ht="25.05" customHeight="1" x14ac:dyDescent="0.25">
      <c r="A24" s="48"/>
      <c r="C24" s="6"/>
      <c r="J24" s="199"/>
    </row>
    <row r="25" spans="1:11" s="84" customFormat="1" ht="25.05" customHeight="1" x14ac:dyDescent="0.25">
      <c r="A25" s="87" t="s">
        <v>862</v>
      </c>
      <c r="C25" s="6"/>
      <c r="J25" s="199"/>
    </row>
    <row r="26" spans="1:11" ht="25.05" customHeight="1" x14ac:dyDescent="0.25">
      <c r="A26" s="44" t="s">
        <v>65</v>
      </c>
      <c r="B26">
        <v>8.5</v>
      </c>
      <c r="C26" s="6" t="s">
        <v>350</v>
      </c>
      <c r="D26" t="s">
        <v>1664</v>
      </c>
      <c r="E26" s="287" t="s">
        <v>1664</v>
      </c>
      <c r="F26" s="69" t="s">
        <v>86</v>
      </c>
      <c r="G26" s="220" t="s">
        <v>86</v>
      </c>
      <c r="H26">
        <v>512.9</v>
      </c>
      <c r="I26">
        <v>483.78</v>
      </c>
      <c r="J26" s="199">
        <f>H26-I26</f>
        <v>29.120000000000005</v>
      </c>
    </row>
    <row r="27" spans="1:11" ht="25.05" customHeight="1" x14ac:dyDescent="0.25">
      <c r="A27" s="44" t="s">
        <v>118</v>
      </c>
      <c r="B27" s="4">
        <v>8.1</v>
      </c>
      <c r="C27" s="240" t="s">
        <v>381</v>
      </c>
      <c r="D27" t="s">
        <v>1504</v>
      </c>
      <c r="E27" s="221" t="s">
        <v>1503</v>
      </c>
      <c r="F27" s="60" t="s">
        <v>813</v>
      </c>
      <c r="G27" s="220" t="s">
        <v>86</v>
      </c>
      <c r="H27">
        <v>876.71</v>
      </c>
      <c r="I27">
        <v>847.18</v>
      </c>
      <c r="J27" s="199">
        <f>H27-I27</f>
        <v>29.530000000000086</v>
      </c>
    </row>
    <row r="28" spans="1:11" ht="25.05" customHeight="1" x14ac:dyDescent="0.25">
      <c r="A28" s="44" t="s">
        <v>77</v>
      </c>
      <c r="B28">
        <v>8.1300000000000008</v>
      </c>
      <c r="C28" s="6" t="s">
        <v>382</v>
      </c>
      <c r="D28" t="s">
        <v>1565</v>
      </c>
      <c r="E28" s="265" t="s">
        <v>1565</v>
      </c>
      <c r="F28" s="61" t="s">
        <v>86</v>
      </c>
      <c r="G28" s="220" t="s">
        <v>86</v>
      </c>
      <c r="H28">
        <v>310.13</v>
      </c>
      <c r="J28" s="199"/>
    </row>
    <row r="29" spans="1:11" s="53" customFormat="1" ht="25.05" customHeight="1" x14ac:dyDescent="0.25">
      <c r="A29" s="88" t="s">
        <v>973</v>
      </c>
      <c r="C29" s="6" t="s">
        <v>974</v>
      </c>
      <c r="D29" s="53" t="s">
        <v>1712</v>
      </c>
      <c r="E29" s="308" t="s">
        <v>1712</v>
      </c>
      <c r="F29" s="60" t="s">
        <v>813</v>
      </c>
      <c r="G29" s="220" t="s">
        <v>86</v>
      </c>
      <c r="H29" s="53">
        <v>3447.19</v>
      </c>
      <c r="J29" s="199"/>
    </row>
    <row r="30" spans="1:11" ht="25.05" customHeight="1" x14ac:dyDescent="0.25">
      <c r="A30" t="s">
        <v>1273</v>
      </c>
      <c r="C30" s="46" t="s">
        <v>1381</v>
      </c>
      <c r="D30" t="s">
        <v>1741</v>
      </c>
      <c r="E30" s="222" t="s">
        <v>1681</v>
      </c>
      <c r="F30" s="60" t="s">
        <v>813</v>
      </c>
      <c r="H30">
        <v>6186.66</v>
      </c>
      <c r="J30" s="199"/>
    </row>
    <row r="31" spans="1:11" ht="25.05" customHeight="1" x14ac:dyDescent="0.25">
      <c r="J31" s="199"/>
    </row>
    <row r="32" spans="1:11" s="302" customFormat="1" ht="25.05" customHeight="1" x14ac:dyDescent="0.25">
      <c r="A32" s="87" t="s">
        <v>1705</v>
      </c>
    </row>
    <row r="34" spans="1:10" s="302" customFormat="1" ht="25.05" customHeight="1" x14ac:dyDescent="0.25">
      <c r="C34" s="303"/>
      <c r="D34" s="89"/>
      <c r="F34" s="60"/>
    </row>
    <row r="35" spans="1:10" s="284" customFormat="1" ht="25.05" customHeight="1" x14ac:dyDescent="0.25">
      <c r="A35" s="44"/>
      <c r="C35" s="6"/>
      <c r="F35" s="288"/>
    </row>
    <row r="36" spans="1:10" ht="25.05" customHeight="1" x14ac:dyDescent="0.25">
      <c r="A36" s="87" t="s">
        <v>857</v>
      </c>
      <c r="J36" s="199"/>
    </row>
    <row r="37" spans="1:10" ht="25.05" customHeight="1" x14ac:dyDescent="0.25">
      <c r="A37" s="79" t="s">
        <v>113</v>
      </c>
      <c r="B37" s="80"/>
      <c r="C37" s="81" t="s">
        <v>473</v>
      </c>
      <c r="D37" s="82" t="s">
        <v>568</v>
      </c>
      <c r="E37" s="82" t="s">
        <v>867</v>
      </c>
      <c r="F37" s="82" t="s">
        <v>86</v>
      </c>
      <c r="G37" s="82"/>
    </row>
    <row r="38" spans="1:10" ht="25.05" customHeight="1" x14ac:dyDescent="0.25">
      <c r="A38" s="79" t="s">
        <v>45</v>
      </c>
      <c r="B38" s="80"/>
      <c r="C38" s="81" t="s">
        <v>474</v>
      </c>
      <c r="D38" s="82" t="s">
        <v>817</v>
      </c>
      <c r="E38" s="82" t="s">
        <v>867</v>
      </c>
      <c r="F38" s="82" t="s">
        <v>86</v>
      </c>
      <c r="G38" s="82"/>
    </row>
    <row r="39" spans="1:10" ht="25.05" customHeight="1" x14ac:dyDescent="0.25">
      <c r="A39" t="s">
        <v>1305</v>
      </c>
      <c r="C39" s="46" t="s">
        <v>421</v>
      </c>
      <c r="D39" s="91" t="s">
        <v>878</v>
      </c>
      <c r="E39" s="125" t="s">
        <v>868</v>
      </c>
      <c r="F39" t="s">
        <v>86</v>
      </c>
    </row>
    <row r="41" spans="1:10" ht="25.05" customHeight="1" x14ac:dyDescent="0.25">
      <c r="A41" s="87" t="s">
        <v>869</v>
      </c>
    </row>
    <row r="42" spans="1:10" ht="25.05" customHeight="1" x14ac:dyDescent="0.25">
      <c r="A42" t="s">
        <v>252</v>
      </c>
      <c r="B42" t="s">
        <v>4</v>
      </c>
      <c r="D42" t="s">
        <v>84</v>
      </c>
      <c r="E42"/>
      <c r="F42" t="s">
        <v>1285</v>
      </c>
      <c r="H42">
        <v>453.26</v>
      </c>
      <c r="J42" s="199"/>
    </row>
    <row r="43" spans="1:10" ht="25.05" customHeight="1" x14ac:dyDescent="0.25">
      <c r="A43" t="s">
        <v>24</v>
      </c>
      <c r="B43" t="s">
        <v>4</v>
      </c>
      <c r="C43" s="6" t="s">
        <v>154</v>
      </c>
      <c r="D43" t="s">
        <v>84</v>
      </c>
      <c r="E43"/>
      <c r="F43" s="199" t="s">
        <v>1285</v>
      </c>
      <c r="H43">
        <v>262.42</v>
      </c>
      <c r="J43" s="199"/>
    </row>
    <row r="44" spans="1:10" ht="25.05" customHeight="1" x14ac:dyDescent="0.25">
      <c r="A44" t="s">
        <v>27</v>
      </c>
      <c r="B44" t="s">
        <v>4</v>
      </c>
      <c r="D44" t="s">
        <v>84</v>
      </c>
      <c r="E44"/>
      <c r="F44" t="s">
        <v>1285</v>
      </c>
      <c r="H44">
        <v>226.63</v>
      </c>
      <c r="J44" s="199"/>
    </row>
    <row r="45" spans="1:10" s="53" customFormat="1" ht="25.05" customHeight="1" x14ac:dyDescent="0.25">
      <c r="G45" s="220"/>
    </row>
    <row r="46" spans="1:10" ht="25.05" customHeight="1" x14ac:dyDescent="0.25">
      <c r="A46" s="48" t="s">
        <v>28</v>
      </c>
      <c r="B46" t="s">
        <v>4</v>
      </c>
      <c r="C46" s="6" t="s">
        <v>110</v>
      </c>
      <c r="D46" t="s">
        <v>514</v>
      </c>
      <c r="E46" t="s">
        <v>1017</v>
      </c>
      <c r="F46" t="s">
        <v>1285</v>
      </c>
      <c r="H46">
        <v>411.52</v>
      </c>
      <c r="J46" s="199"/>
    </row>
    <row r="47" spans="1:10" s="53" customFormat="1" ht="25.05" customHeight="1" x14ac:dyDescent="0.25">
      <c r="A47" s="48"/>
      <c r="C47" s="6"/>
      <c r="G47" s="220"/>
    </row>
    <row r="48" spans="1:10" s="53" customFormat="1" ht="25.05" customHeight="1" x14ac:dyDescent="0.25">
      <c r="A48" s="87" t="s">
        <v>872</v>
      </c>
      <c r="G48" s="220"/>
    </row>
    <row r="49" spans="1:10" ht="25.05" customHeight="1" x14ac:dyDescent="0.25">
      <c r="A49" s="83" t="s">
        <v>622</v>
      </c>
      <c r="B49" t="s">
        <v>4</v>
      </c>
      <c r="E49"/>
      <c r="H49">
        <v>1986.01</v>
      </c>
      <c r="I49">
        <v>2222.2199999999998</v>
      </c>
      <c r="J49" s="199">
        <f>H49-I49</f>
        <v>-236.20999999999981</v>
      </c>
    </row>
    <row r="50" spans="1:10" ht="25.05" customHeight="1" x14ac:dyDescent="0.25">
      <c r="A50" s="83" t="s">
        <v>1306</v>
      </c>
      <c r="B50" t="s">
        <v>4</v>
      </c>
      <c r="E50" t="s">
        <v>86</v>
      </c>
      <c r="H50">
        <v>995.99</v>
      </c>
      <c r="J50" s="199"/>
    </row>
    <row r="51" spans="1:10" ht="25.05" customHeight="1" x14ac:dyDescent="0.25">
      <c r="A51" s="83" t="s">
        <v>623</v>
      </c>
      <c r="B51" t="s">
        <v>4</v>
      </c>
      <c r="E51"/>
      <c r="H51">
        <v>284.27999999999997</v>
      </c>
      <c r="I51">
        <v>294.24</v>
      </c>
      <c r="J51" s="199">
        <f>H51-I51</f>
        <v>-9.9600000000000364</v>
      </c>
    </row>
    <row r="52" spans="1:10" ht="25.05" customHeight="1" x14ac:dyDescent="0.25">
      <c r="A52" s="83" t="s">
        <v>624</v>
      </c>
      <c r="B52" t="s">
        <v>4</v>
      </c>
      <c r="E52"/>
      <c r="H52">
        <v>166.99</v>
      </c>
      <c r="I52">
        <v>176.59</v>
      </c>
      <c r="J52" s="199">
        <f>H52-I52</f>
        <v>-9.5999999999999943</v>
      </c>
    </row>
    <row r="53" spans="1:10" ht="25.05" customHeight="1" x14ac:dyDescent="0.25">
      <c r="A53" s="83" t="s">
        <v>625</v>
      </c>
      <c r="B53" t="s">
        <v>4</v>
      </c>
      <c r="E53"/>
      <c r="H53">
        <v>709.72</v>
      </c>
      <c r="I53">
        <v>696.48</v>
      </c>
      <c r="J53" s="199">
        <f>H53-I53</f>
        <v>13.240000000000009</v>
      </c>
    </row>
    <row r="54" spans="1:10" ht="25.2" customHeight="1" x14ac:dyDescent="0.25">
      <c r="A54" s="89" t="s">
        <v>626</v>
      </c>
      <c r="B54" t="s">
        <v>161</v>
      </c>
      <c r="C54" s="6" t="s">
        <v>167</v>
      </c>
      <c r="E54" t="s">
        <v>86</v>
      </c>
      <c r="H54">
        <v>656.04</v>
      </c>
      <c r="J54" s="199"/>
    </row>
    <row r="55" spans="1:10" ht="24.6" customHeight="1" x14ac:dyDescent="0.25">
      <c r="A55" s="83" t="s">
        <v>627</v>
      </c>
      <c r="B55" s="18" t="s">
        <v>4</v>
      </c>
      <c r="E55" t="s">
        <v>86</v>
      </c>
      <c r="H55">
        <v>566.58000000000004</v>
      </c>
      <c r="I55">
        <v>554.66999999999996</v>
      </c>
      <c r="J55" s="199">
        <f>H55-I55</f>
        <v>11.910000000000082</v>
      </c>
    </row>
    <row r="56" spans="1:10" s="53" customFormat="1" ht="24.6" customHeight="1" x14ac:dyDescent="0.25">
      <c r="A56" s="83" t="s">
        <v>1284</v>
      </c>
      <c r="B56" s="74"/>
      <c r="G56" s="220"/>
      <c r="H56" s="53">
        <v>278.32</v>
      </c>
      <c r="J56" s="199"/>
    </row>
    <row r="58" spans="1:10" ht="25.05" customHeight="1" x14ac:dyDescent="0.25">
      <c r="H58">
        <f>SUM(H3:H57)</f>
        <v>31057.54</v>
      </c>
      <c r="I58" s="199">
        <f>SUM(I3:I57)</f>
        <v>10713.08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P98"/>
  <sheetViews>
    <sheetView topLeftCell="E35" workbookViewId="0">
      <selection activeCell="I99" sqref="I99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3" max="13" width="13.88671875" customWidth="1"/>
    <col min="14" max="14" width="17.109375" customWidth="1"/>
    <col min="15" max="15" width="9.5546875" bestFit="1" customWidth="1"/>
  </cols>
  <sheetData>
    <row r="1" spans="1:16" s="1" customFormat="1" x14ac:dyDescent="0.25">
      <c r="A1" s="93" t="s">
        <v>884</v>
      </c>
      <c r="B1" s="94" t="s">
        <v>882</v>
      </c>
      <c r="C1" s="1" t="s">
        <v>883</v>
      </c>
      <c r="E1" s="93" t="s">
        <v>900</v>
      </c>
      <c r="F1" s="1" t="s">
        <v>882</v>
      </c>
      <c r="G1" s="1" t="s">
        <v>885</v>
      </c>
      <c r="H1" s="1" t="s">
        <v>883</v>
      </c>
      <c r="J1" s="93" t="s">
        <v>899</v>
      </c>
      <c r="K1" s="94" t="s">
        <v>882</v>
      </c>
      <c r="L1" s="1" t="s">
        <v>883</v>
      </c>
    </row>
    <row r="2" spans="1:16" x14ac:dyDescent="0.25">
      <c r="B2" s="117">
        <v>43733</v>
      </c>
      <c r="C2" s="119">
        <v>411.4</v>
      </c>
      <c r="F2" s="117">
        <v>43629</v>
      </c>
      <c r="G2" s="53" t="s">
        <v>993</v>
      </c>
      <c r="H2" s="118">
        <v>338</v>
      </c>
      <c r="K2" s="117">
        <v>43666</v>
      </c>
      <c r="L2">
        <v>5</v>
      </c>
    </row>
    <row r="3" spans="1:16" x14ac:dyDescent="0.25">
      <c r="B3" s="117">
        <v>43741</v>
      </c>
      <c r="C3" s="119">
        <v>295.7</v>
      </c>
      <c r="F3" s="117">
        <v>43635</v>
      </c>
      <c r="G3" s="53" t="s">
        <v>993</v>
      </c>
      <c r="H3" s="118">
        <v>294</v>
      </c>
      <c r="I3" s="53"/>
      <c r="K3" s="117">
        <v>43670</v>
      </c>
      <c r="L3">
        <v>61</v>
      </c>
      <c r="N3" t="s">
        <v>995</v>
      </c>
      <c r="O3" s="54">
        <f>SUM(C2,C3,C4,C5,C6,C40)</f>
        <v>1621.99</v>
      </c>
      <c r="P3" t="s">
        <v>1296</v>
      </c>
    </row>
    <row r="4" spans="1:16" x14ac:dyDescent="0.25">
      <c r="B4" s="117">
        <v>43763</v>
      </c>
      <c r="C4" s="119">
        <v>275.45</v>
      </c>
      <c r="F4" s="117">
        <v>43644</v>
      </c>
      <c r="G4" s="53" t="s">
        <v>993</v>
      </c>
      <c r="H4" s="118">
        <v>14</v>
      </c>
      <c r="K4" s="117">
        <v>43670</v>
      </c>
      <c r="L4">
        <v>45</v>
      </c>
      <c r="N4" t="s">
        <v>997</v>
      </c>
      <c r="O4">
        <f>SUM(H2:H23)</f>
        <v>15057.1</v>
      </c>
      <c r="P4" s="199" t="s">
        <v>1297</v>
      </c>
    </row>
    <row r="5" spans="1:16" x14ac:dyDescent="0.25">
      <c r="B5" s="117">
        <v>43771</v>
      </c>
      <c r="C5" s="119">
        <v>70.5</v>
      </c>
      <c r="F5" s="117">
        <v>43676</v>
      </c>
      <c r="G5" s="53" t="s">
        <v>993</v>
      </c>
      <c r="H5" s="118">
        <v>64</v>
      </c>
      <c r="K5" s="117">
        <v>43673</v>
      </c>
      <c r="L5">
        <v>167</v>
      </c>
      <c r="N5" t="s">
        <v>996</v>
      </c>
      <c r="O5">
        <f>SUM(L2:L39)</f>
        <v>10854</v>
      </c>
      <c r="P5" s="199" t="s">
        <v>1298</v>
      </c>
    </row>
    <row r="6" spans="1:16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" x14ac:dyDescent="0.25">
      <c r="B7" s="117">
        <v>43788</v>
      </c>
      <c r="C7" s="119">
        <v>39</v>
      </c>
      <c r="F7" s="117">
        <v>43661</v>
      </c>
      <c r="G7" s="53" t="s">
        <v>993</v>
      </c>
      <c r="H7" s="118">
        <v>57</v>
      </c>
      <c r="K7" s="117">
        <v>43676</v>
      </c>
      <c r="L7" s="53">
        <v>120</v>
      </c>
      <c r="N7" t="s">
        <v>1039</v>
      </c>
    </row>
    <row r="8" spans="1:16" x14ac:dyDescent="0.25">
      <c r="B8" s="117">
        <v>43792</v>
      </c>
      <c r="C8" s="119">
        <v>39</v>
      </c>
      <c r="F8" s="117">
        <v>43662</v>
      </c>
      <c r="G8" s="53" t="s">
        <v>993</v>
      </c>
      <c r="H8" s="118">
        <v>12</v>
      </c>
      <c r="K8" s="117">
        <v>43677</v>
      </c>
      <c r="L8">
        <v>70</v>
      </c>
      <c r="N8" s="134" t="s">
        <v>1041</v>
      </c>
      <c r="O8" s="54">
        <f>(C2+C3+C40)</f>
        <v>1244.54</v>
      </c>
      <c r="P8" t="s">
        <v>1299</v>
      </c>
    </row>
    <row r="9" spans="1:16" x14ac:dyDescent="0.25">
      <c r="B9" s="117">
        <v>43802</v>
      </c>
      <c r="C9" s="119">
        <v>70.5</v>
      </c>
      <c r="F9" s="117">
        <v>43676</v>
      </c>
      <c r="G9" s="53" t="s">
        <v>993</v>
      </c>
      <c r="H9" s="118">
        <v>20</v>
      </c>
      <c r="K9" s="117">
        <v>43678</v>
      </c>
      <c r="L9">
        <v>98</v>
      </c>
      <c r="N9" s="134" t="s">
        <v>1040</v>
      </c>
      <c r="O9" s="54">
        <f>SUM(H2:H21)</f>
        <v>13847.08</v>
      </c>
      <c r="P9" t="s">
        <v>1301</v>
      </c>
    </row>
    <row r="10" spans="1:16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1042</v>
      </c>
      <c r="O10" s="53">
        <f>SUM(L2:L37)</f>
        <v>8068</v>
      </c>
      <c r="P10" s="53" t="s">
        <v>1300</v>
      </c>
    </row>
    <row r="11" spans="1:16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1446</v>
      </c>
    </row>
    <row r="17" spans="2:16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1447</v>
      </c>
      <c r="O17" s="53">
        <v>64.7</v>
      </c>
    </row>
    <row r="18" spans="2:16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  <c r="N18" s="53" t="s">
        <v>1682</v>
      </c>
      <c r="O18" s="53">
        <v>30</v>
      </c>
      <c r="P18" s="293">
        <v>6.26</v>
      </c>
    </row>
    <row r="19" spans="2:16" x14ac:dyDescent="0.25">
      <c r="C19" s="54">
        <f>SUM(C15:C18)</f>
        <v>304.55</v>
      </c>
      <c r="F19" s="117">
        <v>43733</v>
      </c>
      <c r="G19" s="53" t="s">
        <v>886</v>
      </c>
      <c r="H19" s="118">
        <v>638.04</v>
      </c>
      <c r="K19" s="117">
        <v>43705</v>
      </c>
      <c r="L19">
        <v>142</v>
      </c>
      <c r="N19" t="s">
        <v>1683</v>
      </c>
      <c r="O19">
        <v>158</v>
      </c>
      <c r="P19" s="293">
        <v>6.29</v>
      </c>
    </row>
    <row r="20" spans="2:16" x14ac:dyDescent="0.25">
      <c r="F20" s="117">
        <v>43741</v>
      </c>
      <c r="G20" s="53" t="s">
        <v>1004</v>
      </c>
      <c r="H20" s="118">
        <v>849</v>
      </c>
      <c r="K20" s="117">
        <v>43709</v>
      </c>
      <c r="L20">
        <v>120</v>
      </c>
      <c r="N20" t="s">
        <v>1702</v>
      </c>
      <c r="O20">
        <v>236</v>
      </c>
      <c r="P20" s="294">
        <v>8.8000000000000007</v>
      </c>
    </row>
    <row r="21" spans="2:16" x14ac:dyDescent="0.25">
      <c r="F21" s="117">
        <v>43749</v>
      </c>
      <c r="G21" s="53" t="s">
        <v>887</v>
      </c>
      <c r="H21" s="118">
        <v>912.19</v>
      </c>
      <c r="K21" s="117">
        <v>43711</v>
      </c>
      <c r="L21">
        <v>122</v>
      </c>
    </row>
    <row r="22" spans="2:16" ht="27.6" x14ac:dyDescent="0.25">
      <c r="B22" s="78" t="s">
        <v>994</v>
      </c>
      <c r="C22">
        <v>1684.49</v>
      </c>
      <c r="F22" s="117">
        <v>43758</v>
      </c>
      <c r="G22" s="96" t="s">
        <v>898</v>
      </c>
      <c r="H22" s="118">
        <v>909.09</v>
      </c>
      <c r="K22" s="117">
        <v>43711</v>
      </c>
      <c r="L22">
        <v>51</v>
      </c>
    </row>
    <row r="23" spans="2:16" x14ac:dyDescent="0.25">
      <c r="F23" s="117">
        <v>43762</v>
      </c>
      <c r="G23" s="53" t="s">
        <v>1005</v>
      </c>
      <c r="H23" s="118">
        <v>300.93</v>
      </c>
      <c r="I23" s="53" t="s">
        <v>1006</v>
      </c>
      <c r="K23" s="117">
        <v>43715</v>
      </c>
      <c r="L23">
        <v>123</v>
      </c>
    </row>
    <row r="24" spans="2:16" x14ac:dyDescent="0.25">
      <c r="F24" s="117">
        <v>43771</v>
      </c>
      <c r="G24" s="95" t="s">
        <v>888</v>
      </c>
      <c r="H24" s="118">
        <v>312.88</v>
      </c>
      <c r="K24" s="117">
        <v>43720</v>
      </c>
      <c r="L24">
        <v>94</v>
      </c>
    </row>
    <row r="25" spans="2:16" x14ac:dyDescent="0.25">
      <c r="F25" s="117">
        <v>43776</v>
      </c>
      <c r="G25" s="95" t="s">
        <v>889</v>
      </c>
      <c r="H25" s="118">
        <v>208.59</v>
      </c>
      <c r="K25" s="117">
        <v>43727</v>
      </c>
      <c r="L25">
        <v>126</v>
      </c>
    </row>
    <row r="26" spans="2:16" ht="27.6" x14ac:dyDescent="0.25">
      <c r="F26" s="117">
        <v>43781</v>
      </c>
      <c r="G26" s="96" t="s">
        <v>890</v>
      </c>
      <c r="H26" s="118">
        <v>726.81</v>
      </c>
      <c r="I26" t="s">
        <v>1006</v>
      </c>
      <c r="K26" s="117">
        <v>43730</v>
      </c>
      <c r="L26">
        <v>315</v>
      </c>
    </row>
    <row r="27" spans="2:16" x14ac:dyDescent="0.25">
      <c r="F27" s="117">
        <v>43786</v>
      </c>
      <c r="G27" s="95" t="s">
        <v>1008</v>
      </c>
      <c r="H27" s="118">
        <v>886.5</v>
      </c>
      <c r="K27" s="117">
        <v>43736</v>
      </c>
      <c r="L27">
        <v>36</v>
      </c>
    </row>
    <row r="28" spans="2:16" x14ac:dyDescent="0.25">
      <c r="F28" s="117">
        <v>43790</v>
      </c>
      <c r="G28" s="95" t="s">
        <v>891</v>
      </c>
      <c r="H28" s="118">
        <v>621.70000000000005</v>
      </c>
      <c r="I28" s="53" t="s">
        <v>1007</v>
      </c>
      <c r="K28" s="117">
        <v>43751</v>
      </c>
      <c r="L28">
        <v>34</v>
      </c>
    </row>
    <row r="29" spans="2:16" x14ac:dyDescent="0.25">
      <c r="B29" s="117">
        <v>43659</v>
      </c>
      <c r="C29">
        <v>29.9</v>
      </c>
      <c r="F29" s="117">
        <v>43791</v>
      </c>
      <c r="G29" s="95" t="s">
        <v>892</v>
      </c>
      <c r="H29" s="118">
        <v>469.33</v>
      </c>
    </row>
    <row r="30" spans="2:16" x14ac:dyDescent="0.25">
      <c r="B30" s="117">
        <v>43663</v>
      </c>
      <c r="C30">
        <v>27.3</v>
      </c>
      <c r="F30" s="117">
        <v>43793</v>
      </c>
      <c r="G30" s="95" t="s">
        <v>1009</v>
      </c>
      <c r="H30" s="118">
        <v>624.17999999999995</v>
      </c>
      <c r="I30" s="53" t="s">
        <v>1007</v>
      </c>
    </row>
    <row r="31" spans="2:16" x14ac:dyDescent="0.25">
      <c r="B31" s="117">
        <v>43666</v>
      </c>
      <c r="C31">
        <v>26.05</v>
      </c>
      <c r="F31" s="117">
        <v>43800</v>
      </c>
      <c r="G31" s="95" t="s">
        <v>893</v>
      </c>
      <c r="H31" s="118">
        <v>1027.19</v>
      </c>
      <c r="K31" s="117">
        <v>43654</v>
      </c>
      <c r="L31" s="53">
        <v>108</v>
      </c>
    </row>
    <row r="32" spans="2:16" x14ac:dyDescent="0.25">
      <c r="B32" s="117">
        <v>43672</v>
      </c>
      <c r="C32">
        <v>28</v>
      </c>
      <c r="F32" s="117" t="s">
        <v>897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894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895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896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992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1122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1002</v>
      </c>
      <c r="C38">
        <v>37.5</v>
      </c>
      <c r="F38" s="117">
        <v>43830</v>
      </c>
      <c r="G38" s="95" t="s">
        <v>1184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1265</v>
      </c>
      <c r="H39" s="118">
        <v>999.94</v>
      </c>
      <c r="K39" s="117">
        <v>43773</v>
      </c>
      <c r="L39">
        <v>1530</v>
      </c>
    </row>
    <row r="40" spans="2:13" x14ac:dyDescent="0.25">
      <c r="B40" s="78" t="s">
        <v>1003</v>
      </c>
      <c r="C40">
        <f>SUM(C29:C38)</f>
        <v>537.44000000000005</v>
      </c>
      <c r="K40" s="117">
        <v>43810</v>
      </c>
      <c r="L40">
        <v>3574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ht="27.6" x14ac:dyDescent="0.25">
      <c r="B47" s="117">
        <v>43947</v>
      </c>
      <c r="C47" s="54">
        <v>325.18</v>
      </c>
      <c r="F47" s="270" t="s">
        <v>1443</v>
      </c>
      <c r="G47" s="96" t="s">
        <v>1518</v>
      </c>
      <c r="H47" s="118">
        <v>3585.21</v>
      </c>
      <c r="K47" s="117">
        <v>43956</v>
      </c>
      <c r="L47">
        <v>504</v>
      </c>
      <c r="M47" s="291" t="s">
        <v>1519</v>
      </c>
    </row>
    <row r="48" spans="2:13" x14ac:dyDescent="0.25">
      <c r="B48" s="117">
        <v>43958</v>
      </c>
      <c r="C48" s="54">
        <v>30.69</v>
      </c>
      <c r="F48" s="270">
        <v>43955</v>
      </c>
      <c r="G48" s="96" t="s">
        <v>1563</v>
      </c>
      <c r="H48" s="118">
        <v>3155.77</v>
      </c>
      <c r="K48" s="117">
        <v>43959</v>
      </c>
      <c r="L48">
        <v>542</v>
      </c>
    </row>
    <row r="49" spans="2:13" x14ac:dyDescent="0.25">
      <c r="B49" s="270">
        <v>43961</v>
      </c>
      <c r="C49" s="54">
        <v>62.48</v>
      </c>
      <c r="F49" s="270">
        <v>43959</v>
      </c>
      <c r="G49" s="269" t="s">
        <v>1576</v>
      </c>
      <c r="H49" s="271">
        <v>296</v>
      </c>
      <c r="K49" s="270">
        <v>43960</v>
      </c>
      <c r="L49">
        <v>232</v>
      </c>
    </row>
    <row r="50" spans="2:13" x14ac:dyDescent="0.25">
      <c r="B50" s="270">
        <v>43984</v>
      </c>
      <c r="C50" s="54">
        <v>37.200000000000003</v>
      </c>
      <c r="F50" s="270">
        <v>43964</v>
      </c>
      <c r="G50" s="269" t="s">
        <v>1620</v>
      </c>
      <c r="H50" s="271">
        <v>295</v>
      </c>
      <c r="K50" s="270">
        <v>43962</v>
      </c>
      <c r="L50">
        <v>268</v>
      </c>
    </row>
    <row r="51" spans="2:13" x14ac:dyDescent="0.25">
      <c r="B51" s="270">
        <v>43987</v>
      </c>
      <c r="C51" s="54">
        <v>43.65</v>
      </c>
      <c r="F51" s="270">
        <v>43969</v>
      </c>
      <c r="G51" s="269" t="s">
        <v>1636</v>
      </c>
      <c r="H51" s="271">
        <v>245</v>
      </c>
      <c r="K51" s="270">
        <v>43964</v>
      </c>
      <c r="L51">
        <v>272</v>
      </c>
    </row>
    <row r="52" spans="2:13" x14ac:dyDescent="0.25">
      <c r="B52" s="270">
        <v>44015</v>
      </c>
      <c r="C52" s="54">
        <v>29.04</v>
      </c>
      <c r="F52" s="270">
        <v>43979</v>
      </c>
      <c r="G52" s="269" t="s">
        <v>1660</v>
      </c>
      <c r="H52" s="271">
        <v>148</v>
      </c>
      <c r="K52" s="270">
        <v>43965</v>
      </c>
      <c r="L52">
        <v>372</v>
      </c>
      <c r="M52" s="292" t="s">
        <v>1622</v>
      </c>
    </row>
    <row r="53" spans="2:13" x14ac:dyDescent="0.25">
      <c r="B53" s="270">
        <v>44082</v>
      </c>
      <c r="C53" s="54">
        <v>26.2</v>
      </c>
      <c r="F53" s="270">
        <v>43984</v>
      </c>
      <c r="G53" s="269" t="s">
        <v>1667</v>
      </c>
      <c r="H53" s="271">
        <v>395</v>
      </c>
      <c r="K53" s="270">
        <v>43968</v>
      </c>
      <c r="L53">
        <v>448</v>
      </c>
      <c r="M53" s="292" t="s">
        <v>1623</v>
      </c>
    </row>
    <row r="54" spans="2:13" x14ac:dyDescent="0.25">
      <c r="F54" s="270">
        <v>44066</v>
      </c>
      <c r="G54" s="269" t="s">
        <v>1703</v>
      </c>
      <c r="H54" s="271">
        <v>223</v>
      </c>
      <c r="K54" s="270">
        <v>43971</v>
      </c>
      <c r="L54">
        <v>120</v>
      </c>
      <c r="M54" s="293">
        <v>5.2</v>
      </c>
    </row>
    <row r="55" spans="2:13" x14ac:dyDescent="0.25">
      <c r="F55" s="270">
        <v>44097</v>
      </c>
      <c r="G55" s="269" t="s">
        <v>1711</v>
      </c>
      <c r="H55" s="271">
        <v>50</v>
      </c>
      <c r="K55" s="270">
        <v>43977</v>
      </c>
      <c r="L55">
        <v>420</v>
      </c>
      <c r="M55" s="293">
        <v>5.26</v>
      </c>
    </row>
    <row r="56" spans="2:13" x14ac:dyDescent="0.25">
      <c r="K56" s="270">
        <v>43979</v>
      </c>
      <c r="L56">
        <v>128</v>
      </c>
      <c r="M56" s="293">
        <v>5.28</v>
      </c>
    </row>
    <row r="57" spans="2:13" x14ac:dyDescent="0.25">
      <c r="K57" s="270">
        <v>43986</v>
      </c>
      <c r="L57">
        <v>182</v>
      </c>
      <c r="M57" s="294">
        <v>6.4</v>
      </c>
    </row>
    <row r="58" spans="2:13" x14ac:dyDescent="0.25">
      <c r="K58" s="270">
        <v>43988</v>
      </c>
      <c r="L58">
        <v>263</v>
      </c>
      <c r="M58" s="294">
        <v>6.6</v>
      </c>
    </row>
    <row r="59" spans="2:13" x14ac:dyDescent="0.25">
      <c r="K59" s="270">
        <v>43991</v>
      </c>
      <c r="L59">
        <v>72</v>
      </c>
      <c r="M59" s="294">
        <v>6.7</v>
      </c>
    </row>
    <row r="60" spans="2:13" x14ac:dyDescent="0.25">
      <c r="K60" s="270">
        <v>43992</v>
      </c>
      <c r="L60">
        <v>271</v>
      </c>
      <c r="M60" s="294">
        <v>6.9</v>
      </c>
    </row>
    <row r="61" spans="2:13" x14ac:dyDescent="0.25">
      <c r="F61" s="53"/>
      <c r="H61" s="53"/>
      <c r="K61" s="270">
        <v>43994</v>
      </c>
      <c r="L61">
        <v>16</v>
      </c>
      <c r="M61" s="293">
        <v>6.1</v>
      </c>
    </row>
    <row r="62" spans="2:13" s="53" customFormat="1" x14ac:dyDescent="0.25">
      <c r="B62" s="135"/>
      <c r="F62"/>
      <c r="H62"/>
      <c r="K62" s="270">
        <v>44002</v>
      </c>
      <c r="L62" s="53">
        <v>287</v>
      </c>
      <c r="M62" s="293">
        <v>6.19</v>
      </c>
    </row>
    <row r="63" spans="2:13" x14ac:dyDescent="0.25">
      <c r="K63" s="270">
        <v>44005</v>
      </c>
      <c r="L63">
        <v>16</v>
      </c>
      <c r="M63" s="293">
        <v>6.22</v>
      </c>
    </row>
    <row r="64" spans="2:13" x14ac:dyDescent="0.25">
      <c r="F64" s="53"/>
      <c r="H64" s="53"/>
      <c r="K64" s="270">
        <v>44006</v>
      </c>
      <c r="L64">
        <v>118</v>
      </c>
      <c r="M64" s="293">
        <v>6.23</v>
      </c>
    </row>
    <row r="65" spans="2:13" s="53" customFormat="1" x14ac:dyDescent="0.25">
      <c r="B65" s="135"/>
      <c r="F65"/>
      <c r="H65"/>
      <c r="K65" s="270">
        <v>44019</v>
      </c>
      <c r="L65" s="53">
        <v>196</v>
      </c>
      <c r="M65" s="294">
        <v>7.7</v>
      </c>
    </row>
    <row r="66" spans="2:13" x14ac:dyDescent="0.25">
      <c r="F66" s="53"/>
      <c r="H66" s="53"/>
      <c r="K66" s="270">
        <v>44024</v>
      </c>
      <c r="L66">
        <v>32</v>
      </c>
      <c r="M66" s="293">
        <v>7.12</v>
      </c>
    </row>
    <row r="67" spans="2:13" s="53" customFormat="1" x14ac:dyDescent="0.25">
      <c r="B67" s="135"/>
      <c r="F67"/>
      <c r="H67"/>
      <c r="K67" s="270">
        <v>44032</v>
      </c>
      <c r="L67" s="53">
        <v>71</v>
      </c>
      <c r="M67" s="293">
        <v>7.19</v>
      </c>
    </row>
    <row r="68" spans="2:13" x14ac:dyDescent="0.25">
      <c r="F68" s="53"/>
      <c r="H68" s="53"/>
      <c r="K68" s="270">
        <v>44036</v>
      </c>
      <c r="L68">
        <v>56</v>
      </c>
      <c r="M68" s="293">
        <v>7.23</v>
      </c>
    </row>
    <row r="69" spans="2:13" s="53" customFormat="1" x14ac:dyDescent="0.25">
      <c r="B69" s="135"/>
      <c r="F69"/>
      <c r="H69"/>
      <c r="K69" s="270">
        <v>44041</v>
      </c>
      <c r="L69" s="53">
        <v>64</v>
      </c>
      <c r="M69" s="293">
        <v>7.28</v>
      </c>
    </row>
    <row r="70" spans="2:13" x14ac:dyDescent="0.25">
      <c r="K70" s="270">
        <v>44045</v>
      </c>
      <c r="L70">
        <v>16</v>
      </c>
      <c r="M70" s="294">
        <v>8.1999999999999993</v>
      </c>
    </row>
    <row r="71" spans="2:13" x14ac:dyDescent="0.25">
      <c r="K71" s="270">
        <v>44058</v>
      </c>
      <c r="L71">
        <v>56</v>
      </c>
      <c r="M71" s="293">
        <v>8.15</v>
      </c>
    </row>
    <row r="72" spans="2:13" x14ac:dyDescent="0.25">
      <c r="K72" s="270">
        <v>44062</v>
      </c>
      <c r="L72">
        <v>40</v>
      </c>
      <c r="M72" s="293">
        <v>8.17</v>
      </c>
    </row>
    <row r="73" spans="2:13" x14ac:dyDescent="0.25">
      <c r="K73" s="270">
        <v>44070</v>
      </c>
      <c r="L73" s="305">
        <v>32</v>
      </c>
      <c r="M73" s="293">
        <v>8.27</v>
      </c>
    </row>
    <row r="74" spans="2:13" x14ac:dyDescent="0.25">
      <c r="K74" s="270">
        <v>44072</v>
      </c>
      <c r="L74">
        <v>16</v>
      </c>
      <c r="M74" s="293">
        <v>8.2899999999999991</v>
      </c>
    </row>
    <row r="75" spans="2:13" x14ac:dyDescent="0.25">
      <c r="K75" s="270">
        <v>44078</v>
      </c>
      <c r="L75">
        <v>32</v>
      </c>
      <c r="M75" s="294">
        <v>9.3000000000000007</v>
      </c>
    </row>
    <row r="76" spans="2:13" x14ac:dyDescent="0.25">
      <c r="K76" s="270">
        <v>44082</v>
      </c>
      <c r="L76" s="306">
        <v>8</v>
      </c>
      <c r="M76" s="294">
        <v>9.8000000000000007</v>
      </c>
    </row>
    <row r="77" spans="2:13" x14ac:dyDescent="0.25">
      <c r="K77" s="270">
        <v>44086</v>
      </c>
      <c r="L77" s="309">
        <v>32</v>
      </c>
      <c r="M77" s="293">
        <v>9.1199999999999992</v>
      </c>
    </row>
    <row r="78" spans="2:13" x14ac:dyDescent="0.25">
      <c r="K78" s="270">
        <v>44088</v>
      </c>
      <c r="L78" s="309">
        <v>8</v>
      </c>
      <c r="M78" s="293">
        <v>9.14</v>
      </c>
    </row>
    <row r="79" spans="2:13" x14ac:dyDescent="0.25">
      <c r="K79" s="270">
        <v>44089</v>
      </c>
      <c r="L79" s="309">
        <v>8</v>
      </c>
      <c r="M79" s="293">
        <v>9.15</v>
      </c>
    </row>
    <row r="80" spans="2:13" x14ac:dyDescent="0.25">
      <c r="K80" s="270">
        <v>44096</v>
      </c>
      <c r="L80" s="309">
        <v>28</v>
      </c>
      <c r="M80" s="293">
        <v>9.2100000000000009</v>
      </c>
    </row>
    <row r="81" spans="11:13" x14ac:dyDescent="0.25">
      <c r="K81" s="270">
        <v>44108</v>
      </c>
      <c r="L81" s="309">
        <v>8</v>
      </c>
      <c r="M81" s="294">
        <v>10.4</v>
      </c>
    </row>
    <row r="82" spans="11:13" x14ac:dyDescent="0.25">
      <c r="K82" s="270">
        <v>44113</v>
      </c>
      <c r="L82">
        <v>14</v>
      </c>
      <c r="M82" s="294">
        <v>10.9</v>
      </c>
    </row>
    <row r="83" spans="11:13" x14ac:dyDescent="0.25">
      <c r="K83" s="270">
        <v>44116</v>
      </c>
      <c r="L83" s="311">
        <v>18</v>
      </c>
      <c r="M83" s="293">
        <v>10.119999999999999</v>
      </c>
    </row>
    <row r="84" spans="11:13" x14ac:dyDescent="0.25">
      <c r="K84" s="270">
        <v>44125</v>
      </c>
      <c r="L84" s="311">
        <v>84</v>
      </c>
      <c r="M84" s="293">
        <v>10.17</v>
      </c>
    </row>
    <row r="85" spans="11:13" x14ac:dyDescent="0.25">
      <c r="K85" s="270">
        <v>44125</v>
      </c>
      <c r="L85" s="311">
        <v>52</v>
      </c>
      <c r="M85" s="293">
        <v>10.210000000000001</v>
      </c>
    </row>
    <row r="86" spans="11:13" x14ac:dyDescent="0.25">
      <c r="K86" s="270">
        <v>44128</v>
      </c>
      <c r="L86" s="311">
        <v>436</v>
      </c>
      <c r="M86" s="293"/>
    </row>
    <row r="87" spans="11:13" x14ac:dyDescent="0.25">
      <c r="K87" s="270">
        <v>44131</v>
      </c>
      <c r="L87" s="311">
        <v>45</v>
      </c>
      <c r="M87" s="293">
        <v>10.27</v>
      </c>
    </row>
    <row r="88" spans="11:13" x14ac:dyDescent="0.25">
      <c r="K88" s="270">
        <v>44137</v>
      </c>
      <c r="L88">
        <v>135</v>
      </c>
      <c r="M88" s="294">
        <v>11.2</v>
      </c>
    </row>
    <row r="89" spans="11:13" x14ac:dyDescent="0.25">
      <c r="K89" s="270">
        <v>44140</v>
      </c>
      <c r="L89">
        <f>24+8</f>
        <v>32</v>
      </c>
      <c r="M89" s="316" t="s">
        <v>1740</v>
      </c>
    </row>
    <row r="90" spans="11:13" x14ac:dyDescent="0.25">
      <c r="K90" s="270">
        <v>44142</v>
      </c>
      <c r="L90" s="314">
        <v>104</v>
      </c>
      <c r="M90" s="294">
        <v>11.6</v>
      </c>
    </row>
    <row r="91" spans="11:13" x14ac:dyDescent="0.25">
      <c r="K91" s="270">
        <v>44151</v>
      </c>
      <c r="L91" s="314">
        <v>121</v>
      </c>
      <c r="M91" s="293">
        <v>11.13</v>
      </c>
    </row>
    <row r="92" spans="11:13" x14ac:dyDescent="0.25">
      <c r="K92" s="270">
        <v>44151</v>
      </c>
      <c r="L92">
        <v>70</v>
      </c>
      <c r="M92" s="293">
        <v>11.15</v>
      </c>
    </row>
    <row r="93" spans="11:13" x14ac:dyDescent="0.25">
      <c r="K93" s="270">
        <v>44152</v>
      </c>
      <c r="L93" s="315">
        <v>34</v>
      </c>
      <c r="M93" s="293">
        <v>11.17</v>
      </c>
    </row>
    <row r="94" spans="11:13" x14ac:dyDescent="0.25">
      <c r="K94" s="270">
        <v>44156</v>
      </c>
      <c r="L94" s="315">
        <v>8</v>
      </c>
      <c r="M94" s="293">
        <v>11.21</v>
      </c>
    </row>
    <row r="95" spans="11:13" x14ac:dyDescent="0.25">
      <c r="K95" s="270">
        <v>44158</v>
      </c>
      <c r="L95" s="315">
        <v>34</v>
      </c>
      <c r="M95" s="293">
        <v>11.23</v>
      </c>
    </row>
    <row r="96" spans="11:13" x14ac:dyDescent="0.25">
      <c r="K96" s="270">
        <v>44172</v>
      </c>
      <c r="L96">
        <v>36</v>
      </c>
      <c r="M96" s="294">
        <v>12.5</v>
      </c>
    </row>
    <row r="97" spans="11:13" x14ac:dyDescent="0.25">
      <c r="K97" s="270">
        <v>44173</v>
      </c>
      <c r="L97" s="317">
        <v>14</v>
      </c>
      <c r="M97" s="293">
        <v>11.29</v>
      </c>
    </row>
    <row r="98" spans="11:13" x14ac:dyDescent="0.25">
      <c r="K98" s="270">
        <v>44173</v>
      </c>
      <c r="L98" s="317">
        <v>16</v>
      </c>
      <c r="M98" s="294">
        <v>12.7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D19" sqref="D19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881</v>
      </c>
      <c r="B1" s="97" t="s">
        <v>901</v>
      </c>
      <c r="C1" s="97" t="s">
        <v>902</v>
      </c>
      <c r="D1" s="97" t="s">
        <v>903</v>
      </c>
      <c r="E1" s="97" t="s">
        <v>904</v>
      </c>
      <c r="F1" s="97" t="s">
        <v>905</v>
      </c>
      <c r="G1" s="97" t="s">
        <v>906</v>
      </c>
      <c r="H1" s="97" t="s">
        <v>907</v>
      </c>
      <c r="I1" s="97" t="s">
        <v>949</v>
      </c>
    </row>
    <row r="2" spans="1:9" ht="15.6" x14ac:dyDescent="0.25">
      <c r="B2" s="53" t="s">
        <v>908</v>
      </c>
      <c r="C2" s="53" t="s">
        <v>909</v>
      </c>
      <c r="D2" s="98" t="s">
        <v>910</v>
      </c>
      <c r="E2" s="98">
        <v>19866227404</v>
      </c>
      <c r="F2" s="53" t="s">
        <v>911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908</v>
      </c>
      <c r="C3" s="98" t="s">
        <v>912</v>
      </c>
      <c r="D3" s="98" t="s">
        <v>913</v>
      </c>
      <c r="E3" s="53">
        <v>15201722960</v>
      </c>
      <c r="F3" s="53" t="s">
        <v>914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915</v>
      </c>
      <c r="C4" s="98" t="s">
        <v>916</v>
      </c>
      <c r="D4" s="98" t="s">
        <v>917</v>
      </c>
      <c r="E4" s="53">
        <v>13729855888</v>
      </c>
      <c r="F4" s="53" t="s">
        <v>918</v>
      </c>
      <c r="G4" s="92">
        <v>8</v>
      </c>
      <c r="H4" s="92"/>
      <c r="I4" s="53" t="s">
        <v>86</v>
      </c>
    </row>
    <row r="5" spans="1:9" ht="15.6" x14ac:dyDescent="0.25">
      <c r="B5" s="53" t="s">
        <v>915</v>
      </c>
      <c r="C5" s="53" t="s">
        <v>919</v>
      </c>
      <c r="D5" s="98" t="s">
        <v>920</v>
      </c>
      <c r="E5" s="53">
        <v>13844233519</v>
      </c>
      <c r="F5" s="53" t="s">
        <v>921</v>
      </c>
      <c r="G5" s="92">
        <v>8</v>
      </c>
      <c r="H5" s="92"/>
      <c r="I5" s="53" t="s">
        <v>86</v>
      </c>
    </row>
    <row r="6" spans="1:9" ht="15.6" x14ac:dyDescent="0.25">
      <c r="B6" s="53" t="s">
        <v>915</v>
      </c>
      <c r="C6" s="53" t="s">
        <v>922</v>
      </c>
      <c r="D6" s="98" t="s">
        <v>923</v>
      </c>
      <c r="E6" s="53">
        <v>18062915376</v>
      </c>
      <c r="F6" s="53" t="s">
        <v>924</v>
      </c>
      <c r="G6" s="92">
        <v>8</v>
      </c>
      <c r="H6" s="92"/>
      <c r="I6" s="53" t="s">
        <v>86</v>
      </c>
    </row>
    <row r="7" spans="1:9" ht="15.6" x14ac:dyDescent="0.25">
      <c r="B7" s="98" t="s">
        <v>925</v>
      </c>
      <c r="C7" s="98" t="s">
        <v>926</v>
      </c>
      <c r="D7" s="98" t="s">
        <v>927</v>
      </c>
      <c r="E7" s="98"/>
      <c r="G7" s="92"/>
      <c r="H7" s="92">
        <v>9</v>
      </c>
    </row>
    <row r="8" spans="1:9" ht="15.6" x14ac:dyDescent="0.25">
      <c r="B8" s="98" t="s">
        <v>928</v>
      </c>
      <c r="C8" s="98" t="s">
        <v>929</v>
      </c>
      <c r="D8" s="98" t="s">
        <v>930</v>
      </c>
      <c r="E8" s="98">
        <v>13597066056</v>
      </c>
      <c r="F8" s="53" t="s">
        <v>931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928</v>
      </c>
      <c r="C9" s="98" t="s">
        <v>932</v>
      </c>
      <c r="D9" s="53" t="s">
        <v>933</v>
      </c>
      <c r="E9" s="77">
        <v>17808323499</v>
      </c>
      <c r="F9" s="53" t="s">
        <v>934</v>
      </c>
      <c r="I9" s="53" t="s">
        <v>86</v>
      </c>
    </row>
    <row r="10" spans="1:9" ht="15.6" x14ac:dyDescent="0.25">
      <c r="B10" s="98" t="s">
        <v>935</v>
      </c>
      <c r="C10" s="98" t="s">
        <v>936</v>
      </c>
      <c r="D10" s="98" t="s">
        <v>937</v>
      </c>
      <c r="E10" s="53">
        <v>13962951462</v>
      </c>
      <c r="F10" s="53" t="s">
        <v>938</v>
      </c>
      <c r="G10" s="92">
        <v>5</v>
      </c>
      <c r="I10" s="53" t="s">
        <v>86</v>
      </c>
    </row>
    <row r="11" spans="1:9" ht="15.6" x14ac:dyDescent="0.25">
      <c r="B11" s="98" t="s">
        <v>928</v>
      </c>
      <c r="C11" s="53" t="s">
        <v>939</v>
      </c>
      <c r="D11" s="53" t="s">
        <v>940</v>
      </c>
      <c r="E11" s="53">
        <v>13971293629</v>
      </c>
      <c r="F11" s="53" t="s">
        <v>941</v>
      </c>
      <c r="G11" s="92">
        <v>8</v>
      </c>
      <c r="I11" s="53" t="s">
        <v>86</v>
      </c>
    </row>
    <row r="12" spans="1:9" ht="15.6" x14ac:dyDescent="0.25">
      <c r="B12" s="98" t="s">
        <v>928</v>
      </c>
      <c r="C12" s="98" t="s">
        <v>942</v>
      </c>
      <c r="D12" s="98" t="s">
        <v>943</v>
      </c>
      <c r="E12" s="53">
        <v>18019082909</v>
      </c>
      <c r="F12" s="98" t="s">
        <v>944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1358</v>
      </c>
      <c r="C15" s="53" t="s">
        <v>1267</v>
      </c>
      <c r="D15" s="53" t="s">
        <v>1266</v>
      </c>
    </row>
    <row r="16" spans="1:9" ht="19.95" customHeight="1" x14ac:dyDescent="0.25">
      <c r="C16" s="53" t="s">
        <v>1269</v>
      </c>
      <c r="D16" s="53" t="s">
        <v>1268</v>
      </c>
    </row>
    <row r="17" spans="2:4" ht="19.95" customHeight="1" x14ac:dyDescent="0.25">
      <c r="B17" s="53" t="s">
        <v>1358</v>
      </c>
      <c r="C17" s="53" t="s">
        <v>1275</v>
      </c>
      <c r="D17" s="53" t="s">
        <v>1274</v>
      </c>
    </row>
    <row r="18" spans="2:4" ht="19.95" customHeight="1" x14ac:dyDescent="0.25">
      <c r="B18" s="53" t="s">
        <v>1359</v>
      </c>
      <c r="C18" s="53" t="s">
        <v>1360</v>
      </c>
      <c r="D18" s="53" t="s">
        <v>1308</v>
      </c>
    </row>
    <row r="19" spans="2:4" ht="19.95" customHeight="1" x14ac:dyDescent="0.25">
      <c r="B19" s="53" t="s">
        <v>1359</v>
      </c>
      <c r="C19" s="53" t="s">
        <v>1362</v>
      </c>
      <c r="D19" s="53" t="s">
        <v>1357</v>
      </c>
    </row>
    <row r="20" spans="2:4" ht="19.95" customHeight="1" x14ac:dyDescent="0.25">
      <c r="B20" s="53" t="s">
        <v>1359</v>
      </c>
      <c r="C20" s="53" t="s">
        <v>1361</v>
      </c>
      <c r="D20" s="53" t="s">
        <v>1363</v>
      </c>
    </row>
    <row r="21" spans="2:4" ht="19.95" customHeight="1" x14ac:dyDescent="0.25">
      <c r="B21" s="216" t="s">
        <v>1359</v>
      </c>
      <c r="C21" s="53" t="s">
        <v>1364</v>
      </c>
      <c r="D21" s="53" t="s">
        <v>1365</v>
      </c>
    </row>
    <row r="22" spans="2:4" ht="19.95" customHeight="1" x14ac:dyDescent="0.25">
      <c r="B22" s="216" t="s">
        <v>1359</v>
      </c>
      <c r="C22" s="53" t="s">
        <v>1366</v>
      </c>
      <c r="D22" s="53" t="s">
        <v>1367</v>
      </c>
    </row>
    <row r="23" spans="2:4" ht="19.95" customHeight="1" x14ac:dyDescent="0.25">
      <c r="B23" s="53" t="s">
        <v>1496</v>
      </c>
      <c r="C23" s="53" t="s">
        <v>1498</v>
      </c>
      <c r="D23" s="253" t="s">
        <v>1497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贩卖机补款</vt:lpstr>
      <vt:lpstr>接受箱补款</vt:lpstr>
      <vt:lpstr>接受箱补款 21年</vt:lpstr>
      <vt:lpstr>接受箱年后货物情况整理</vt:lpstr>
      <vt:lpstr>接受箱其他</vt:lpstr>
      <vt:lpstr>二贩</vt:lpstr>
      <vt:lpstr>贩卖机其他</vt:lpstr>
      <vt:lpstr>包装及运费</vt:lpstr>
      <vt:lpstr>补发</vt:lpstr>
      <vt:lpstr>代收代付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2021-06-21T07:48:41Z</dcterms:modified>
</cp:coreProperties>
</file>