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28D27FE-53C0-41FE-A7C9-DEAF08EAC202}" xr6:coauthVersionLast="45" xr6:coauthVersionMax="45" xr10:uidLastSave="{00000000-0000-0000-0000-000000000000}"/>
  <bookViews>
    <workbookView xWindow="-108" yWindow="-108" windowWidth="23256" windowHeight="12576" firstSheet="1" activeTab="1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代收代付" sheetId="9" r:id="rId6"/>
    <sheet name="补发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4" l="1"/>
  <c r="L53" i="4"/>
  <c r="O53" i="4" s="1"/>
  <c r="Q53" i="4" l="1"/>
  <c r="P52" i="4"/>
  <c r="L52" i="4"/>
  <c r="O52" i="4" s="1"/>
  <c r="P49" i="4"/>
  <c r="P50" i="4"/>
  <c r="P51" i="4"/>
  <c r="L49" i="4"/>
  <c r="O49" i="4" s="1"/>
  <c r="L50" i="4"/>
  <c r="O50" i="4" s="1"/>
  <c r="Q50" i="4" s="1"/>
  <c r="L51" i="4"/>
  <c r="O51" i="4" s="1"/>
  <c r="L48" i="4"/>
  <c r="L46" i="4"/>
  <c r="L47" i="4"/>
  <c r="P48" i="4"/>
  <c r="Q51" i="4" l="1"/>
  <c r="Q49" i="4"/>
  <c r="Q52" i="4"/>
  <c r="O48" i="4"/>
  <c r="Q48" i="4" s="1"/>
  <c r="L21" i="9" l="1"/>
  <c r="Q21" i="9" s="1"/>
  <c r="L19" i="9"/>
  <c r="L18" i="9"/>
  <c r="L17" i="9"/>
  <c r="L16" i="9"/>
  <c r="Q16" i="9" s="1"/>
  <c r="L15" i="9"/>
  <c r="L14" i="9"/>
  <c r="Q14" i="9" s="1"/>
  <c r="L12" i="9"/>
  <c r="L11" i="9"/>
  <c r="L10" i="9"/>
  <c r="L9" i="9"/>
  <c r="Q9" i="9" s="1"/>
  <c r="L7" i="9"/>
  <c r="Q7" i="9" s="1"/>
  <c r="L6" i="9"/>
  <c r="Q6" i="9" s="1"/>
  <c r="L5" i="9"/>
  <c r="Q5" i="9" s="1"/>
  <c r="L4" i="9"/>
  <c r="L3" i="9"/>
  <c r="O10" i="7" l="1"/>
  <c r="O9" i="7"/>
  <c r="O4" i="7"/>
  <c r="O5" i="7" l="1"/>
  <c r="C40" i="7"/>
  <c r="O3" i="7" l="1"/>
  <c r="O8" i="7"/>
  <c r="K88" i="1"/>
  <c r="N88" i="1" s="1"/>
  <c r="K148" i="1"/>
  <c r="N148" i="1" s="1"/>
  <c r="K140" i="1"/>
  <c r="N140" i="1" s="1"/>
  <c r="K65" i="1"/>
  <c r="N65" i="1" s="1"/>
  <c r="I151" i="1" l="1"/>
  <c r="J151" i="1"/>
  <c r="K138" i="1"/>
  <c r="N138" i="1" s="1"/>
  <c r="K133" i="1"/>
  <c r="N133" i="1" s="1"/>
  <c r="K134" i="1"/>
  <c r="N134" i="1" s="1"/>
  <c r="K126" i="1" l="1"/>
  <c r="N126" i="1" s="1"/>
  <c r="K124" i="1"/>
  <c r="N124" i="1" s="1"/>
  <c r="K123" i="1"/>
  <c r="N123" i="1" s="1"/>
  <c r="K122" i="1"/>
  <c r="N122" i="1" s="1"/>
  <c r="K119" i="1"/>
  <c r="K118" i="1"/>
  <c r="N118" i="1" s="1"/>
  <c r="N119" i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6" i="1"/>
  <c r="N106" i="1" s="1"/>
  <c r="K105" i="1"/>
  <c r="N105" i="1" s="1"/>
  <c r="K104" i="1"/>
  <c r="N104" i="1" s="1"/>
  <c r="K102" i="1"/>
  <c r="N102" i="1" s="1"/>
  <c r="K101" i="1" l="1"/>
  <c r="N101" i="1" s="1"/>
  <c r="K98" i="1"/>
  <c r="N98" i="1" s="1"/>
  <c r="K90" i="1"/>
  <c r="N90" i="1" s="1"/>
  <c r="K91" i="1"/>
  <c r="N91" i="1" s="1"/>
  <c r="K93" i="1"/>
  <c r="N93" i="1" s="1"/>
  <c r="K94" i="1"/>
  <c r="N94" i="1" s="1"/>
  <c r="K95" i="1"/>
  <c r="N95" i="1" s="1"/>
  <c r="K96" i="1"/>
  <c r="N96" i="1" s="1"/>
  <c r="K86" i="1" l="1"/>
  <c r="N86" i="1" s="1"/>
  <c r="K85" i="1"/>
  <c r="N85" i="1" s="1"/>
  <c r="K83" i="1"/>
  <c r="N83" i="1" s="1"/>
  <c r="K82" i="1"/>
  <c r="N82" i="1" s="1"/>
  <c r="K80" i="1"/>
  <c r="N80" i="1" s="1"/>
  <c r="K73" i="1"/>
  <c r="N73" i="1" s="1"/>
  <c r="C19" i="7"/>
  <c r="K81" i="1" l="1"/>
  <c r="N81" i="1" s="1"/>
  <c r="P46" i="4" l="1"/>
  <c r="O46" i="4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O47" i="4"/>
  <c r="P58" i="4"/>
  <c r="L58" i="4"/>
  <c r="O58" i="4" s="1"/>
  <c r="Q47" i="4" l="1"/>
  <c r="Q58" i="4"/>
  <c r="Q43" i="4"/>
  <c r="Q42" i="4"/>
  <c r="P65" i="4"/>
  <c r="L65" i="4"/>
  <c r="O65" i="4" s="1"/>
  <c r="Q65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H103" i="6"/>
  <c r="I103" i="6"/>
  <c r="J103" i="6"/>
  <c r="L103" i="6"/>
  <c r="M103" i="6"/>
  <c r="G103" i="6"/>
  <c r="P79" i="4" l="1"/>
  <c r="L79" i="4"/>
  <c r="O79" i="4" s="1"/>
  <c r="P61" i="4"/>
  <c r="L61" i="4"/>
  <c r="O61" i="4" s="1"/>
  <c r="Q61" i="4" l="1"/>
  <c r="Q79" i="4"/>
  <c r="O15" i="4" l="1"/>
  <c r="N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K139" i="1"/>
  <c r="N139" i="1" s="1"/>
  <c r="K137" i="1"/>
  <c r="N137" i="1" s="1"/>
  <c r="K135" i="1" l="1"/>
  <c r="K130" i="1"/>
  <c r="N130" i="1" s="1"/>
  <c r="K117" i="1" l="1"/>
  <c r="N117" i="1" s="1"/>
  <c r="K115" i="1"/>
  <c r="N115" i="1" s="1"/>
  <c r="K107" i="1"/>
  <c r="N107" i="1" s="1"/>
  <c r="N135" i="1" l="1"/>
  <c r="K120" i="1" l="1"/>
  <c r="N120" i="1" s="1"/>
  <c r="K121" i="1"/>
  <c r="N121" i="1" s="1"/>
  <c r="K87" i="1" l="1"/>
  <c r="N87" i="1" s="1"/>
  <c r="K136" i="1" l="1"/>
  <c r="N136" i="1" s="1"/>
  <c r="S37" i="1" l="1"/>
  <c r="S51" i="1"/>
  <c r="S52" i="1"/>
  <c r="S55" i="1"/>
  <c r="S59" i="1"/>
  <c r="S63" i="1"/>
  <c r="S65" i="1"/>
  <c r="S70" i="1"/>
  <c r="S3" i="1"/>
  <c r="S72" i="1" l="1"/>
  <c r="K99" i="1"/>
  <c r="N99" i="1" s="1"/>
  <c r="K100" i="1"/>
  <c r="N100" i="1" s="1"/>
  <c r="K84" i="1"/>
  <c r="N84" i="1" s="1"/>
  <c r="K74" i="1" l="1"/>
  <c r="N74" i="1" s="1"/>
  <c r="K75" i="1"/>
  <c r="N75" i="1" s="1"/>
  <c r="K76" i="1"/>
  <c r="N76" i="1" s="1"/>
  <c r="K62" i="1" l="1"/>
  <c r="K61" i="1"/>
  <c r="N61" i="1" s="1"/>
  <c r="K103" i="1" l="1"/>
  <c r="N103" i="1" s="1"/>
  <c r="K97" i="1"/>
  <c r="N97" i="1" s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P4" i="4"/>
  <c r="L4" i="4"/>
  <c r="O4" i="4" s="1"/>
  <c r="P3" i="4"/>
  <c r="L3" i="4"/>
  <c r="O3" i="4" s="1"/>
  <c r="P2" i="4"/>
  <c r="L2" i="4"/>
  <c r="O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N151" i="1" l="1"/>
  <c r="Q5" i="4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</calcChain>
</file>

<file path=xl/sharedStrings.xml><?xml version="1.0" encoding="utf-8"?>
<sst xmlns="http://schemas.openxmlformats.org/spreadsheetml/2006/main" count="2420" uniqueCount="1499">
  <si>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</si>
  <si>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</si>
  <si>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</si>
  <si>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</si>
  <si>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</si>
  <si>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</si>
  <si>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</si>
  <si>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</si>
  <si>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</si>
  <si>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</si>
  <si>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</si>
  <si>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</si>
  <si>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</si>
  <si>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</si>
  <si>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</si>
  <si>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</si>
  <si>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</si>
  <si>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</si>
  <si>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</si>
  <si>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</si>
  <si>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</si>
  <si>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</si>
  <si>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</si>
  <si>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</si>
  <si>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</si>
  <si>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</si>
  <si>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</si>
  <si>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</si>
  <si>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</si>
  <si>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</si>
  <si>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</si>
  <si>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</si>
  <si>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</si>
  <si>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</si>
  <si>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</si>
  <si>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</si>
  <si>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</si>
  <si>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</si>
  <si>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</si>
  <si>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</si>
  <si>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</si>
  <si>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</si>
  <si>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</si>
  <si>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</si>
  <si>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</si>
  <si>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</si>
  <si>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</si>
  <si>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</si>
  <si>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</si>
  <si>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</si>
  <si>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</si>
  <si>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</si>
  <si>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</si>
  <si>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</si>
  <si>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</si>
  <si>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</si>
  <si>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</si>
  <si>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</si>
  <si>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</si>
  <si>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</si>
  <si>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</si>
  <si>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</si>
  <si>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</si>
  <si>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</si>
  <si>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</si>
  <si>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</si>
  <si>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</si>
  <si>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</si>
  <si>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</si>
  <si>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</si>
  <si>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</si>
  <si>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</si>
  <si>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</si>
  <si>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</si>
  <si>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</si>
  <si>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</si>
  <si>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</si>
  <si>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</si>
  <si>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</si>
  <si>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</si>
  <si>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</si>
  <si>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</si>
  <si>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</si>
  <si>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</si>
  <si>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</si>
  <si>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</si>
  <si>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</si>
  <si>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</si>
  <si>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</si>
  <si>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</si>
  <si>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</si>
  <si>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</si>
  <si>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</si>
  <si>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</si>
  <si>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</si>
  <si>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</si>
  <si>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</si>
  <si>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</si>
  <si>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</si>
  <si>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</si>
  <si>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</si>
  <si>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</si>
  <si>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</si>
  <si>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</si>
  <si>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</si>
  <si>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</si>
  <si>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</si>
  <si>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</si>
  <si>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</si>
  <si>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</si>
  <si>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</si>
  <si>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</si>
  <si>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</si>
  <si>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</si>
  <si>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</si>
  <si>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</si>
  <si>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</si>
  <si>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</si>
  <si>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</si>
  <si>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</si>
  <si>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</si>
  <si>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</si>
  <si>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</si>
  <si>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</si>
  <si>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</si>
  <si>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</si>
  <si>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</si>
  <si>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</si>
  <si>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</si>
  <si>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</si>
  <si>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</si>
  <si>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</si>
  <si>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</si>
  <si>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</si>
  <si>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</si>
  <si>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</si>
  <si>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</si>
  <si>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</si>
  <si>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</si>
  <si>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</si>
  <si>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</si>
  <si>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</si>
  <si>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</si>
  <si>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</si>
  <si>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</si>
  <si>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</si>
  <si>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</si>
  <si>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</si>
  <si>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</si>
  <si>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</si>
  <si>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</si>
  <si>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</si>
  <si>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</si>
  <si>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</si>
  <si>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</si>
  <si>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</si>
  <si>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</si>
  <si>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</si>
  <si>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</si>
  <si>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</si>
  <si>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</si>
  <si>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</si>
  <si>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</si>
  <si>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</si>
  <si>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</si>
  <si>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</si>
  <si>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</si>
  <si>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</si>
  <si>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</si>
  <si>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</si>
  <si>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</si>
  <si>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</si>
  <si>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</si>
  <si>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</si>
  <si>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</si>
  <si>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</si>
  <si>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</si>
  <si>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</si>
  <si>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</si>
  <si>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</si>
  <si>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</si>
  <si>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</si>
  <si>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</si>
  <si>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</si>
  <si>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</si>
  <si>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</si>
  <si>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</si>
  <si>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</si>
  <si>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</si>
  <si>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</si>
  <si>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</si>
  <si>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</si>
  <si>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</si>
  <si>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</si>
  <si>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</si>
  <si>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</si>
  <si>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</si>
  <si>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</si>
  <si>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</si>
  <si>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</si>
  <si>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</si>
  <si>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</si>
  <si>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</si>
  <si>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</si>
  <si>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</si>
  <si>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</si>
  <si>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</si>
  <si>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</si>
  <si>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</si>
  <si>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</si>
  <si>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</si>
  <si>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</si>
  <si>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</si>
  <si>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</si>
  <si>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</si>
  <si>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</si>
  <si>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</si>
  <si>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</si>
  <si>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</si>
  <si>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</si>
  <si>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</si>
  <si>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</si>
  <si>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</si>
  <si>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</si>
  <si>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</si>
  <si>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</si>
  <si>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</si>
  <si>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</si>
  <si>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</si>
  <si>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</si>
  <si>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</si>
  <si>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</si>
  <si>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</si>
  <si>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</si>
  <si>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</si>
  <si>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</si>
  <si>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</si>
  <si>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</si>
  <si>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</si>
  <si>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</si>
  <si>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</si>
  <si>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</si>
  <si>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</si>
  <si>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</si>
  <si>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</si>
  <si>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</si>
  <si>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</si>
  <si>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</si>
  <si>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</si>
  <si>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</si>
  <si>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</si>
  <si>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</si>
  <si>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</si>
  <si>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</si>
  <si>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</si>
  <si>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</si>
  <si>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</si>
  <si>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</si>
  <si>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</si>
  <si>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</si>
  <si>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</si>
  <si>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</si>
  <si>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</si>
  <si>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</si>
  <si>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</si>
  <si>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</si>
  <si>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</si>
  <si>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</si>
  <si>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</si>
  <si>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</si>
  <si>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</si>
  <si>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</si>
  <si>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</si>
  <si>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</si>
  <si>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</si>
  <si>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</si>
  <si>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</si>
  <si>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</si>
  <si>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</si>
  <si>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</si>
  <si>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</si>
  <si>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</si>
  <si>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</si>
  <si>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</si>
  <si>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</si>
  <si>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</si>
  <si>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</si>
  <si>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</si>
  <si>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</si>
  <si>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</si>
  <si>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</si>
  <si>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</si>
  <si>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</si>
  <si>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</si>
  <si>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</si>
  <si>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</si>
  <si>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</si>
  <si>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</si>
  <si>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</si>
  <si>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</si>
  <si>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</si>
  <si>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</si>
  <si>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</si>
  <si>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</si>
  <si>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</si>
  <si>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t>李东海 "LOVE, LIKE YOU" 2020台历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</si>
  <si>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</si>
  <si>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</si>
  <si>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</si>
  <si>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</si>
  <si>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</si>
  <si>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</si>
  <si>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</si>
  <si>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</si>
  <si>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</si>
  <si>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</si>
  <si>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</si>
  <si>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</si>
  <si>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</si>
  <si>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</si>
  <si>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</si>
  <si>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</si>
  <si>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</si>
  <si>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</si>
  <si>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</si>
  <si>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</si>
  <si>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</si>
  <si>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</si>
  <si>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</si>
  <si>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</si>
  <si>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</si>
  <si>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</si>
  <si>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</si>
  <si>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</si>
  <si>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</si>
  <si>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</si>
  <si>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</si>
  <si>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</si>
  <si>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</si>
  <si>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</si>
  <si>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</si>
  <si>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</si>
  <si>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</si>
  <si>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</si>
  <si>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</si>
  <si>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</si>
  <si>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</si>
  <si>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</si>
  <si>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</si>
  <si>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</si>
  <si>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</si>
  <si>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</si>
  <si>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</si>
  <si>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</si>
  <si>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</si>
  <si>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</si>
  <si>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</si>
  <si>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</si>
  <si>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</si>
  <si>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</si>
  <si>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</si>
  <si>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</si>
  <si>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</si>
  <si>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</si>
  <si>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</si>
  <si>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</si>
  <si>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</si>
  <si>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 xml:space="preserve">未补*3(聂紫燕 丁昕怡 攸倾心)     </t>
    <phoneticPr fontId="2" type="noConversion"/>
  </si>
  <si>
    <t xml:space="preserve">未补*2(王佳雯 神州-2003214249) 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</si>
  <si>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</si>
  <si>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</si>
  <si>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</si>
  <si>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</si>
  <si>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</si>
  <si>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</si>
  <si>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</si>
  <si>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</si>
  <si>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</si>
  <si>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</si>
  <si>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</si>
  <si>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</si>
  <si>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</si>
  <si>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</si>
  <si>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</si>
  <si>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</si>
  <si>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</si>
  <si>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</si>
  <si>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</si>
  <si>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</si>
  <si>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</si>
  <si>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</si>
  <si>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</si>
  <si>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</si>
  <si>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</si>
  <si>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</si>
  <si>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</si>
  <si>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</si>
  <si>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</si>
  <si>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</si>
  <si>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</si>
  <si>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</si>
  <si>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</si>
  <si>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</si>
  <si>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</si>
  <si>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</si>
  <si>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</si>
  <si>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</si>
  <si>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</si>
  <si>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</si>
  <si>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</si>
  <si>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</si>
  <si>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</si>
  <si>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</si>
  <si>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</si>
  <si>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</si>
  <si>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</si>
  <si>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</si>
  <si>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</si>
  <si>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</si>
  <si>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</si>
  <si>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</si>
  <si>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</si>
  <si>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</si>
  <si>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</si>
  <si>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</si>
  <si>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</si>
  <si>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</si>
  <si>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</si>
  <si>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</si>
  <si>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</si>
  <si>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</si>
  <si>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</si>
  <si>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</si>
  <si>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</si>
  <si>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</si>
  <si>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</si>
  <si>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</si>
  <si>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</si>
  <si>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</si>
  <si>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</si>
  <si>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</si>
  <si>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</si>
  <si>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</si>
  <si>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</si>
  <si>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</si>
  <si>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</si>
  <si>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</si>
  <si>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</si>
  <si>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</si>
  <si>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</si>
  <si>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</si>
  <si>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</si>
  <si>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</si>
  <si>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</si>
  <si>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</si>
  <si>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</si>
  <si>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</si>
  <si>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</si>
  <si>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</si>
  <si>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</si>
  <si>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</si>
  <si>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</si>
  <si>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</si>
  <si>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</si>
  <si>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</si>
  <si>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</si>
  <si>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</si>
  <si>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</si>
  <si>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</si>
  <si>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</si>
  <si>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</si>
  <si>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</si>
  <si>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</si>
  <si>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</si>
  <si>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</si>
  <si>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</si>
  <si>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</si>
  <si>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</si>
  <si>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</si>
  <si>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</si>
  <si>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</si>
  <si>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</si>
  <si>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</si>
  <si>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</si>
  <si>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未补*1(神州-2003214249  /何乐宜 定金两条 补款一份 不确定发货数量 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</si>
  <si>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</si>
  <si>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</si>
  <si>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</si>
  <si>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t>未正确补款*1(徐姗姗)</t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</si>
  <si>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</si>
  <si>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</si>
  <si>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</si>
  <si>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</si>
  <si>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</si>
  <si>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</si>
  <si>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</si>
  <si>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</si>
  <si>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</si>
  <si>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</si>
  <si>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</si>
  <si>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</si>
  <si>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未正确补款 不确定是否已发货(鬼鬼)</t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</si>
  <si>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</si>
  <si>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</si>
  <si>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</si>
  <si>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</si>
  <si>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</si>
  <si>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</si>
  <si>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</si>
  <si>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</si>
  <si>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</si>
  <si>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</si>
  <si>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</si>
  <si>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</si>
  <si>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</si>
  <si>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</si>
  <si>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</si>
  <si>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</si>
  <si>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</si>
  <si>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</si>
  <si>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</si>
  <si>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</si>
  <si>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</si>
  <si>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</si>
  <si>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</si>
  <si>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</si>
  <si>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</si>
  <si>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</si>
  <si>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</si>
  <si>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</si>
  <si>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</si>
  <si>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</si>
  <si>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</si>
  <si>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</si>
  <si>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</si>
  <si>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</si>
  <si>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</si>
  <si>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</si>
  <si>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</si>
  <si>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</si>
  <si>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</si>
  <si>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</si>
  <si>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</si>
  <si>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</si>
  <si>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</si>
  <si>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</si>
  <si>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</si>
  <si>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</si>
  <si>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</si>
  <si>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</si>
  <si>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</si>
  <si>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</si>
  <si>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</si>
  <si>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</si>
  <si>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</si>
  <si>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</si>
  <si>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</si>
  <si>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</si>
  <si>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</si>
  <si>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</si>
  <si>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</si>
  <si>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</si>
  <si>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</si>
  <si>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</si>
  <si>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</si>
  <si>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</si>
  <si>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漏发两套 / 11.2：会补发(寄到沈阳)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</si>
  <si>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</si>
  <si>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</si>
  <si>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</si>
  <si>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</si>
  <si>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</si>
  <si>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</si>
  <si>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</si>
  <si>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</si>
  <si>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</si>
  <si>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</si>
  <si>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10.30/11.9</t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</si>
  <si>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</si>
  <si>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</si>
  <si>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</si>
  <si>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</si>
  <si>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</si>
  <si>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</si>
  <si>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</si>
  <si>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未补*1(王佳文)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</si>
  <si>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</si>
  <si>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</si>
  <si>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</si>
  <si>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</si>
  <si>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</si>
  <si>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</si>
  <si>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</si>
  <si>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</si>
  <si>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</si>
  <si>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</si>
  <si>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</si>
  <si>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</si>
  <si>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</si>
  <si>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</si>
  <si>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</si>
  <si>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</si>
  <si>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</si>
  <si>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</si>
  <si>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</si>
  <si>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</si>
  <si>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</si>
  <si>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</si>
  <si>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</si>
  <si>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</si>
  <si>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</si>
  <si>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</si>
  <si>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</si>
  <si>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</si>
  <si>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补款*1(张少晖)</t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</si>
  <si>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</si>
  <si>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</si>
  <si>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</si>
  <si>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</si>
  <si>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</si>
  <si>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</si>
  <si>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</si>
  <si>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</si>
  <si>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</si>
  <si>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</si>
  <si>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</si>
  <si>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</si>
  <si>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</si>
  <si>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</si>
  <si>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</si>
  <si>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</si>
  <si>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</si>
  <si>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</si>
  <si>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</si>
  <si>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</si>
  <si>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</si>
  <si>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</si>
  <si>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</si>
  <si>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</si>
  <si>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</si>
  <si>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</si>
  <si>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</si>
  <si>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</si>
  <si>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</si>
  <si>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</si>
  <si>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</si>
  <si>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</si>
  <si>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</si>
  <si>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</si>
  <si>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</si>
  <si>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</si>
  <si>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</si>
  <si>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</si>
  <si>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</si>
  <si>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</si>
  <si>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</si>
  <si>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</si>
  <si>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</si>
  <si>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</si>
  <si>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</si>
  <si>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</si>
  <si>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</si>
  <si>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</si>
  <si>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</si>
  <si>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</si>
  <si>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</si>
  <si>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</si>
  <si>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</si>
  <si>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</si>
  <si>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</si>
  <si>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</si>
  <si>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</si>
  <si>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</si>
  <si>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</si>
  <si>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</si>
  <si>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</si>
  <si>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未补*1(黄宇颂)</t>
  </si>
  <si>
    <t>12.3：香港发货</t>
    <phoneticPr fontId="2" type="noConversion"/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</si>
  <si>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</si>
  <si>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</si>
  <si>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</si>
  <si>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</si>
  <si>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</si>
  <si>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</si>
  <si>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</si>
  <si>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</si>
  <si>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</si>
  <si>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</si>
  <si>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</si>
  <si>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</si>
  <si>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</si>
  <si>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</si>
  <si>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</si>
  <si>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</si>
  <si>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</si>
  <si>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</si>
  <si>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</si>
  <si>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</si>
  <si>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</si>
  <si>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</si>
  <si>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</si>
  <si>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</si>
  <si>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</si>
  <si>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</si>
  <si>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</si>
  <si>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</si>
  <si>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</si>
  <si>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</si>
  <si>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</si>
  <si>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</si>
  <si>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</si>
  <si>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</si>
  <si>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</si>
  <si>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</si>
  <si>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</si>
  <si>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</si>
  <si>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环保袋多白*2 粉*1  手幅多两套(40+63+10)</t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</si>
  <si>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</si>
  <si>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</si>
  <si>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</si>
  <si>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</si>
  <si>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</si>
  <si>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</si>
  <si>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</si>
  <si>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</si>
  <si>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</si>
  <si>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</si>
  <si>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</si>
  <si>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</si>
  <si>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</si>
  <si>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</si>
  <si>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</si>
  <si>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</si>
  <si>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</si>
  <si>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</si>
  <si>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</si>
  <si>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</si>
  <si>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</si>
  <si>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</si>
  <si>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</si>
  <si>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</si>
  <si>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</si>
  <si>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</si>
  <si>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</si>
  <si>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</si>
  <si>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</si>
  <si>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</si>
  <si>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</si>
  <si>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</si>
  <si>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</si>
  <si>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</si>
  <si>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</si>
  <si>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</si>
  <si>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</si>
  <si>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</si>
  <si>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</si>
  <si>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</si>
  <si>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12.5：已寄出 / 待退多付的运费 1208php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</si>
  <si>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</si>
  <si>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</si>
  <si>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</si>
  <si>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</si>
  <si>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</si>
  <si>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</si>
  <si>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</si>
  <si>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</si>
  <si>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</si>
  <si>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</si>
  <si>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</si>
  <si>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</si>
  <si>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</si>
  <si>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</si>
  <si>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</si>
  <si>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</si>
  <si>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</si>
  <si>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</si>
  <si>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</si>
  <si>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</si>
  <si>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</si>
  <si>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</si>
  <si>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</si>
  <si>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</si>
  <si>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</si>
  <si>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</si>
  <si>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</si>
  <si>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</si>
  <si>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</si>
  <si>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</si>
  <si>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</si>
  <si>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</si>
  <si>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</si>
  <si>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</si>
  <si>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</si>
  <si>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</si>
  <si>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</si>
  <si>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</si>
  <si>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</si>
  <si>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</si>
  <si>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</si>
  <si>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</si>
  <si>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</si>
  <si>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</si>
  <si>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</si>
  <si>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</si>
  <si>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</si>
  <si>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</si>
  <si>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</si>
  <si>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</si>
  <si>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</si>
  <si>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</si>
  <si>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</si>
  <si>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2020 season's greetings calendar&amp;diary.  </t>
    </r>
    <r>
      <rPr>
        <b/>
        <sz val="10"/>
        <color rgb="FF0070C0"/>
        <rFont val="等线"/>
        <family val="2"/>
        <charset val="134"/>
      </rPr>
      <t>【8】</t>
    </r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</si>
  <si>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</si>
  <si>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</si>
  <si>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</si>
  <si>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</si>
  <si>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</si>
  <si>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</si>
  <si>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</si>
  <si>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t xml:space="preserve">JISOO and LISA UnderExposure Lisoo 1st project  </t>
    </r>
    <r>
      <rPr>
        <b/>
        <sz val="10"/>
        <color rgb="FF0070C0"/>
        <rFont val="宋体"/>
        <family val="3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</si>
  <si>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</si>
  <si>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</si>
  <si>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t xml:space="preserve">WINNER </t>
    </r>
    <r>
      <rPr>
        <b/>
        <sz val="10"/>
        <color rgb="FF0070C0"/>
        <rFont val="宋体"/>
        <family val="3"/>
        <charset val="134"/>
      </rPr>
      <t>李昇勋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宋体"/>
        <family val="3"/>
        <charset val="134"/>
      </rPr>
      <t>姜昇润</t>
    </r>
    <r>
      <rPr>
        <b/>
        <sz val="10"/>
        <color rgb="FF0070C0"/>
        <rFont val="Arial"/>
        <family val="2"/>
      </rPr>
      <t xml:space="preserve"> PHONECASE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</si>
  <si>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</si>
  <si>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</si>
  <si>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宋体"/>
        <family val="3"/>
        <charset val="134"/>
      </rPr>
      <t>李贤在</t>
    </r>
    <r>
      <rPr>
        <b/>
        <sz val="10"/>
        <color rgb="FF0070C0"/>
        <rFont val="Arial"/>
        <family val="2"/>
      </rPr>
      <t xml:space="preserve"> 2020 season greeting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</si>
  <si>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</si>
  <si>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</si>
  <si>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</si>
  <si>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</si>
  <si>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</si>
  <si>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</si>
  <si>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So Won CHERRY COKE🍒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</si>
  <si>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</si>
  <si>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</si>
  <si>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车银优</t>
    </r>
    <r>
      <rPr>
        <b/>
        <sz val="10"/>
        <color rgb="FF0070C0"/>
        <rFont val="Arial"/>
        <family val="2"/>
      </rPr>
      <t xml:space="preserve"> half past three 2020 season's greeting   </t>
    </r>
    <r>
      <rPr>
        <b/>
        <sz val="10"/>
        <color rgb="FF0070C0"/>
        <rFont val="等线"/>
        <family val="2"/>
        <charset val="134"/>
      </rPr>
      <t>【5】</t>
    </r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</si>
  <si>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</si>
  <si>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</si>
  <si>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</si>
  <si>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Edelweiss Petal 1st cheering slogan   </t>
    </r>
    <r>
      <rPr>
        <b/>
        <sz val="10"/>
        <color rgb="FF0070C0"/>
        <rFont val="等线"/>
        <family val="2"/>
        <charset val="134"/>
      </rPr>
      <t>【4】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</si>
  <si>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</si>
  <si>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</si>
  <si>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</si>
  <si>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12.2：415126336041</t>
    <phoneticPr fontId="2" type="noConversion"/>
  </si>
  <si>
    <t>取消制作 已退款33,000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</si>
  <si>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</si>
  <si>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</si>
  <si>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</si>
  <si>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</si>
  <si>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</si>
  <si>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</si>
  <si>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</si>
  <si>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</si>
  <si>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</si>
  <si>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</si>
  <si>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</si>
  <si>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</si>
  <si>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</si>
  <si>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</si>
  <si>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</si>
  <si>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</si>
  <si>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</si>
  <si>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</si>
  <si>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</si>
  <si>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</si>
  <si>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</si>
  <si>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</si>
  <si>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</si>
  <si>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</si>
  <si>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</si>
  <si>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</si>
  <si>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</si>
  <si>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</si>
  <si>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</si>
  <si>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</si>
  <si>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</si>
  <si>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</si>
  <si>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</si>
  <si>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</si>
  <si>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</si>
  <si>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</si>
  <si>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</si>
  <si>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</si>
  <si>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</si>
  <si>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</si>
  <si>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KILIG 2020 SEASON'S GREETING  </t>
    </r>
    <r>
      <rPr>
        <b/>
        <sz val="10"/>
        <color rgb="FF0070C0"/>
        <rFont val="等线"/>
        <family val="2"/>
        <charset val="134"/>
      </rPr>
      <t>【58】</t>
    </r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</si>
  <si>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</si>
  <si>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Wonder Boy! 2020 season’s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</si>
  <si>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</si>
  <si>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金仁诚</t>
    </r>
    <r>
      <rPr>
        <b/>
        <sz val="10"/>
        <color rgb="FF0070C0"/>
        <rFont val="Arial"/>
        <family val="2"/>
      </rPr>
      <t xml:space="preserve"> 2020 SEASON'S GREETING   </t>
    </r>
    <r>
      <rPr>
        <b/>
        <sz val="10"/>
        <color rgb="FF0070C0"/>
        <rFont val="等线"/>
        <family val="2"/>
        <charset val="134"/>
      </rPr>
      <t>【19】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</si>
  <si>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</si>
  <si>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</si>
  <si>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</si>
  <si>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</si>
  <si>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</si>
  <si>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</si>
  <si>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</si>
  <si>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</si>
  <si>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</si>
  <si>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MINSTICISM 3rd Cheering Slogan &amp; Winter Kit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6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</si>
  <si>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Sweet Intoxication Season's Greetings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</si>
  <si>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</si>
  <si>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12.9：12月末 1月初发货</t>
    <phoneticPr fontId="2" type="noConversion"/>
  </si>
  <si>
    <t>12.9：会在12月发货</t>
    <phoneticPr fontId="2" type="noConversion"/>
  </si>
  <si>
    <r>
      <rPr>
        <b/>
        <sz val="10"/>
        <color rgb="FF0070C0"/>
        <rFont val="宋体"/>
        <family val="3"/>
        <charset val="134"/>
      </rPr>
      <t>崔范奎</t>
    </r>
    <r>
      <rPr>
        <b/>
        <sz val="10"/>
        <color rgb="FF0070C0"/>
        <rFont val="Arial"/>
        <family val="3"/>
        <charset val="134"/>
      </rPr>
      <t xml:space="preserve"> Fruity B. 2020 season's greeting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</si>
  <si>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</si>
  <si>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</si>
  <si>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12.9：12月底或一月发货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</si>
  <si>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ETERNAL VISUAL 1st Season's Greeting</t>
    </r>
    <phoneticPr fontId="2" type="noConversion"/>
  </si>
  <si>
    <t>12.8：12月末从国内发货</t>
    <phoneticPr fontId="2" type="noConversion"/>
  </si>
  <si>
    <t>12.9：预计12.30发货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</si>
  <si>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</si>
  <si>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</si>
  <si>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</si>
  <si>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</si>
  <si>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</si>
  <si>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</si>
  <si>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12.9：12月发货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</si>
  <si>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</si>
  <si>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</si>
  <si>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</si>
  <si>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</si>
  <si>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</si>
  <si>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</si>
  <si>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</si>
  <si>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</si>
  <si>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</si>
  <si>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</si>
  <si>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和 URSA MINOR 2nd手幅一起发 / 12月末国内发货</t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</si>
  <si>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</si>
  <si>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</si>
  <si>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</si>
  <si>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</si>
  <si>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</si>
  <si>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</si>
  <si>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</si>
  <si>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</si>
  <si>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</si>
  <si>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</si>
  <si>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</si>
  <si>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</si>
  <si>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</si>
  <si>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</si>
  <si>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</si>
  <si>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</si>
  <si>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</si>
  <si>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</si>
  <si>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</si>
  <si>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</si>
  <si>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</si>
  <si>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</si>
  <si>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rPr>
        <b/>
        <sz val="10"/>
        <color rgb="FF0070C0"/>
        <rFont val="等线"/>
        <family val="2"/>
        <charset val="134"/>
      </rPr>
      <t>金智秀</t>
    </r>
    <r>
      <rPr>
        <b/>
        <sz val="10"/>
        <color rgb="FF0070C0"/>
        <rFont val="Arial"/>
        <family val="2"/>
      </rPr>
      <t xml:space="preserve"> KIM JISOO 2ND CHEERING KIT  </t>
    </r>
    <r>
      <rPr>
        <b/>
        <sz val="10"/>
        <color rgb="FF0070C0"/>
        <rFont val="等线"/>
        <family val="2"/>
        <charset val="134"/>
      </rPr>
      <t>【44】</t>
    </r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</si>
  <si>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</si>
  <si>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</si>
  <si>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</si>
  <si>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</si>
  <si>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</si>
  <si>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</si>
  <si>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</si>
  <si>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</si>
  <si>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</si>
  <si>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</si>
  <si>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</si>
  <si>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12.10：预计明年初发货</t>
    <phoneticPr fontId="2" type="noConversion"/>
  </si>
  <si>
    <r>
      <t xml:space="preserve">JENNIE KIM 1ST CHEERING KIT   </t>
    </r>
    <r>
      <rPr>
        <b/>
        <sz val="10"/>
        <color rgb="FF0070C0"/>
        <rFont val="宋体"/>
        <family val="3"/>
        <charset val="134"/>
      </rPr>
      <t>【25】</t>
    </r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</si>
  <si>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</si>
  <si>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</si>
  <si>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</si>
  <si>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t>中国发货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</si>
  <si>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</si>
  <si>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</si>
  <si>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</si>
  <si>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</si>
  <si>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旧地址</t>
    <phoneticPr fontId="2" type="noConversion"/>
  </si>
  <si>
    <t>12.11韩国到货</t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</si>
  <si>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</si>
  <si>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</si>
  <si>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</si>
  <si>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</si>
  <si>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</si>
  <si>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</si>
  <si>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</si>
  <si>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</si>
  <si>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</si>
  <si>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</si>
  <si>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</si>
  <si>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</si>
  <si>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</si>
  <si>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</si>
  <si>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</si>
  <si>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</si>
  <si>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</si>
  <si>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</si>
  <si>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</si>
  <si>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</si>
  <si>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</si>
  <si>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未补*2(高寒,王湘琳)  未正确补款*1(雷子贤)</t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</si>
  <si>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</si>
  <si>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</si>
  <si>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12.12：会在12月发货，月底前可以收到</t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</si>
  <si>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</si>
  <si>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</si>
  <si>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</si>
  <si>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</si>
  <si>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</si>
  <si>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</si>
  <si>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</si>
  <si>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</si>
  <si>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12.13：20年4月完成制作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</si>
  <si>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</si>
  <si>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</si>
  <si>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</si>
  <si>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</si>
  <si>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</si>
  <si>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</si>
  <si>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</si>
  <si>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</si>
  <si>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</si>
  <si>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</si>
  <si>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</si>
  <si>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</si>
  <si>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和二贩一起发 漏发白色帆布袋*1  年底补发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</si>
  <si>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</si>
  <si>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</si>
  <si>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</si>
  <si>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</si>
  <si>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</si>
  <si>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</si>
  <si>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</si>
  <si>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</si>
  <si>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</si>
  <si>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</si>
  <si>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</si>
  <si>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</si>
  <si>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</si>
  <si>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</si>
  <si>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</si>
  <si>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</si>
  <si>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</si>
  <si>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</si>
  <si>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</si>
  <si>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</si>
  <si>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</si>
  <si>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</si>
  <si>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</si>
  <si>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</si>
  <si>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</si>
  <si>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</si>
  <si>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</si>
  <si>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</si>
  <si>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</si>
  <si>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</si>
  <si>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</si>
  <si>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</si>
  <si>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</si>
  <si>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</si>
  <si>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</si>
  <si>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</si>
  <si>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</si>
  <si>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</si>
  <si>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</si>
  <si>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</si>
  <si>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</si>
  <si>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</si>
  <si>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东南亚发货 / 已改收件人姓名为：Zhang Xinyi</t>
    <phoneticPr fontId="2" type="noConversion"/>
  </si>
  <si>
    <t>制作中：</t>
    <phoneticPr fontId="2" type="noConversion"/>
  </si>
  <si>
    <t>最后回复：7.30</t>
    <phoneticPr fontId="2" type="noConversion"/>
  </si>
  <si>
    <t>最后回复：9月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</si>
  <si>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</si>
  <si>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</si>
  <si>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</si>
  <si>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</si>
  <si>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</si>
  <si>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</si>
  <si>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</si>
  <si>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</si>
  <si>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</si>
  <si>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</si>
  <si>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</si>
  <si>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</si>
  <si>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</si>
  <si>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</si>
  <si>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</si>
  <si>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</si>
  <si>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t>itzylover6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</si>
  <si>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</si>
  <si>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</si>
  <si>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</si>
  <si>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12.13：还需3~4个月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</si>
  <si>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</si>
  <si>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</si>
  <si>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</si>
  <si>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</si>
  <si>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</si>
  <si>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</si>
  <si>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</si>
  <si>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</si>
  <si>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</si>
  <si>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</si>
  <si>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</si>
  <si>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</si>
  <si>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</si>
  <si>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</si>
  <si>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</si>
  <si>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</si>
  <si>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</si>
  <si>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</si>
  <si>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</si>
  <si>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</si>
  <si>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</si>
  <si>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</si>
  <si>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</si>
  <si>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</si>
  <si>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</si>
  <si>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</si>
  <si>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</si>
  <si>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</si>
  <si>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</si>
  <si>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</si>
  <si>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</si>
  <si>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</si>
  <si>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</si>
  <si>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</si>
  <si>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</si>
  <si>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</si>
  <si>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</si>
  <si>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</si>
  <si>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</si>
  <si>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</si>
  <si>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</si>
  <si>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</si>
  <si>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</si>
  <si>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</si>
  <si>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</si>
  <si>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</si>
  <si>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</si>
  <si>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</si>
  <si>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</si>
  <si>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</si>
  <si>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</si>
  <si>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</si>
  <si>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</si>
  <si>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</si>
  <si>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</si>
  <si>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</si>
  <si>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</si>
  <si>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</si>
  <si>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</si>
  <si>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</si>
  <si>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</si>
  <si>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</si>
  <si>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</si>
  <si>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</si>
  <si>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</si>
  <si>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</si>
  <si>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</si>
  <si>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</si>
  <si>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</si>
  <si>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</si>
  <si>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</si>
  <si>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</si>
  <si>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</si>
  <si>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</si>
  <si>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</si>
  <si>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</si>
  <si>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</si>
  <si>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</si>
  <si>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rv_moongoods01</t>
    <phoneticPr fontId="2" type="noConversion"/>
  </si>
  <si>
    <t>裴珠泫 IRENE FIRST LOVE SLOGAN  【6】</t>
    <phoneticPr fontId="2" type="noConversion"/>
  </si>
  <si>
    <t>12.17：预计明年一月第一周完成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</si>
  <si>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</si>
  <si>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</si>
  <si>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</si>
  <si>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</si>
  <si>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12.17：台历12.29发货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</si>
  <si>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</si>
  <si>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</si>
  <si>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</si>
  <si>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</si>
  <si>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</si>
  <si>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</si>
  <si>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</si>
  <si>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</si>
  <si>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</si>
  <si>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</si>
  <si>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12.18：预计一月末</t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</si>
  <si>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</si>
  <si>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</si>
  <si>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</si>
  <si>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</si>
  <si>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</si>
  <si>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</si>
  <si>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</si>
  <si>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</si>
  <si>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</si>
  <si>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</si>
  <si>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</si>
  <si>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</si>
  <si>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</si>
  <si>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</si>
  <si>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</si>
  <si>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</si>
  <si>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t>二月中旬发货, 可中国发货 运费已付2w 若实际少于 退回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</si>
  <si>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</si>
  <si>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12.19：预计1.6发货</t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</si>
  <si>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</si>
  <si>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</si>
  <si>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</si>
  <si>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</si>
  <si>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</si>
  <si>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12.20：能在12.31前发货</t>
    <phoneticPr fontId="2" type="noConversion"/>
  </si>
  <si>
    <t>12.20：将在2月开启改地址表格 预计3月完成制作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</si>
  <si>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</si>
  <si>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</si>
  <si>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</si>
  <si>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</si>
  <si>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12.20：会迟于二月发后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</si>
  <si>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</t>
    </r>
    <phoneticPr fontId="2" type="noConversion"/>
  </si>
  <si>
    <t>hwiming_doll</t>
    <phoneticPr fontId="2" type="noConversion"/>
  </si>
  <si>
    <t>金东贤 NINE FEVER 反光手幅 [库存/再贩]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</si>
  <si>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</si>
  <si>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</si>
  <si>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</si>
  <si>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</si>
  <si>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</si>
  <si>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</si>
  <si>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</si>
  <si>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</si>
  <si>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</si>
  <si>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</si>
  <si>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</si>
  <si>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</si>
  <si>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</si>
  <si>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</si>
  <si>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</si>
  <si>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</si>
  <si>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包装及运费!A1</t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</si>
  <si>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</si>
  <si>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</si>
  <si>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</si>
  <si>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</si>
  <si>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</si>
  <si>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</si>
  <si>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t>12.22：明年一月发货</t>
    <phoneticPr fontId="2" type="noConversion"/>
  </si>
  <si>
    <t>12.23：12月最后一周发货</t>
    <phoneticPr fontId="2" type="noConversion"/>
  </si>
  <si>
    <t>12.23：12.26开始发货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</si>
  <si>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</si>
  <si>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</si>
  <si>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</si>
  <si>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</si>
  <si>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t>12.23：尽量12月发货</t>
    <phoneticPr fontId="2" type="noConversion"/>
  </si>
  <si>
    <t>12.23：预计12.26发货</t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</si>
  <si>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</si>
  <si>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12.23：预计1月第一周或第二周发货</t>
    <phoneticPr fontId="2" type="noConversion"/>
  </si>
  <si>
    <t>12.23：最迟本周周末发货</t>
    <phoneticPr fontId="2" type="noConversion"/>
  </si>
  <si>
    <t>退款4套 已退48,000 / 12.23：预计一月第一周发货</t>
    <phoneticPr fontId="2" type="noConversion"/>
  </si>
  <si>
    <t>12.23：预计一月发货</t>
    <phoneticPr fontId="2" type="noConversion"/>
  </si>
  <si>
    <t>12.19：预计一月发货</t>
    <phoneticPr fontId="2" type="noConversion"/>
  </si>
  <si>
    <t>12.23：53566-0500-5713</t>
    <phoneticPr fontId="2" type="noConversion"/>
  </si>
  <si>
    <t>12.9：12月最后一周发货或2.20后发货</t>
    <phoneticPr fontId="2" type="noConversion"/>
  </si>
  <si>
    <t>12.23：假期后发货</t>
    <phoneticPr fontId="2" type="noConversion"/>
  </si>
  <si>
    <t>12.23：1.15发货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</si>
  <si>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</si>
  <si>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12.24：预计花费六个月</t>
    <phoneticPr fontId="2" type="noConversion"/>
  </si>
  <si>
    <t>推文有更新 私信无回复</t>
    <phoneticPr fontId="2" type="noConversion"/>
  </si>
  <si>
    <t>无法确定是否已发货</t>
    <phoneticPr fontId="2" type="noConversion"/>
  </si>
  <si>
    <t xml:space="preserve">微博：scarlett_nph </t>
    <phoneticPr fontId="2" type="noConversion"/>
  </si>
  <si>
    <t>待开 二月初再联系</t>
    <phoneticPr fontId="2" type="noConversion"/>
  </si>
  <si>
    <t>redvelvet 20cm娃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</si>
  <si>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</si>
  <si>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</si>
  <si>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</si>
  <si>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</si>
  <si>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</si>
  <si>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</si>
  <si>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</si>
  <si>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</si>
  <si>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</si>
  <si>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</si>
  <si>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t>12.24韩国到货：</t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</si>
  <si>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</si>
  <si>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r>
      <rPr>
        <sz val="10"/>
        <color rgb="FFFFC000"/>
        <rFont val="等线"/>
        <family val="2"/>
        <charset val="134"/>
      </rPr>
      <t>【疑】田雄</t>
    </r>
    <r>
      <rPr>
        <sz val="10"/>
        <color rgb="FFFFC000"/>
        <rFont val="Arial"/>
        <family val="2"/>
      </rPr>
      <t xml:space="preserve"> 🌸FLY HIGH CHEERING KIT   </t>
    </r>
    <r>
      <rPr>
        <sz val="10"/>
        <color rgb="FFFFC000"/>
        <rFont val="等线"/>
        <family val="2"/>
        <charset val="134"/>
      </rPr>
      <t>补寄拉链袋</t>
    </r>
    <phoneticPr fontId="2" type="noConversion"/>
  </si>
  <si>
    <t>12.21到货补款</t>
  </si>
  <si>
    <t>12.24：ems 香港发货</t>
    <phoneticPr fontId="2" type="noConversion"/>
  </si>
  <si>
    <t>12.24：推迟 2.20发货</t>
    <phoneticPr fontId="2" type="noConversion"/>
  </si>
  <si>
    <t>12.24：预计明年4月</t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</si>
  <si>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</si>
  <si>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</si>
  <si>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</si>
  <si>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</si>
  <si>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</si>
  <si>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</si>
  <si>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</si>
  <si>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t>12.23：推迟 2.20发货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</si>
  <si>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</si>
  <si>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</si>
  <si>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【1】(台历)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</si>
  <si>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</si>
  <si>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</si>
  <si>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</si>
  <si>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</si>
  <si>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(10月前+HLL)</t>
    <phoneticPr fontId="2" type="noConversion"/>
  </si>
  <si>
    <t>国内</t>
    <phoneticPr fontId="2" type="noConversion"/>
  </si>
  <si>
    <t>贩卖机部分(估计)</t>
    <phoneticPr fontId="2" type="noConversion"/>
  </si>
  <si>
    <t>(10月前 90%)</t>
    <phoneticPr fontId="2" type="noConversion"/>
  </si>
  <si>
    <t>12.26： 制作中</t>
    <phoneticPr fontId="2" type="noConversion"/>
  </si>
  <si>
    <t>12.25：12月最后一周发货</t>
    <phoneticPr fontId="2" type="noConversion"/>
  </si>
  <si>
    <t>12.25：明年发货</t>
    <phoneticPr fontId="2" type="noConversion"/>
  </si>
  <si>
    <t>12.25：1月发货</t>
    <phoneticPr fontId="2" type="noConversion"/>
  </si>
  <si>
    <t>12.26：6100304081847</t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</si>
  <si>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</t>
    </r>
    <phoneticPr fontId="2" type="noConversion"/>
  </si>
  <si>
    <t>YG两箱</t>
    <phoneticPr fontId="2" type="noConversion"/>
  </si>
  <si>
    <t>未认出</t>
    <phoneticPr fontId="2" type="noConversion"/>
  </si>
  <si>
    <t>12.26： 制作中，已发送新地址，告知假期安排</t>
    <phoneticPr fontId="2" type="noConversion"/>
  </si>
  <si>
    <t>12.26：制作预计20年2月完成 / 中国工厂发货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</si>
  <si>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</si>
  <si>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</si>
  <si>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</si>
  <si>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</si>
  <si>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</si>
  <si>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6" type="noConversion"/>
  </si>
  <si>
    <t>补款/备注</t>
    <phoneticPr fontId="2" type="noConversion"/>
  </si>
  <si>
    <t>补款合计</t>
    <phoneticPr fontId="2" type="noConversion"/>
  </si>
  <si>
    <t>包装</t>
    <phoneticPr fontId="56" type="noConversion"/>
  </si>
  <si>
    <t>运费</t>
    <phoneticPr fontId="56" type="noConversion"/>
  </si>
  <si>
    <t>收支合计</t>
    <phoneticPr fontId="56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</si>
  <si>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</si>
  <si>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</si>
  <si>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</si>
  <si>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6" type="noConversion"/>
  </si>
  <si>
    <t>BOLD二代19.39/ Youth9.72/孙东杓饭制透扇5.29</t>
    <phoneticPr fontId="56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</si>
  <si>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</si>
  <si>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</si>
  <si>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</si>
  <si>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6" type="noConversion"/>
  </si>
  <si>
    <t>龚宇婷</t>
    <phoneticPr fontId="2" type="noConversion"/>
  </si>
  <si>
    <t>续重的差价未补 -1rmb</t>
    <phoneticPr fontId="56" type="noConversion"/>
  </si>
  <si>
    <t>北京 朝阳区 西坝河东里99楼2001</t>
    <phoneticPr fontId="56" type="noConversion"/>
  </si>
  <si>
    <t>李东海 LOVE, LIKE YOU 2020台历</t>
    <phoneticPr fontId="56" type="noConversion"/>
  </si>
  <si>
    <t>王思捷</t>
  </si>
  <si>
    <t>上海市松江区城区广富林街道广富林路3455弄五期公寓</t>
  </si>
  <si>
    <t>车银优 03:30 slogan kit</t>
    <phoneticPr fontId="56" type="noConversion"/>
  </si>
  <si>
    <t>车银优的草莓</t>
    <phoneticPr fontId="96" type="noConversion"/>
  </si>
  <si>
    <t>当日汇率165.5 补款+1元  / 囤货</t>
    <phoneticPr fontId="56" type="noConversion"/>
  </si>
  <si>
    <t>广东省佛山市三水区云东海街道广东财经大学三水校区</t>
  </si>
  <si>
    <t>赵美延 MYSTIC二代 反光手幅 粉色</t>
    <phoneticPr fontId="56" type="noConversion"/>
  </si>
  <si>
    <t>廖艳</t>
    <phoneticPr fontId="56" type="noConversion"/>
  </si>
  <si>
    <t>当日汇率165.5 补款+1元</t>
    <phoneticPr fontId="56" type="noConversion"/>
  </si>
  <si>
    <t>广东 佛山市 南海区 大沥镇 领地海纳君庭</t>
    <phoneticPr fontId="56" type="noConversion"/>
  </si>
  <si>
    <t>赵美延 MYSTIC二代 反光手幅 黑色</t>
    <phoneticPr fontId="56" type="noConversion"/>
  </si>
  <si>
    <t>金东贤代收代付</t>
    <phoneticPr fontId="56" type="noConversion"/>
  </si>
  <si>
    <t xml:space="preserve">黄少姿 </t>
    <phoneticPr fontId="56" type="noConversion"/>
  </si>
  <si>
    <t>广东 惠州市 惠东县 吉隆镇 东洲新村60号</t>
    <phoneticPr fontId="56" type="noConversion"/>
  </si>
  <si>
    <t>林瑛岷 40cm娃 代收代付  @limdoll_1225</t>
    <phoneticPr fontId="56" type="noConversion"/>
  </si>
  <si>
    <t>高欢欣</t>
    <phoneticPr fontId="56" type="noConversion"/>
  </si>
  <si>
    <t>福建省 福州市 仓山区 洪塘路滨江丽景美丽园8栋904</t>
    <phoneticPr fontId="56" type="noConversion"/>
  </si>
  <si>
    <t xml:space="preserve">文彬  2020 SEASON'S GREETING    (台历+毛毯) </t>
    <phoneticPr fontId="56" type="noConversion"/>
  </si>
  <si>
    <t>朱映晓</t>
    <phoneticPr fontId="56" type="noConversion"/>
  </si>
  <si>
    <t>当日汇率165 补款+3元</t>
    <phoneticPr fontId="56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</si>
  <si>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</si>
  <si>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6" type="noConversion"/>
  </si>
  <si>
    <t>张俊杰</t>
    <phoneticPr fontId="56" type="noConversion"/>
  </si>
  <si>
    <t>当日汇率164.5 补款+4元  / 囤货</t>
    <phoneticPr fontId="56" type="noConversion"/>
  </si>
  <si>
    <t>四川省 成都市 新都区 工业东区兴业路389号</t>
    <phoneticPr fontId="56" type="noConversion"/>
  </si>
  <si>
    <t>曺柔理 Island, HAKUNA MATATA 展会周边  SIMBA*1</t>
    <phoneticPr fontId="56" type="noConversion"/>
  </si>
  <si>
    <t>【裴珠泫】 @SelltheBeGoods 代收代付</t>
    <phoneticPr fontId="56" type="noConversion"/>
  </si>
  <si>
    <t>罗芷瑄</t>
    <phoneticPr fontId="56" type="noConversion"/>
  </si>
  <si>
    <t>补款只需补通关+手续费+汇率差</t>
    <phoneticPr fontId="56" type="noConversion"/>
  </si>
  <si>
    <t>裴珠泫Wish12.22 /IU RedMoon14.47 /徐穗珍Queen12.83 /裴珠泫MOON13.59</t>
    <phoneticPr fontId="96" type="noConversion"/>
  </si>
  <si>
    <t>湖南省 长沙市 天心区 城区 青园路382号福邸雅苑2栋101店</t>
    <phoneticPr fontId="56" type="noConversion"/>
  </si>
  <si>
    <t>LUDA 💛Mellow Yellow 2020台历</t>
    <phoneticPr fontId="56" type="noConversion"/>
  </si>
  <si>
    <t>廖玉婷</t>
    <phoneticPr fontId="56" type="noConversion"/>
  </si>
  <si>
    <t>当日汇率164.5 补款+2rmb</t>
    <phoneticPr fontId="56" type="noConversion"/>
  </si>
  <si>
    <t>黑龙江省 哈尔滨市 南岗区 城区 学府路74号黑龙江大学</t>
    <phoneticPr fontId="56" type="noConversion"/>
  </si>
  <si>
    <t>金仁诚 secretcrush 2nd cheering kit</t>
    <phoneticPr fontId="56" type="noConversion"/>
  </si>
  <si>
    <t>孙淑怡</t>
    <phoneticPr fontId="56" type="noConversion"/>
  </si>
  <si>
    <t>江苏省 南京市 建邺区 恒山路120号西堤国际一期6幢404</t>
    <phoneticPr fontId="56" type="noConversion"/>
  </si>
  <si>
    <t>文彬 BINSCENT. 2020 Season's Greeting</t>
    <phoneticPr fontId="56" type="noConversion"/>
  </si>
  <si>
    <t>当日汇率164.5 补款+2.5rmb</t>
    <phoneticPr fontId="56" type="noConversion"/>
  </si>
  <si>
    <t>浙江省 台州市 椒江区 城区 景元西苑4-1104</t>
    <phoneticPr fontId="56" type="noConversion"/>
  </si>
  <si>
    <t>推主：minimanminiman  品項：手幅庫販*2</t>
    <phoneticPr fontId="56" type="noConversion"/>
  </si>
  <si>
    <t>張子萱403800</t>
    <phoneticPr fontId="56" type="noConversion"/>
  </si>
  <si>
    <t>上海市 松江区 佘山镇 吉業路912號小夥伴集運</t>
    <phoneticPr fontId="56" type="noConversion"/>
  </si>
  <si>
    <t>谢卓妍 </t>
    <phoneticPr fontId="56" type="noConversion"/>
  </si>
  <si>
    <t>当日汇率165</t>
    <phoneticPr fontId="56" type="noConversion"/>
  </si>
  <si>
    <t>广东省 珠海市 香洲区 景晖路三号梅溪公安城七栋一单元602室</t>
    <phoneticPr fontId="56" type="noConversion"/>
  </si>
  <si>
    <r>
      <t>【张元英】微博: 有生之年_南城北海  周边: 手幅  账号: NH</t>
    </r>
    <r>
      <rPr>
        <sz val="10"/>
        <color theme="1"/>
        <rFont val="等线"/>
        <family val="3"/>
        <charset val="129"/>
        <scheme val="minor"/>
      </rPr>
      <t>농협은행</t>
    </r>
    <r>
      <rPr>
        <sz val="11"/>
        <color theme="1"/>
        <rFont val="等线"/>
        <family val="2"/>
        <charset val="134"/>
        <scheme val="minor"/>
      </rPr>
      <t xml:space="preserve"> 356 1367 5462 83 </t>
    </r>
    <r>
      <rPr>
        <sz val="10"/>
        <color theme="1"/>
        <rFont val="等线"/>
        <family val="3"/>
        <charset val="129"/>
        <scheme val="minor"/>
      </rPr>
      <t>장화원</t>
    </r>
    <r>
      <rPr>
        <sz val="11"/>
        <color theme="1"/>
        <rFont val="等线"/>
        <family val="2"/>
        <charset val="134"/>
        <scheme val="minor"/>
      </rPr>
      <t xml:space="preserve">  推主: @X_101234 </t>
    </r>
    <phoneticPr fontId="56" type="noConversion"/>
  </si>
  <si>
    <t xml:space="preserve">【裴珠泫】微博: 有生之年_南城北海  周边: 红色手幅 </t>
    <phoneticPr fontId="56" type="noConversion"/>
  </si>
  <si>
    <t>裴珠泫DALCOM34.14‬ /裴珠泫Havana43.82 /裴珠泫Carrot11.33</t>
    <phoneticPr fontId="56" type="noConversion"/>
  </si>
  <si>
    <t>【曺柔理】微博: 有生之年_南城北海  推主: @june_756</t>
    <phoneticPr fontId="56" type="noConversion"/>
  </si>
  <si>
    <t>【姜惠元】微博: 有生之年_南城北海  推主: @clearflavorr</t>
    <phoneticPr fontId="56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</si>
  <si>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6" type="noConversion"/>
  </si>
  <si>
    <t>【裴珠泫】微博: 有生之年_南城北海  推主: @jujuch08</t>
    <phoneticPr fontId="56" type="noConversion"/>
  </si>
  <si>
    <t>记得+汇款手续费6rmb</t>
    <phoneticPr fontId="56" type="noConversion"/>
  </si>
  <si>
    <t>收支合计未减去通关运费</t>
    <phoneticPr fontId="56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</si>
  <si>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6" type="noConversion"/>
  </si>
  <si>
    <t>12.27：大概一月中旬发货</t>
    <phoneticPr fontId="2" type="noConversion"/>
  </si>
  <si>
    <t>12.26韩国到货：</t>
    <phoneticPr fontId="2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</si>
  <si>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</si>
  <si>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</si>
  <si>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</si>
  <si>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S2Pink_VelvetS2</t>
  </si>
  <si>
    <t>12.27：预计下周二能收到</t>
    <phoneticPr fontId="2" type="noConversion"/>
  </si>
  <si>
    <t>12.27：预计明后天发货</t>
    <phoneticPr fontId="2" type="noConversion"/>
  </si>
  <si>
    <t>12.27：预计1.3发货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</si>
  <si>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</si>
  <si>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</si>
  <si>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</si>
  <si>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12.27：推迟至1.2发货</t>
    <phoneticPr fontId="2" type="noConversion"/>
  </si>
  <si>
    <t>hwiming_doll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</si>
  <si>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</si>
  <si>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</si>
  <si>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</si>
  <si>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</si>
  <si>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</si>
  <si>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</si>
  <si>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</si>
  <si>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</si>
  <si>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t>12.27：推迟 一月第一周寄出</t>
    <phoneticPr fontId="2" type="noConversion"/>
  </si>
  <si>
    <t>当日汇率166 /12.27：漏发一条 下周一补发</t>
    <phoneticPr fontId="56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</si>
  <si>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</si>
  <si>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12.28：下周发货</t>
    <phoneticPr fontId="2" type="noConversion"/>
  </si>
  <si>
    <t>12.28：仍在制作中</t>
    <phoneticPr fontId="2" type="noConversion"/>
  </si>
  <si>
    <t>漏小卡*2  补寄到沈阳 /12.28：YT2033330111361</t>
    <phoneticPr fontId="2" type="noConversion"/>
  </si>
  <si>
    <t>12.28：周一给单号</t>
    <phoneticPr fontId="2" type="noConversion"/>
  </si>
  <si>
    <r>
      <t>12.25</t>
    </r>
    <r>
      <rPr>
        <sz val="10"/>
        <rFont val="宋体"/>
        <family val="3"/>
        <charset val="134"/>
      </rPr>
      <t>韩国到货：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</si>
  <si>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</si>
  <si>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</si>
  <si>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t xml:space="preserve">未补钥匙扣*1(陈睿瑾) 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</si>
  <si>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</si>
  <si>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t>12.28：漏发我们的包裹 12.31前补发</t>
    <phoneticPr fontId="2" type="noConversion"/>
  </si>
  <si>
    <t>12.28：12.31前发货</t>
    <phoneticPr fontId="2" type="noConversion"/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</si>
  <si>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</si>
  <si>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</si>
  <si>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t>袋破*2 待退款1000won/套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</si>
  <si>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</si>
  <si>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</si>
  <si>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</si>
  <si>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</si>
  <si>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</si>
  <si>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</si>
  <si>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</si>
  <si>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</si>
  <si>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</si>
  <si>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</si>
  <si>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</si>
  <si>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</si>
  <si>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</si>
  <si>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</si>
  <si>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</si>
  <si>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</si>
  <si>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</si>
  <si>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</si>
  <si>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</si>
  <si>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</si>
  <si>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</si>
  <si>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</si>
  <si>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t>12.27韩国到货：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</si>
  <si>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</si>
  <si>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12.29：确认L支架，已发开箱</t>
    <phoneticPr fontId="2" type="noConversion"/>
  </si>
  <si>
    <t>12.29：漏*1 已补发，等单号 / 特典更改：便签本+Mini明信片</t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</si>
  <si>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</si>
  <si>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</si>
  <si>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</si>
  <si>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漏发两套手幅 12.29：1.3号能收到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</si>
  <si>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</si>
  <si>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</si>
  <si>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推文最后更新：12.16 / 私信最后回复：8.31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</si>
  <si>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</si>
  <si>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</si>
  <si>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t>12.30：今天发货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</si>
  <si>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6" type="noConversion"/>
  </si>
  <si>
    <t>12.30：预计4~5月完成</t>
    <phoneticPr fontId="2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</si>
  <si>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</si>
  <si>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漏发4个COOL钥匙扣 / 12.30：6357045181</t>
    <phoneticPr fontId="2" type="noConversion"/>
  </si>
  <si>
    <t>12.30：6357045181 / 和漏发的COOL钥匙扣*4 一起发</t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</si>
  <si>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</si>
  <si>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</si>
  <si>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</si>
  <si>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</si>
  <si>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</si>
  <si>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t>12.22</t>
    </r>
    <r>
      <rPr>
        <sz val="10"/>
        <rFont val="等线"/>
        <family val="2"/>
        <charset val="134"/>
      </rPr>
      <t>韩国到货：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</si>
  <si>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</si>
  <si>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</si>
  <si>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推主多寄一条WOONGRAMZI / 袋破*2 补发</t>
    <phoneticPr fontId="2" type="noConversion"/>
  </si>
  <si>
    <t>12.30：61407-0210-1727</t>
    <phoneticPr fontId="2" type="noConversion"/>
  </si>
  <si>
    <t>12.30韩国到货：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</si>
  <si>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</si>
  <si>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</si>
  <si>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</si>
  <si>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1230：漏发LE(红色)*5 / 363217172766</t>
    <phoneticPr fontId="2" type="noConversion"/>
  </si>
  <si>
    <t>总数正确 分版本未核对 / 61051-0500-8904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</si>
  <si>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</si>
  <si>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</si>
  <si>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袋子破*10(Red*8 Black*2) 补发 /363213944031</t>
    <phoneticPr fontId="2" type="noConversion"/>
  </si>
  <si>
    <t>12.24到货：627423250951</t>
    <phoneticPr fontId="2" type="noConversion"/>
  </si>
  <si>
    <t>袋破*2 补寄*1：14188-0230-2162</t>
    <phoneticPr fontId="2" type="noConversion"/>
  </si>
  <si>
    <t>香港发货 /收件人:张心怡 /12.30:LA000538735HK</t>
    <phoneticPr fontId="2" type="noConversion"/>
  </si>
  <si>
    <t>未补*1(林蓉)</t>
    <phoneticPr fontId="9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</si>
</sst>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05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10"/>
      <color rgb="FFFFC000"/>
      <name val="Arial"/>
      <family val="2"/>
      <charset val="134"/>
    </font>
    <font>
      <sz val="10"/>
      <color rgb="FFFFC000"/>
      <name val="Arial"/>
      <family val="2"/>
    </font>
    <font>
      <sz val="10"/>
      <color rgb="FFFFC000"/>
      <name val="等线"/>
      <family val="2"/>
      <charset val="134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0" fillId="7" borderId="0" xfId="0" applyFill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4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0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58" fillId="0" borderId="0" xfId="0" applyFont="1" applyAlignment="1" applyProtection="1">
      <alignment vertical="center" wrapText="1"/>
      <protection locked="0"/>
    </xf>
    <xf numFmtId="0" fontId="61" fillId="0" borderId="0" xfId="0" applyFont="1" applyFill="1" applyProtection="1">
      <alignment vertical="center"/>
      <protection locked="0"/>
    </xf>
    <xf numFmtId="0" fontId="57" fillId="0" borderId="0" xfId="0" applyFont="1" applyProtection="1">
      <alignment vertical="center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9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1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3" fillId="0" borderId="0" xfId="0" applyFont="1">
      <alignment vertical="center"/>
    </xf>
    <xf numFmtId="176" fontId="74" fillId="0" borderId="0" xfId="0" applyNumberFormat="1" applyFo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6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7" fillId="0" borderId="0" xfId="0" applyFont="1" applyAlignment="1">
      <alignment horizontal="center" vertical="center"/>
    </xf>
    <xf numFmtId="0" fontId="78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8" xfId="1" applyNumberFormat="1" applyFont="1" applyFill="1" applyBorder="1" applyAlignment="1">
      <alignment horizontal="center" vertical="center"/>
    </xf>
    <xf numFmtId="176" fontId="25" fillId="6" borderId="29" xfId="1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79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0" fillId="7" borderId="0" xfId="0" applyFont="1" applyFill="1">
      <alignment vertical="center"/>
    </xf>
    <xf numFmtId="0" fontId="80" fillId="0" borderId="0" xfId="0" applyFont="1" applyFill="1">
      <alignment vertical="center"/>
    </xf>
    <xf numFmtId="0" fontId="0" fillId="0" borderId="5" xfId="0" applyBorder="1">
      <alignment vertical="center"/>
    </xf>
    <xf numFmtId="0" fontId="55" fillId="6" borderId="5" xfId="0" applyFont="1" applyFill="1" applyBorder="1">
      <alignment vertical="center"/>
    </xf>
    <xf numFmtId="0" fontId="80" fillId="6" borderId="0" xfId="0" applyFont="1" applyFill="1">
      <alignment vertical="center"/>
    </xf>
    <xf numFmtId="0" fontId="83" fillId="0" borderId="0" xfId="0" applyFont="1">
      <alignment vertical="center"/>
    </xf>
    <xf numFmtId="0" fontId="76" fillId="7" borderId="0" xfId="0" applyFont="1" applyFill="1">
      <alignment vertical="center"/>
    </xf>
    <xf numFmtId="0" fontId="57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86" fillId="0" borderId="0" xfId="0" applyFont="1" applyProtection="1">
      <alignment vertical="center"/>
      <protection locked="0"/>
    </xf>
    <xf numFmtId="0" fontId="89" fillId="7" borderId="0" xfId="0" applyFont="1" applyFill="1" applyAlignment="1">
      <alignment vertical="center" wrapText="1"/>
    </xf>
    <xf numFmtId="0" fontId="90" fillId="0" borderId="0" xfId="0" applyFont="1" applyProtection="1">
      <alignment vertical="center"/>
      <protection locked="0"/>
    </xf>
    <xf numFmtId="0" fontId="89" fillId="7" borderId="0" xfId="0" applyFont="1" applyFill="1">
      <alignment vertical="center"/>
    </xf>
    <xf numFmtId="0" fontId="89" fillId="0" borderId="0" xfId="0" applyFont="1" applyFill="1">
      <alignment vertical="center"/>
    </xf>
    <xf numFmtId="0" fontId="89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9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95" fillId="0" borderId="0" xfId="0" applyFont="1">
      <alignment vertical="center"/>
    </xf>
    <xf numFmtId="0" fontId="0" fillId="0" borderId="0" xfId="0">
      <alignment vertical="center"/>
    </xf>
    <xf numFmtId="0" fontId="9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52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30" xfId="1" applyNumberFormat="1" applyFont="1" applyFill="1" applyBorder="1" applyAlignment="1">
      <alignment horizontal="center" vertical="center"/>
    </xf>
    <xf numFmtId="176" fontId="6" fillId="6" borderId="31" xfId="1" applyNumberFormat="1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25" fillId="6" borderId="33" xfId="1" applyNumberFormat="1" applyFont="1" applyFill="1" applyBorder="1" applyAlignment="1">
      <alignment horizontal="center" vertical="center"/>
    </xf>
    <xf numFmtId="176" fontId="6" fillId="6" borderId="33" xfId="1" applyNumberFormat="1" applyFont="1" applyFill="1" applyBorder="1" applyAlignment="1">
      <alignment horizontal="center" vertical="center"/>
    </xf>
    <xf numFmtId="176" fontId="25" fillId="6" borderId="34" xfId="1" applyNumberFormat="1" applyFont="1" applyFill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0" xfId="0">
      <alignment vertical="center"/>
    </xf>
    <xf numFmtId="0" fontId="103" fillId="0" borderId="0" xfId="0" applyFont="1" applyProtection="1">
      <alignment vertical="center"/>
      <protection locked="0"/>
    </xf>
    <xf numFmtId="0" fontId="89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82" fillId="0" borderId="0" xfId="2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95" fillId="0" borderId="0" xfId="0" applyFont="1" applyAlignment="1">
      <alignment horizontal="right" vertical="center"/>
    </xf>
    <xf numFmtId="0" fontId="0" fillId="0" borderId="0" xfId="0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55"/>
  <sheetViews>
    <sheetView topLeftCell="A135" zoomScale="70" zoomScaleNormal="70" workbookViewId="0">
      <pane xSplit="1" topLeftCell="B1" activePane="topRight" state="frozen"/>
      <selection activeCell="A27" sqref="A27"/>
      <selection pane="topRight" activeCell="C151" sqref="C151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bestFit="1" customWidth="1"/>
    <col min="4" max="4" width="30.77734375" customWidth="1"/>
    <col min="5" max="5" width="5.88671875" customWidth="1"/>
    <col min="6" max="6" width="9.5546875" bestFit="1" customWidth="1"/>
    <col min="8" max="8" width="9.6640625" bestFit="1" customWidth="1"/>
    <col min="9" max="10" width="8.5546875" bestFit="1" customWidth="1"/>
    <col min="11" max="11" width="10.77734375" bestFit="1" customWidth="1"/>
    <col min="12" max="12" width="23.109375" customWidth="1"/>
    <col min="13" max="13" width="7.5546875" bestFit="1" customWidth="1"/>
    <col min="14" max="14" width="10.77734375" bestFit="1" customWidth="1"/>
    <col min="15" max="15" width="74.44140625" bestFit="1" customWidth="1"/>
    <col min="16" max="16" width="11.21875" customWidth="1"/>
    <col min="17" max="17" width="11.21875" style="57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1" t="s">
        <v>353</v>
      </c>
      <c r="F1" s="22" t="s">
        <v>212</v>
      </c>
      <c r="G1" s="21" t="s">
        <v>213</v>
      </c>
      <c r="H1" s="22" t="s">
        <v>214</v>
      </c>
      <c r="I1" s="22" t="s">
        <v>289</v>
      </c>
      <c r="J1" s="22" t="s">
        <v>290</v>
      </c>
      <c r="K1" s="19" t="s">
        <v>502</v>
      </c>
      <c r="L1" s="21" t="s">
        <v>294</v>
      </c>
      <c r="M1" s="38" t="s">
        <v>322</v>
      </c>
      <c r="N1" s="50" t="s">
        <v>503</v>
      </c>
      <c r="O1" s="15" t="s">
        <v>215</v>
      </c>
    </row>
    <row r="3" spans="1:19" s="57" customFormat="1" ht="28.05" customHeight="1" x14ac:dyDescent="0.25">
      <c r="A3" s="5" t="s">
        <v>351</v>
      </c>
      <c r="B3" s="5" t="s">
        <v>96</v>
      </c>
      <c r="C3" s="5"/>
      <c r="D3" s="5"/>
      <c r="E3" s="5" t="s">
        <v>92</v>
      </c>
      <c r="F3" s="5">
        <v>924.42</v>
      </c>
      <c r="G3" s="5">
        <v>834</v>
      </c>
      <c r="H3" s="5">
        <v>85.63</v>
      </c>
      <c r="I3" s="5">
        <v>77.16</v>
      </c>
      <c r="J3" s="5">
        <v>581.44000000000005</v>
      </c>
      <c r="K3" s="51">
        <f>F3+H3*0.994-G3</f>
        <v>175.53621999999996</v>
      </c>
      <c r="L3" s="5" t="s">
        <v>437</v>
      </c>
      <c r="M3" s="5">
        <v>5.7</v>
      </c>
      <c r="N3" s="51">
        <f>K3-M3</f>
        <v>169.83621999999997</v>
      </c>
      <c r="O3" s="5" t="s">
        <v>436</v>
      </c>
      <c r="P3" s="5">
        <v>4</v>
      </c>
      <c r="Q3" s="5">
        <v>16.399999999999999</v>
      </c>
      <c r="R3" s="5">
        <v>2</v>
      </c>
      <c r="S3" s="5">
        <f>Q3*R3</f>
        <v>32.799999999999997</v>
      </c>
    </row>
    <row r="4" spans="1:19" ht="28.05" customHeight="1" x14ac:dyDescent="0.25">
      <c r="A4" t="s">
        <v>435</v>
      </c>
      <c r="B4" t="s">
        <v>434</v>
      </c>
      <c r="E4" t="s">
        <v>92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4">
        <f t="shared" ref="K4:K62" si="0">F4+H4*0.994-G4</f>
        <v>16.437579999999997</v>
      </c>
      <c r="L4" t="s">
        <v>438</v>
      </c>
      <c r="M4">
        <v>13</v>
      </c>
      <c r="N4" s="4">
        <f>K4-M4</f>
        <v>3.437579999999997</v>
      </c>
      <c r="O4" t="s">
        <v>439</v>
      </c>
    </row>
    <row r="5" spans="1:19" ht="28.05" customHeight="1" x14ac:dyDescent="0.25">
      <c r="A5" s="48" t="s">
        <v>446</v>
      </c>
      <c r="B5" t="s">
        <v>95</v>
      </c>
      <c r="E5" t="s">
        <v>92</v>
      </c>
      <c r="F5">
        <v>369.77</v>
      </c>
      <c r="G5">
        <v>353</v>
      </c>
      <c r="H5">
        <v>48.63</v>
      </c>
      <c r="I5">
        <v>4.53</v>
      </c>
      <c r="J5">
        <v>30.18</v>
      </c>
      <c r="K5" s="4">
        <f t="shared" si="0"/>
        <v>65.10821999999996</v>
      </c>
      <c r="N5" s="4">
        <f>K5-M5</f>
        <v>65.10821999999996</v>
      </c>
    </row>
    <row r="6" spans="1:19" ht="28.05" customHeight="1" x14ac:dyDescent="0.25">
      <c r="A6" t="s">
        <v>447</v>
      </c>
      <c r="B6" t="s">
        <v>95</v>
      </c>
      <c r="E6" t="s">
        <v>92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4">
        <f t="shared" si="0"/>
        <v>41.75789999999995</v>
      </c>
      <c r="N6" s="4">
        <f t="shared" ref="N6:N41" si="1">K6-M6</f>
        <v>41.75789999999995</v>
      </c>
      <c r="O6" t="s">
        <v>449</v>
      </c>
    </row>
    <row r="7" spans="1:19" ht="28.05" customHeight="1" x14ac:dyDescent="0.25">
      <c r="A7" t="s">
        <v>93</v>
      </c>
      <c r="B7" t="s">
        <v>95</v>
      </c>
      <c r="E7" t="s">
        <v>92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4">
        <f t="shared" si="0"/>
        <v>221.14980000000014</v>
      </c>
      <c r="N7" s="4">
        <f t="shared" si="1"/>
        <v>221.14980000000014</v>
      </c>
      <c r="O7" t="s">
        <v>515</v>
      </c>
    </row>
    <row r="8" spans="1:19" ht="28.05" customHeight="1" x14ac:dyDescent="0.25">
      <c r="A8" t="s">
        <v>94</v>
      </c>
      <c r="B8" t="s">
        <v>95</v>
      </c>
      <c r="E8" t="s">
        <v>92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4">
        <f t="shared" si="0"/>
        <v>27.811199999999985</v>
      </c>
      <c r="N8" s="4">
        <f t="shared" si="1"/>
        <v>27.811199999999985</v>
      </c>
    </row>
    <row r="9" spans="1:19" ht="28.05" customHeight="1" x14ac:dyDescent="0.25">
      <c r="A9" s="3" t="s">
        <v>206</v>
      </c>
      <c r="B9" t="s">
        <v>7</v>
      </c>
      <c r="E9" t="s">
        <v>92</v>
      </c>
      <c r="F9">
        <v>685.86</v>
      </c>
      <c r="G9">
        <v>660</v>
      </c>
      <c r="H9">
        <v>14.15</v>
      </c>
      <c r="I9">
        <v>7.57</v>
      </c>
      <c r="J9">
        <v>39.19</v>
      </c>
      <c r="K9" s="4">
        <f t="shared" si="0"/>
        <v>39.925100000000043</v>
      </c>
      <c r="N9" s="4">
        <f t="shared" si="1"/>
        <v>39.925100000000043</v>
      </c>
    </row>
    <row r="10" spans="1:19" ht="28.05" customHeight="1" x14ac:dyDescent="0.25">
      <c r="A10" s="12" t="s">
        <v>207</v>
      </c>
      <c r="B10" t="s">
        <v>9</v>
      </c>
      <c r="E10" t="s">
        <v>92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4">
        <f t="shared" si="0"/>
        <v>92.530059999999992</v>
      </c>
      <c r="L10" t="s">
        <v>342</v>
      </c>
      <c r="M10">
        <v>5</v>
      </c>
      <c r="N10" s="4">
        <f t="shared" si="1"/>
        <v>87.530059999999992</v>
      </c>
      <c r="O10" t="s">
        <v>340</v>
      </c>
    </row>
    <row r="11" spans="1:19" ht="28.05" customHeight="1" x14ac:dyDescent="0.25">
      <c r="A11" s="3" t="s">
        <v>98</v>
      </c>
      <c r="B11" t="s">
        <v>9</v>
      </c>
      <c r="E11" t="s">
        <v>92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4">
        <f t="shared" si="0"/>
        <v>81.818199999999933</v>
      </c>
      <c r="N11" s="4">
        <f t="shared" si="1"/>
        <v>81.818199999999933</v>
      </c>
    </row>
    <row r="12" spans="1:19" ht="28.05" customHeight="1" x14ac:dyDescent="0.25">
      <c r="A12" s="3" t="s">
        <v>209</v>
      </c>
      <c r="B12" t="s">
        <v>9</v>
      </c>
      <c r="E12" t="s">
        <v>92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4">
        <f t="shared" si="0"/>
        <v>255.96160000000009</v>
      </c>
      <c r="N12" s="4">
        <f t="shared" si="1"/>
        <v>255.96160000000009</v>
      </c>
      <c r="O12" t="s">
        <v>688</v>
      </c>
    </row>
    <row r="13" spans="1:19" ht="28.05" customHeight="1" x14ac:dyDescent="0.25">
      <c r="A13" s="3" t="s">
        <v>327</v>
      </c>
      <c r="B13" t="s">
        <v>9</v>
      </c>
      <c r="E13" t="s">
        <v>92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4">
        <f t="shared" si="0"/>
        <v>39.164819999999963</v>
      </c>
      <c r="N13" s="4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358</v>
      </c>
      <c r="E14" t="s">
        <v>92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4">
        <f t="shared" si="0"/>
        <v>288.91915999999992</v>
      </c>
      <c r="L14" t="s">
        <v>328</v>
      </c>
      <c r="M14">
        <v>251.61</v>
      </c>
      <c r="N14" s="4">
        <f t="shared" si="1"/>
        <v>37.309159999999906</v>
      </c>
    </row>
    <row r="15" spans="1:19" ht="28.05" customHeight="1" x14ac:dyDescent="0.25">
      <c r="A15" s="3" t="s">
        <v>156</v>
      </c>
      <c r="B15" t="s">
        <v>10</v>
      </c>
      <c r="E15" t="s">
        <v>92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4">
        <f t="shared" si="0"/>
        <v>22.983159999999998</v>
      </c>
      <c r="L15" t="s">
        <v>323</v>
      </c>
      <c r="M15">
        <v>8</v>
      </c>
      <c r="N15" s="4">
        <f t="shared" si="1"/>
        <v>14.983159999999998</v>
      </c>
    </row>
    <row r="16" spans="1:19" s="57" customFormat="1" ht="28.05" customHeight="1" x14ac:dyDescent="0.25">
      <c r="A16" s="5" t="s">
        <v>208</v>
      </c>
      <c r="B16" s="5" t="s">
        <v>10</v>
      </c>
      <c r="C16" s="5"/>
      <c r="D16" s="5"/>
      <c r="E16" s="5" t="s">
        <v>92</v>
      </c>
      <c r="F16" s="5">
        <v>333.98</v>
      </c>
      <c r="G16" s="5">
        <v>340.31</v>
      </c>
      <c r="H16" s="5">
        <v>62.38</v>
      </c>
      <c r="I16" s="5">
        <v>1.51</v>
      </c>
      <c r="J16" s="5">
        <v>8.0500000000000007</v>
      </c>
      <c r="K16" s="51">
        <f t="shared" si="0"/>
        <v>55.675720000000013</v>
      </c>
      <c r="L16" s="5"/>
      <c r="M16" s="5"/>
      <c r="N16" s="51">
        <f t="shared" si="1"/>
        <v>55.675720000000013</v>
      </c>
      <c r="O16" s="5"/>
      <c r="P16" s="5" t="s">
        <v>665</v>
      </c>
      <c r="Q16" s="5" t="s">
        <v>669</v>
      </c>
      <c r="R16" s="5" t="s">
        <v>666</v>
      </c>
      <c r="S16" s="5">
        <v>100</v>
      </c>
    </row>
    <row r="17" spans="1:19" ht="28.05" customHeight="1" x14ac:dyDescent="0.25">
      <c r="A17" s="3" t="s">
        <v>157</v>
      </c>
      <c r="B17" t="s">
        <v>10</v>
      </c>
      <c r="E17" t="s">
        <v>92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4">
        <f t="shared" si="0"/>
        <v>138.64952000000005</v>
      </c>
      <c r="N17" s="4">
        <f t="shared" si="1"/>
        <v>138.64952000000005</v>
      </c>
    </row>
    <row r="18" spans="1:19" ht="28.05" customHeight="1" x14ac:dyDescent="0.25">
      <c r="A18" s="3" t="s">
        <v>210</v>
      </c>
      <c r="B18" t="s">
        <v>10</v>
      </c>
      <c r="D18" t="s">
        <v>362</v>
      </c>
      <c r="E18" t="s">
        <v>92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4">
        <f t="shared" si="0"/>
        <v>74.635359999999991</v>
      </c>
      <c r="L18" t="s">
        <v>586</v>
      </c>
      <c r="M18">
        <v>16.32</v>
      </c>
      <c r="N18" s="4">
        <f t="shared" si="1"/>
        <v>58.315359999999991</v>
      </c>
      <c r="O18" t="s">
        <v>585</v>
      </c>
    </row>
    <row r="19" spans="1:19" ht="28.05" customHeight="1" x14ac:dyDescent="0.25">
      <c r="A19" s="3" t="s">
        <v>158</v>
      </c>
      <c r="B19" t="s">
        <v>10</v>
      </c>
      <c r="E19" t="s">
        <v>92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4">
        <f t="shared" si="0"/>
        <v>73.826160000000016</v>
      </c>
      <c r="N19" s="4">
        <f t="shared" si="1"/>
        <v>73.826160000000016</v>
      </c>
    </row>
    <row r="20" spans="1:19" ht="28.05" customHeight="1" x14ac:dyDescent="0.25">
      <c r="A20" s="3" t="s">
        <v>159</v>
      </c>
      <c r="B20" t="s">
        <v>10</v>
      </c>
      <c r="E20" t="s">
        <v>92</v>
      </c>
      <c r="F20">
        <v>214.7</v>
      </c>
      <c r="G20">
        <v>223.01</v>
      </c>
      <c r="H20">
        <v>26.6</v>
      </c>
      <c r="I20">
        <v>0</v>
      </c>
      <c r="J20">
        <v>0</v>
      </c>
      <c r="K20" s="4">
        <f t="shared" si="0"/>
        <v>18.130400000000009</v>
      </c>
      <c r="N20" s="4">
        <f t="shared" si="1"/>
        <v>18.130400000000009</v>
      </c>
      <c r="O20" t="s">
        <v>341</v>
      </c>
    </row>
    <row r="21" spans="1:19" ht="28.05" customHeight="1" x14ac:dyDescent="0.25">
      <c r="A21" s="146" t="s">
        <v>1233</v>
      </c>
      <c r="B21" t="s">
        <v>10</v>
      </c>
      <c r="D21" t="s">
        <v>295</v>
      </c>
      <c r="E21" t="s">
        <v>187</v>
      </c>
      <c r="F21">
        <v>306.14999999999998</v>
      </c>
      <c r="H21">
        <v>16.38</v>
      </c>
      <c r="I21">
        <v>3.82</v>
      </c>
      <c r="J21">
        <v>28.17</v>
      </c>
      <c r="K21" s="4"/>
      <c r="L21" t="s">
        <v>359</v>
      </c>
      <c r="M21">
        <v>28</v>
      </c>
      <c r="N21" s="4"/>
      <c r="O21" t="s">
        <v>360</v>
      </c>
    </row>
    <row r="22" spans="1:19" ht="28.05" customHeight="1" x14ac:dyDescent="0.25">
      <c r="A22" s="12" t="s">
        <v>178</v>
      </c>
      <c r="B22" t="s">
        <v>10</v>
      </c>
      <c r="E22" t="s">
        <v>92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4">
        <f t="shared" si="0"/>
        <v>28.157319999999984</v>
      </c>
      <c r="N22" s="4">
        <f t="shared" si="1"/>
        <v>28.157319999999984</v>
      </c>
    </row>
    <row r="23" spans="1:19" ht="28.05" customHeight="1" x14ac:dyDescent="0.25">
      <c r="A23" s="3" t="s">
        <v>161</v>
      </c>
      <c r="B23" t="s">
        <v>10</v>
      </c>
      <c r="E23" t="s">
        <v>92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4">
        <f t="shared" si="0"/>
        <v>7.0412400000000019</v>
      </c>
      <c r="N23" s="4">
        <f t="shared" si="1"/>
        <v>7.0412400000000019</v>
      </c>
    </row>
    <row r="24" spans="1:19" s="57" customFormat="1" ht="28.05" customHeight="1" x14ac:dyDescent="0.25">
      <c r="A24" s="5" t="s">
        <v>179</v>
      </c>
      <c r="B24" s="5" t="s">
        <v>10</v>
      </c>
      <c r="C24" s="5"/>
      <c r="D24" s="5"/>
      <c r="E24" s="5" t="s">
        <v>92</v>
      </c>
      <c r="F24" s="5">
        <v>89.46</v>
      </c>
      <c r="G24" s="5">
        <v>83.38</v>
      </c>
      <c r="H24" s="5">
        <v>41.44</v>
      </c>
      <c r="I24" s="5">
        <v>8.1999999999999993</v>
      </c>
      <c r="J24" s="5">
        <v>37.200000000000003</v>
      </c>
      <c r="K24" s="51">
        <f t="shared" si="0"/>
        <v>47.271359999999987</v>
      </c>
      <c r="L24" s="5" t="s">
        <v>344</v>
      </c>
      <c r="M24" s="5">
        <v>21</v>
      </c>
      <c r="N24" s="51">
        <f t="shared" si="1"/>
        <v>26.271359999999987</v>
      </c>
      <c r="O24" s="5" t="s">
        <v>343</v>
      </c>
      <c r="P24" s="5">
        <v>2</v>
      </c>
      <c r="Q24" s="5">
        <v>15.92</v>
      </c>
      <c r="R24" s="5"/>
      <c r="S24" s="5"/>
    </row>
    <row r="25" spans="1:19" ht="28.05" customHeight="1" x14ac:dyDescent="0.25">
      <c r="A25" s="3" t="s">
        <v>348</v>
      </c>
      <c r="B25" t="s">
        <v>10</v>
      </c>
      <c r="C25" s="13" t="s">
        <v>175</v>
      </c>
      <c r="E25" t="s">
        <v>92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4">
        <f t="shared" si="0"/>
        <v>135.08699999999999</v>
      </c>
      <c r="N25" s="4">
        <f t="shared" si="1"/>
        <v>135.08699999999999</v>
      </c>
    </row>
    <row r="26" spans="1:19" ht="28.05" customHeight="1" x14ac:dyDescent="0.25">
      <c r="A26" s="3" t="s">
        <v>176</v>
      </c>
      <c r="B26" t="s">
        <v>10</v>
      </c>
      <c r="E26" t="s">
        <v>92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4">
        <f t="shared" si="0"/>
        <v>106.81620000000009</v>
      </c>
      <c r="L26" t="s">
        <v>349</v>
      </c>
      <c r="M26">
        <v>23</v>
      </c>
      <c r="N26" s="4">
        <f t="shared" si="1"/>
        <v>83.816200000000094</v>
      </c>
    </row>
    <row r="27" spans="1:19" ht="28.05" customHeight="1" x14ac:dyDescent="0.25">
      <c r="A27" s="12" t="s">
        <v>177</v>
      </c>
      <c r="B27" t="s">
        <v>10</v>
      </c>
      <c r="E27" t="s">
        <v>92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4">
        <f t="shared" si="0"/>
        <v>102.47370000000001</v>
      </c>
      <c r="N27" s="4">
        <f t="shared" si="1"/>
        <v>102.47370000000001</v>
      </c>
      <c r="O27" t="s">
        <v>350</v>
      </c>
    </row>
    <row r="28" spans="1:19" s="57" customFormat="1" ht="28.05" customHeight="1" x14ac:dyDescent="0.25">
      <c r="A28" s="5" t="s">
        <v>670</v>
      </c>
      <c r="B28" s="5" t="s">
        <v>10</v>
      </c>
      <c r="C28" s="5"/>
      <c r="D28" s="5"/>
      <c r="E28" s="5" t="s">
        <v>92</v>
      </c>
      <c r="F28" s="5">
        <v>59.6</v>
      </c>
      <c r="G28" s="5">
        <v>55.71</v>
      </c>
      <c r="H28" s="5">
        <v>18.600000000000001</v>
      </c>
      <c r="I28" s="5">
        <v>0.65</v>
      </c>
      <c r="J28" s="5">
        <v>8.0500000000000007</v>
      </c>
      <c r="K28" s="51">
        <f t="shared" si="0"/>
        <v>22.378400000000006</v>
      </c>
      <c r="L28" s="5" t="s">
        <v>1157</v>
      </c>
      <c r="M28" s="5">
        <v>13</v>
      </c>
      <c r="N28" s="51">
        <f t="shared" si="1"/>
        <v>9.3784000000000063</v>
      </c>
      <c r="O28" s="5" t="s">
        <v>986</v>
      </c>
      <c r="P28" s="5">
        <v>1</v>
      </c>
      <c r="Q28" s="5">
        <v>19.649999999999999</v>
      </c>
      <c r="R28" s="5"/>
      <c r="S28" s="5"/>
    </row>
    <row r="29" spans="1:19" ht="28.05" customHeight="1" x14ac:dyDescent="0.25">
      <c r="A29" s="12" t="s">
        <v>174</v>
      </c>
      <c r="B29" t="s">
        <v>10</v>
      </c>
      <c r="E29" t="s">
        <v>92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4">
        <f t="shared" si="0"/>
        <v>48.961400000000012</v>
      </c>
      <c r="N29" s="4">
        <f t="shared" si="1"/>
        <v>48.961400000000012</v>
      </c>
    </row>
    <row r="30" spans="1:19" ht="28.05" customHeight="1" x14ac:dyDescent="0.25">
      <c r="A30" s="3" t="s">
        <v>352</v>
      </c>
      <c r="B30" t="s">
        <v>11</v>
      </c>
      <c r="E30" t="s">
        <v>92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4">
        <f t="shared" si="0"/>
        <v>1368.01944</v>
      </c>
      <c r="L30" t="s">
        <v>661</v>
      </c>
      <c r="M30">
        <v>125.51</v>
      </c>
      <c r="N30" s="4">
        <f t="shared" si="1"/>
        <v>1242.50944</v>
      </c>
      <c r="O30" t="s">
        <v>662</v>
      </c>
    </row>
    <row r="31" spans="1:19" ht="28.05" customHeight="1" x14ac:dyDescent="0.25">
      <c r="A31" s="3" t="s">
        <v>180</v>
      </c>
      <c r="B31" t="s">
        <v>11</v>
      </c>
      <c r="E31" t="s">
        <v>92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4">
        <f t="shared" si="0"/>
        <v>1.9465999999999894</v>
      </c>
      <c r="N31" s="4">
        <f t="shared" si="1"/>
        <v>1.9465999999999894</v>
      </c>
    </row>
    <row r="32" spans="1:19" ht="28.05" customHeight="1" x14ac:dyDescent="0.25">
      <c r="A32" s="3" t="s">
        <v>181</v>
      </c>
      <c r="B32" t="s">
        <v>11</v>
      </c>
      <c r="E32" t="s">
        <v>92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4">
        <f>F32+H32*0.994-G32</f>
        <v>87.596920000000068</v>
      </c>
      <c r="N32" s="4">
        <f>K32-M32</f>
        <v>87.596920000000068</v>
      </c>
    </row>
    <row r="33" spans="1:19" ht="28.05" customHeight="1" x14ac:dyDescent="0.25">
      <c r="A33" s="3" t="s">
        <v>182</v>
      </c>
      <c r="B33" t="s">
        <v>11</v>
      </c>
      <c r="E33" t="s">
        <v>92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4">
        <f>F33+H33*0.994-G33</f>
        <v>25.430199999999985</v>
      </c>
      <c r="N33" s="4">
        <f>K33-M33</f>
        <v>25.430199999999985</v>
      </c>
    </row>
    <row r="34" spans="1:19" s="57" customFormat="1" ht="28.05" customHeight="1" x14ac:dyDescent="0.25">
      <c r="A34" s="5" t="s">
        <v>183</v>
      </c>
      <c r="B34" s="5" t="s">
        <v>11</v>
      </c>
      <c r="C34" s="5"/>
      <c r="D34" s="5"/>
      <c r="E34" s="5" t="s">
        <v>92</v>
      </c>
      <c r="F34" s="5">
        <v>47.71</v>
      </c>
      <c r="G34" s="5">
        <v>35</v>
      </c>
      <c r="H34" s="5">
        <v>18.420000000000002</v>
      </c>
      <c r="I34" s="5">
        <v>1.01</v>
      </c>
      <c r="J34" s="5">
        <v>10.06</v>
      </c>
      <c r="K34" s="51">
        <f t="shared" si="0"/>
        <v>31.019480000000001</v>
      </c>
      <c r="L34" s="5"/>
      <c r="M34" s="5"/>
      <c r="N34" s="51">
        <f t="shared" si="1"/>
        <v>31.019480000000001</v>
      </c>
      <c r="O34" s="5" t="s">
        <v>361</v>
      </c>
      <c r="P34" s="5">
        <v>2</v>
      </c>
      <c r="Q34" s="5">
        <v>21.14</v>
      </c>
      <c r="R34" s="5"/>
      <c r="S34" s="5"/>
    </row>
    <row r="35" spans="1:19" ht="28.05" customHeight="1" x14ac:dyDescent="0.25">
      <c r="A35" s="12" t="s">
        <v>241</v>
      </c>
      <c r="B35" t="s">
        <v>11</v>
      </c>
      <c r="E35" t="s">
        <v>92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4">
        <f t="shared" si="0"/>
        <v>36.450000000000003</v>
      </c>
      <c r="N35" s="4">
        <f t="shared" si="1"/>
        <v>36.450000000000003</v>
      </c>
    </row>
    <row r="36" spans="1:19" ht="28.05" customHeight="1" x14ac:dyDescent="0.25">
      <c r="A36" s="12" t="s">
        <v>184</v>
      </c>
      <c r="B36" t="s">
        <v>11</v>
      </c>
      <c r="E36" t="s">
        <v>92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4">
        <f t="shared" si="0"/>
        <v>9.8877599999999859</v>
      </c>
      <c r="N36" s="4">
        <f t="shared" si="1"/>
        <v>9.8877599999999859</v>
      </c>
    </row>
    <row r="37" spans="1:19" s="57" customFormat="1" ht="28.05" customHeight="1" x14ac:dyDescent="0.25">
      <c r="A37" s="5" t="s">
        <v>480</v>
      </c>
      <c r="B37" s="5" t="s">
        <v>12</v>
      </c>
      <c r="C37" s="5"/>
      <c r="D37" s="5"/>
      <c r="E37" s="5" t="s">
        <v>92</v>
      </c>
      <c r="F37" s="5">
        <v>226.63</v>
      </c>
      <c r="G37" s="5">
        <v>230</v>
      </c>
      <c r="H37" s="5">
        <v>13.96</v>
      </c>
      <c r="I37" s="5">
        <v>1.51</v>
      </c>
      <c r="J37" s="5">
        <v>5.03</v>
      </c>
      <c r="K37" s="51">
        <f t="shared" si="0"/>
        <v>10.506239999999991</v>
      </c>
      <c r="L37" s="5"/>
      <c r="M37" s="5"/>
      <c r="N37" s="51">
        <f t="shared" si="1"/>
        <v>10.506239999999991</v>
      </c>
      <c r="O37" s="5"/>
      <c r="P37" s="5">
        <v>1</v>
      </c>
      <c r="Q37" s="5">
        <v>117.9</v>
      </c>
      <c r="R37" s="5">
        <v>1</v>
      </c>
      <c r="S37" s="5">
        <f>Q37*R37</f>
        <v>117.9</v>
      </c>
    </row>
    <row r="38" spans="1:19" s="57" customFormat="1" ht="28.05" customHeight="1" x14ac:dyDescent="0.25">
      <c r="A38" s="5" t="s">
        <v>482</v>
      </c>
      <c r="B38" s="5" t="s">
        <v>12</v>
      </c>
      <c r="C38" s="5"/>
      <c r="D38" s="5"/>
      <c r="E38" s="5" t="s">
        <v>92</v>
      </c>
      <c r="F38" s="5">
        <v>190.85</v>
      </c>
      <c r="G38" s="5">
        <v>210</v>
      </c>
      <c r="H38" s="5">
        <v>14.5</v>
      </c>
      <c r="I38" s="5">
        <v>0</v>
      </c>
      <c r="J38" s="5">
        <v>0</v>
      </c>
      <c r="K38" s="51">
        <f t="shared" si="0"/>
        <v>-4.7369999999999948</v>
      </c>
      <c r="L38" s="5"/>
      <c r="M38" s="5"/>
      <c r="N38" s="51">
        <f t="shared" si="1"/>
        <v>-4.7369999999999948</v>
      </c>
      <c r="O38" s="5" t="s">
        <v>483</v>
      </c>
      <c r="P38" s="5">
        <v>1</v>
      </c>
      <c r="Q38" s="5">
        <v>110.5</v>
      </c>
      <c r="R38" s="5"/>
      <c r="S38" s="5"/>
    </row>
    <row r="39" spans="1:19" ht="28.05" customHeight="1" x14ac:dyDescent="0.25">
      <c r="A39" s="12" t="s">
        <v>260</v>
      </c>
      <c r="B39" t="s">
        <v>12</v>
      </c>
      <c r="E39" t="s">
        <v>92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4">
        <f t="shared" si="0"/>
        <v>45.406080000000003</v>
      </c>
      <c r="N39" s="4">
        <f t="shared" si="1"/>
        <v>45.406080000000003</v>
      </c>
      <c r="O39" t="s">
        <v>448</v>
      </c>
    </row>
    <row r="40" spans="1:19" ht="28.05" customHeight="1" x14ac:dyDescent="0.25">
      <c r="A40" s="42" t="s">
        <v>354</v>
      </c>
      <c r="B40" t="s">
        <v>12</v>
      </c>
      <c r="E40" t="s">
        <v>92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4">
        <f t="shared" si="0"/>
        <v>13.589159999999993</v>
      </c>
      <c r="N40" s="4">
        <f t="shared" si="1"/>
        <v>13.589159999999993</v>
      </c>
      <c r="O40" t="s">
        <v>481</v>
      </c>
    </row>
    <row r="41" spans="1:19" ht="28.05" customHeight="1" x14ac:dyDescent="0.25">
      <c r="A41" s="3" t="s">
        <v>514</v>
      </c>
      <c r="B41" t="s">
        <v>12</v>
      </c>
      <c r="E41" t="s">
        <v>92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4">
        <f t="shared" si="0"/>
        <v>118.37224000000015</v>
      </c>
      <c r="L41" t="s">
        <v>517</v>
      </c>
      <c r="M41">
        <v>8</v>
      </c>
      <c r="N41" s="4">
        <f t="shared" si="1"/>
        <v>110.37224000000015</v>
      </c>
      <c r="O41" t="s">
        <v>516</v>
      </c>
    </row>
    <row r="42" spans="1:19" s="57" customFormat="1" ht="28.05" customHeight="1" x14ac:dyDescent="0.25">
      <c r="A42" s="5" t="s">
        <v>663</v>
      </c>
      <c r="B42" s="5" t="s">
        <v>16</v>
      </c>
      <c r="C42" s="5"/>
      <c r="D42" s="5"/>
      <c r="E42" s="5" t="s">
        <v>92</v>
      </c>
      <c r="F42" s="5">
        <v>178.92</v>
      </c>
      <c r="G42" s="5">
        <v>134.65</v>
      </c>
      <c r="H42" s="5">
        <v>31.59</v>
      </c>
      <c r="I42" s="5">
        <v>13.14</v>
      </c>
      <c r="J42" s="5">
        <v>78.489999999999995</v>
      </c>
      <c r="K42" s="51">
        <f t="shared" si="0"/>
        <v>75.670459999999991</v>
      </c>
      <c r="L42" s="5"/>
      <c r="M42" s="5"/>
      <c r="N42" s="51">
        <f>K42-M42</f>
        <v>75.670459999999991</v>
      </c>
      <c r="O42" s="5" t="s">
        <v>664</v>
      </c>
      <c r="P42" s="5">
        <v>6</v>
      </c>
      <c r="Q42" s="5">
        <v>18.510000000000002</v>
      </c>
      <c r="R42" s="5"/>
      <c r="S42" s="5"/>
    </row>
    <row r="43" spans="1:19" ht="28.05" customHeight="1" x14ac:dyDescent="0.25">
      <c r="A43" s="3" t="s">
        <v>13</v>
      </c>
      <c r="B43" t="s">
        <v>16</v>
      </c>
      <c r="E43" t="s">
        <v>92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4">
        <f t="shared" si="0"/>
        <v>63.575600000000009</v>
      </c>
      <c r="N43" s="4">
        <f>K43-M43</f>
        <v>63.575600000000009</v>
      </c>
    </row>
    <row r="44" spans="1:19" ht="28.05" customHeight="1" x14ac:dyDescent="0.25">
      <c r="A44" s="3" t="s">
        <v>189</v>
      </c>
      <c r="B44" t="s">
        <v>16</v>
      </c>
      <c r="E44" t="s">
        <v>92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4">
        <f t="shared" si="0"/>
        <v>31.074880000000007</v>
      </c>
      <c r="N44" s="4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4">
        <f t="shared" si="0"/>
        <v>82.374400000000037</v>
      </c>
      <c r="N45" s="4">
        <f>K45-M45</f>
        <v>82.374400000000037</v>
      </c>
    </row>
    <row r="46" spans="1:19" ht="28.05" customHeight="1" x14ac:dyDescent="0.25">
      <c r="A46" s="3" t="s">
        <v>518</v>
      </c>
      <c r="B46" t="s">
        <v>16</v>
      </c>
      <c r="E46" t="s">
        <v>92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4">
        <f t="shared" si="0"/>
        <v>63.568039999999996</v>
      </c>
      <c r="N46" s="4">
        <f t="shared" ref="N46:N70" si="2">K46-M46</f>
        <v>63.568039999999996</v>
      </c>
      <c r="O46" t="s">
        <v>519</v>
      </c>
    </row>
    <row r="47" spans="1:19" ht="28.05" customHeight="1" x14ac:dyDescent="0.25">
      <c r="A47" s="3" t="s">
        <v>190</v>
      </c>
      <c r="B47" t="s">
        <v>16</v>
      </c>
      <c r="E47" t="s">
        <v>92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4">
        <f t="shared" si="0"/>
        <v>29.393959999999993</v>
      </c>
      <c r="N47" s="4">
        <f t="shared" si="2"/>
        <v>29.393959999999993</v>
      </c>
    </row>
    <row r="48" spans="1:19" ht="28.05" customHeight="1" x14ac:dyDescent="0.25">
      <c r="A48" s="3" t="s">
        <v>188</v>
      </c>
      <c r="B48" t="s">
        <v>16</v>
      </c>
      <c r="E48" t="s">
        <v>92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4">
        <f t="shared" si="0"/>
        <v>20.605519999999984</v>
      </c>
      <c r="N48" s="4">
        <f t="shared" si="2"/>
        <v>20.605519999999984</v>
      </c>
    </row>
    <row r="49" spans="1:19" ht="28.05" customHeight="1" x14ac:dyDescent="0.25">
      <c r="A49" s="3" t="s">
        <v>191</v>
      </c>
      <c r="B49" t="s">
        <v>16</v>
      </c>
      <c r="E49" t="s">
        <v>92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4">
        <f t="shared" si="0"/>
        <v>19.247680000000003</v>
      </c>
      <c r="N49" s="4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4">
        <f t="shared" si="0"/>
        <v>26.183679999999981</v>
      </c>
      <c r="N50" s="4">
        <f t="shared" si="2"/>
        <v>26.183679999999981</v>
      </c>
    </row>
    <row r="51" spans="1:19" s="57" customFormat="1" ht="28.05" customHeight="1" x14ac:dyDescent="0.25">
      <c r="A51" s="5" t="s">
        <v>534</v>
      </c>
      <c r="B51" s="5" t="s">
        <v>16</v>
      </c>
      <c r="C51" s="5"/>
      <c r="D51" s="5"/>
      <c r="E51" s="5" t="s">
        <v>92</v>
      </c>
      <c r="F51" s="5">
        <v>5761.22</v>
      </c>
      <c r="G51" s="5">
        <v>5532</v>
      </c>
      <c r="H51" s="5">
        <v>552.05999999999995</v>
      </c>
      <c r="I51" s="5">
        <v>35.4</v>
      </c>
      <c r="J51" s="5">
        <v>150.9</v>
      </c>
      <c r="K51" s="51">
        <f t="shared" si="0"/>
        <v>777.96763999999985</v>
      </c>
      <c r="L51" s="5" t="s">
        <v>583</v>
      </c>
      <c r="M51" s="5">
        <v>31.51</v>
      </c>
      <c r="N51" s="51">
        <f t="shared" si="2"/>
        <v>746.45763999999986</v>
      </c>
      <c r="O51" s="5" t="s">
        <v>535</v>
      </c>
      <c r="P51" s="5" t="s">
        <v>667</v>
      </c>
      <c r="Q51" s="5">
        <v>130</v>
      </c>
      <c r="R51" s="5">
        <v>2</v>
      </c>
      <c r="S51" s="5">
        <f>Q51*R51</f>
        <v>260</v>
      </c>
    </row>
    <row r="52" spans="1:19" s="57" customFormat="1" ht="28.05" customHeight="1" x14ac:dyDescent="0.25">
      <c r="A52" s="5" t="s">
        <v>192</v>
      </c>
      <c r="B52" s="5" t="s">
        <v>143</v>
      </c>
      <c r="C52" s="5" t="s">
        <v>194</v>
      </c>
      <c r="D52" s="5"/>
      <c r="E52" s="5" t="s">
        <v>92</v>
      </c>
      <c r="F52" s="5">
        <v>89.46</v>
      </c>
      <c r="G52" s="5">
        <v>64.47</v>
      </c>
      <c r="H52" s="5">
        <v>24.55</v>
      </c>
      <c r="I52" s="5">
        <v>2.02</v>
      </c>
      <c r="J52" s="5">
        <v>26.16</v>
      </c>
      <c r="K52" s="51">
        <f t="shared" si="0"/>
        <v>49.392699999999991</v>
      </c>
      <c r="L52" s="5"/>
      <c r="M52" s="5"/>
      <c r="N52" s="51"/>
      <c r="O52" s="5" t="s">
        <v>536</v>
      </c>
      <c r="P52" s="5">
        <v>2</v>
      </c>
      <c r="Q52" s="5">
        <v>19.91</v>
      </c>
      <c r="R52" s="5">
        <v>1</v>
      </c>
      <c r="S52" s="5">
        <f>Q52*R52</f>
        <v>19.91</v>
      </c>
    </row>
    <row r="53" spans="1:19" ht="28.05" customHeight="1" x14ac:dyDescent="0.25">
      <c r="A53" s="14" t="s">
        <v>193</v>
      </c>
      <c r="B53" t="s">
        <v>143</v>
      </c>
      <c r="E53" t="s">
        <v>549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4">
        <f t="shared" si="0"/>
        <v>59.99799999999999</v>
      </c>
      <c r="N53" s="4">
        <f t="shared" si="2"/>
        <v>59.99799999999999</v>
      </c>
    </row>
    <row r="54" spans="1:19" ht="28.05" customHeight="1" x14ac:dyDescent="0.25">
      <c r="A54" s="14" t="s">
        <v>204</v>
      </c>
      <c r="B54" t="s">
        <v>143</v>
      </c>
      <c r="C54" s="6" t="s">
        <v>205</v>
      </c>
      <c r="E54" t="s">
        <v>92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4">
        <f t="shared" si="0"/>
        <v>29.964600000000019</v>
      </c>
      <c r="N54" s="4">
        <f t="shared" si="2"/>
        <v>29.964600000000019</v>
      </c>
      <c r="O54" t="s">
        <v>259</v>
      </c>
    </row>
    <row r="55" spans="1:19" s="57" customFormat="1" ht="28.05" customHeight="1" x14ac:dyDescent="0.25">
      <c r="A55" s="5" t="s">
        <v>142</v>
      </c>
      <c r="B55" s="5" t="s">
        <v>143</v>
      </c>
      <c r="C55" s="5" t="s">
        <v>160</v>
      </c>
      <c r="D55" s="5"/>
      <c r="E55" s="5" t="s">
        <v>92</v>
      </c>
      <c r="F55" s="5">
        <v>437.36</v>
      </c>
      <c r="G55" s="5">
        <v>345</v>
      </c>
      <c r="H55" s="5">
        <v>48.6</v>
      </c>
      <c r="I55" s="5">
        <v>8.39</v>
      </c>
      <c r="J55" s="5">
        <v>70.430000000000007</v>
      </c>
      <c r="K55" s="51">
        <f t="shared" si="0"/>
        <v>140.66840000000002</v>
      </c>
      <c r="L55" s="5"/>
      <c r="M55" s="5"/>
      <c r="N55" s="51">
        <f t="shared" si="2"/>
        <v>140.66840000000002</v>
      </c>
      <c r="O55" s="5" t="s">
        <v>301</v>
      </c>
      <c r="P55" s="5">
        <v>4</v>
      </c>
      <c r="Q55" s="5">
        <v>22.7</v>
      </c>
      <c r="R55" s="5">
        <v>1</v>
      </c>
      <c r="S55" s="5">
        <f>Q55*R55</f>
        <v>22.7</v>
      </c>
    </row>
    <row r="56" spans="1:19" ht="28.05" customHeight="1" x14ac:dyDescent="0.25">
      <c r="A56" t="s">
        <v>17</v>
      </c>
      <c r="B56" t="s">
        <v>144</v>
      </c>
      <c r="E56" t="s">
        <v>92</v>
      </c>
      <c r="F56">
        <v>4419.32</v>
      </c>
      <c r="G56">
        <v>4139.88</v>
      </c>
      <c r="H56">
        <v>462.93</v>
      </c>
      <c r="I56">
        <v>43.37</v>
      </c>
      <c r="J56" s="4">
        <v>240.32</v>
      </c>
      <c r="K56" s="58">
        <f t="shared" si="0"/>
        <v>739.59241999999995</v>
      </c>
      <c r="L56" s="57" t="s">
        <v>584</v>
      </c>
      <c r="M56">
        <v>54.51</v>
      </c>
      <c r="N56" s="58">
        <f t="shared" si="2"/>
        <v>685.08241999999996</v>
      </c>
      <c r="O56" s="57"/>
    </row>
    <row r="57" spans="1:19" ht="28.05" customHeight="1" x14ac:dyDescent="0.25">
      <c r="A57" t="s">
        <v>195</v>
      </c>
      <c r="B57" t="s">
        <v>144</v>
      </c>
      <c r="E57" t="s">
        <v>92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58">
        <f t="shared" si="0"/>
        <v>29.192560000000014</v>
      </c>
      <c r="N57" s="58">
        <f t="shared" si="2"/>
        <v>29.192560000000014</v>
      </c>
    </row>
    <row r="58" spans="1:19" ht="28.05" customHeight="1" x14ac:dyDescent="0.25">
      <c r="A58" t="s">
        <v>554</v>
      </c>
      <c r="B58" t="s">
        <v>144</v>
      </c>
      <c r="E58" t="s">
        <v>92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58">
        <f t="shared" si="0"/>
        <v>49.923460000000034</v>
      </c>
      <c r="N58" s="58">
        <f t="shared" si="2"/>
        <v>49.923460000000034</v>
      </c>
    </row>
    <row r="59" spans="1:19" s="57" customFormat="1" ht="28.05" customHeight="1" x14ac:dyDescent="0.25">
      <c r="A59" s="5" t="s">
        <v>196</v>
      </c>
      <c r="B59" s="5" t="s">
        <v>144</v>
      </c>
      <c r="C59" s="5"/>
      <c r="D59" s="5"/>
      <c r="E59" s="5" t="s">
        <v>92</v>
      </c>
      <c r="F59" s="5">
        <v>566.58000000000004</v>
      </c>
      <c r="G59" s="5">
        <v>557.32000000000005</v>
      </c>
      <c r="H59" s="5">
        <v>41.88</v>
      </c>
      <c r="I59" s="5">
        <v>4.63</v>
      </c>
      <c r="J59" s="5">
        <v>23.14</v>
      </c>
      <c r="K59" s="51">
        <f t="shared" si="0"/>
        <v>50.888720000000035</v>
      </c>
      <c r="L59" s="5"/>
      <c r="M59" s="5"/>
      <c r="N59" s="51">
        <f t="shared" si="2"/>
        <v>50.888720000000035</v>
      </c>
      <c r="O59" s="5"/>
      <c r="P59" s="5">
        <v>1</v>
      </c>
      <c r="Q59" s="5">
        <v>127.96</v>
      </c>
      <c r="R59" s="5">
        <v>1</v>
      </c>
      <c r="S59" s="5">
        <f>Q59*R59</f>
        <v>127.96</v>
      </c>
    </row>
    <row r="60" spans="1:19" ht="28.05" customHeight="1" x14ac:dyDescent="0.25">
      <c r="A60" t="s">
        <v>197</v>
      </c>
      <c r="B60" t="s">
        <v>144</v>
      </c>
      <c r="C60" s="6" t="s">
        <v>198</v>
      </c>
      <c r="E60" t="s">
        <v>92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8">
        <f t="shared" si="0"/>
        <v>97.288279999999986</v>
      </c>
      <c r="N60" s="4">
        <f t="shared" si="2"/>
        <v>97.288279999999986</v>
      </c>
    </row>
    <row r="61" spans="1:19" ht="28.05" customHeight="1" x14ac:dyDescent="0.25">
      <c r="A61" t="s">
        <v>22</v>
      </c>
      <c r="B61" t="s">
        <v>145</v>
      </c>
      <c r="E61" t="s">
        <v>92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4">
        <f t="shared" si="0"/>
        <v>59.487680000000012</v>
      </c>
      <c r="N61" s="4">
        <f t="shared" si="2"/>
        <v>59.487680000000012</v>
      </c>
    </row>
    <row r="62" spans="1:19" ht="28.05" customHeight="1" x14ac:dyDescent="0.25">
      <c r="A62" t="s">
        <v>199</v>
      </c>
      <c r="B62" t="s">
        <v>145</v>
      </c>
      <c r="E62" t="s">
        <v>92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4">
        <f t="shared" si="0"/>
        <v>187.62843999999996</v>
      </c>
      <c r="L62" t="s">
        <v>587</v>
      </c>
      <c r="M62">
        <v>127.66</v>
      </c>
      <c r="N62" s="4"/>
    </row>
    <row r="63" spans="1:19" s="57" customFormat="1" ht="28.05" customHeight="1" x14ac:dyDescent="0.25">
      <c r="A63" s="5" t="s">
        <v>433</v>
      </c>
      <c r="B63" s="5" t="s">
        <v>145</v>
      </c>
      <c r="C63" s="5"/>
      <c r="D63" s="5"/>
      <c r="E63" s="5" t="s">
        <v>92</v>
      </c>
      <c r="F63" s="5">
        <v>1162.98</v>
      </c>
      <c r="G63" s="5">
        <v>1100</v>
      </c>
      <c r="H63" s="5">
        <v>106.47</v>
      </c>
      <c r="I63" s="5">
        <v>16.63</v>
      </c>
      <c r="J63" s="5">
        <v>87.53</v>
      </c>
      <c r="K63" s="51">
        <f>F63+H63*0.994-G63</f>
        <v>168.81117999999992</v>
      </c>
      <c r="L63" s="5"/>
      <c r="M63" s="5"/>
      <c r="N63" s="51">
        <f t="shared" si="2"/>
        <v>168.81117999999992</v>
      </c>
      <c r="O63" s="5" t="s">
        <v>432</v>
      </c>
      <c r="P63" s="5">
        <v>1</v>
      </c>
      <c r="Q63" s="5">
        <v>98.19</v>
      </c>
      <c r="R63" s="5">
        <v>1</v>
      </c>
      <c r="S63" s="5">
        <f>Q63*R63</f>
        <v>98.19</v>
      </c>
    </row>
    <row r="64" spans="1:19" ht="28.05" customHeight="1" x14ac:dyDescent="0.25">
      <c r="A64" t="s">
        <v>23</v>
      </c>
      <c r="B64" t="s">
        <v>145</v>
      </c>
      <c r="E64" t="s">
        <v>92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4">
        <f>F64+H64*0.994-G64</f>
        <v>80.919100000000071</v>
      </c>
      <c r="N64" s="4">
        <f t="shared" si="2"/>
        <v>80.919100000000071</v>
      </c>
      <c r="S64" s="57"/>
    </row>
    <row r="65" spans="1:20" s="57" customFormat="1" ht="28.05" customHeight="1" x14ac:dyDescent="0.25">
      <c r="A65" s="5" t="s">
        <v>200</v>
      </c>
      <c r="B65" s="5" t="s">
        <v>145</v>
      </c>
      <c r="C65" s="5"/>
      <c r="D65" s="5"/>
      <c r="E65" s="5" t="s">
        <v>92</v>
      </c>
      <c r="F65" s="5">
        <v>262.42</v>
      </c>
      <c r="G65" s="5">
        <v>264.06</v>
      </c>
      <c r="H65" s="5">
        <v>41.04</v>
      </c>
      <c r="I65" s="5">
        <v>3.02</v>
      </c>
      <c r="J65" s="5">
        <v>13.08</v>
      </c>
      <c r="K65" s="51">
        <f>F65+H65*0.994-G65</f>
        <v>39.153760000000034</v>
      </c>
      <c r="L65" s="5"/>
      <c r="M65" s="5"/>
      <c r="N65" s="51">
        <f t="shared" si="2"/>
        <v>39.153760000000034</v>
      </c>
      <c r="O65" s="5" t="s">
        <v>671</v>
      </c>
      <c r="P65" s="5">
        <v>1</v>
      </c>
      <c r="Q65" s="5">
        <v>79.680000000000007</v>
      </c>
      <c r="R65" s="5">
        <v>1</v>
      </c>
      <c r="S65" s="5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145</v>
      </c>
      <c r="E66" t="s">
        <v>92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4">
        <f t="shared" ref="K66" si="4">F66+H66*0.994-G66</f>
        <v>104.99793999999997</v>
      </c>
      <c r="N66" s="4">
        <f t="shared" si="2"/>
        <v>104.99793999999997</v>
      </c>
    </row>
    <row r="67" spans="1:20" s="57" customFormat="1" ht="28.05" customHeight="1" x14ac:dyDescent="0.25">
      <c r="A67" s="5" t="s">
        <v>21</v>
      </c>
      <c r="B67" s="5" t="s">
        <v>147</v>
      </c>
      <c r="C67" s="5"/>
      <c r="D67" s="5"/>
      <c r="E67" s="5" t="s">
        <v>92</v>
      </c>
      <c r="F67" s="5">
        <v>178.92</v>
      </c>
      <c r="G67" s="5">
        <v>193.13</v>
      </c>
      <c r="H67" s="5">
        <v>18.05</v>
      </c>
      <c r="I67" s="5">
        <v>1.51</v>
      </c>
      <c r="J67" s="5">
        <v>5.03</v>
      </c>
      <c r="K67" s="51">
        <f>F67+H67*0.994-G67</f>
        <v>3.7316999999999894</v>
      </c>
      <c r="L67" s="5"/>
      <c r="M67" s="5"/>
      <c r="N67" s="51">
        <f t="shared" si="2"/>
        <v>3.7316999999999894</v>
      </c>
      <c r="O67" s="5" t="s">
        <v>672</v>
      </c>
      <c r="P67" s="5">
        <v>1</v>
      </c>
      <c r="Q67" s="5">
        <v>108</v>
      </c>
      <c r="R67" s="5"/>
      <c r="S67" s="5"/>
    </row>
    <row r="68" spans="1:20" ht="28.05" customHeight="1" x14ac:dyDescent="0.25">
      <c r="A68" s="92" t="s">
        <v>97</v>
      </c>
      <c r="B68" t="s">
        <v>147</v>
      </c>
      <c r="E68" t="s">
        <v>187</v>
      </c>
      <c r="F68">
        <v>286.27</v>
      </c>
      <c r="H68">
        <v>40.6</v>
      </c>
      <c r="I68">
        <v>1.51</v>
      </c>
      <c r="J68">
        <v>8.0500000000000007</v>
      </c>
      <c r="K68" s="4"/>
      <c r="N68" s="4"/>
      <c r="O68" s="57" t="s">
        <v>614</v>
      </c>
    </row>
    <row r="69" spans="1:20" ht="28.05" customHeight="1" x14ac:dyDescent="0.25">
      <c r="A69" s="32" t="s">
        <v>203</v>
      </c>
      <c r="B69" t="s">
        <v>147</v>
      </c>
      <c r="C69" s="6" t="s">
        <v>205</v>
      </c>
      <c r="D69" t="s">
        <v>91</v>
      </c>
      <c r="E69" t="s">
        <v>92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4">
        <f t="shared" ref="K69" si="5">F69+H69*0.994-G69</f>
        <v>98.217239999999947</v>
      </c>
      <c r="L69" t="s">
        <v>324</v>
      </c>
      <c r="M69">
        <v>388</v>
      </c>
      <c r="N69" s="4">
        <f t="shared" si="2"/>
        <v>-289.78276000000005</v>
      </c>
    </row>
    <row r="70" spans="1:20" s="57" customFormat="1" ht="28.05" customHeight="1" x14ac:dyDescent="0.25">
      <c r="A70" s="5" t="s">
        <v>32</v>
      </c>
      <c r="B70" s="5" t="s">
        <v>147</v>
      </c>
      <c r="C70" s="5"/>
      <c r="D70" s="5"/>
      <c r="E70" s="5" t="s">
        <v>92</v>
      </c>
      <c r="F70" s="5">
        <v>166.99</v>
      </c>
      <c r="G70" s="5">
        <v>163.55000000000001</v>
      </c>
      <c r="H70" s="5">
        <v>26.08</v>
      </c>
      <c r="I70" s="5">
        <v>5.04</v>
      </c>
      <c r="J70" s="5">
        <v>26.16</v>
      </c>
      <c r="K70" s="51">
        <f>F70+H70*0.994-G70</f>
        <v>29.363519999999994</v>
      </c>
      <c r="L70" s="5"/>
      <c r="M70" s="5"/>
      <c r="N70" s="51">
        <f t="shared" si="2"/>
        <v>29.363519999999994</v>
      </c>
      <c r="O70" s="5" t="s">
        <v>673</v>
      </c>
      <c r="P70" s="5">
        <v>3</v>
      </c>
      <c r="Q70" s="5">
        <v>33.200000000000003</v>
      </c>
      <c r="R70" s="5">
        <v>1</v>
      </c>
      <c r="S70" s="5">
        <f>Q70*R70</f>
        <v>33.200000000000003</v>
      </c>
    </row>
    <row r="71" spans="1:20" ht="28.05" customHeight="1" x14ac:dyDescent="0.25">
      <c r="A71" t="s">
        <v>99</v>
      </c>
      <c r="B71" t="s">
        <v>148</v>
      </c>
      <c r="N71" s="4"/>
    </row>
    <row r="72" spans="1:20" ht="28.05" customHeight="1" x14ac:dyDescent="0.25">
      <c r="A72" s="92" t="s">
        <v>202</v>
      </c>
      <c r="B72" s="57" t="s">
        <v>218</v>
      </c>
      <c r="E72" t="s">
        <v>187</v>
      </c>
      <c r="F72">
        <v>1542.69</v>
      </c>
      <c r="H72">
        <v>115.24</v>
      </c>
      <c r="I72">
        <v>7.27</v>
      </c>
      <c r="J72">
        <v>28.18</v>
      </c>
      <c r="L72" t="s">
        <v>615</v>
      </c>
      <c r="M72">
        <v>1.53</v>
      </c>
      <c r="O72" s="57" t="s">
        <v>639</v>
      </c>
      <c r="S72">
        <f>SUM(S1:S71)</f>
        <v>892.34000000000015</v>
      </c>
      <c r="T72" t="s">
        <v>674</v>
      </c>
    </row>
    <row r="73" spans="1:20" s="57" customFormat="1" ht="28.05" customHeight="1" x14ac:dyDescent="0.25">
      <c r="A73" s="57" t="s">
        <v>616</v>
      </c>
      <c r="B73" s="57" t="s">
        <v>218</v>
      </c>
      <c r="D73" s="35" t="s">
        <v>89</v>
      </c>
      <c r="E73" s="57" t="s">
        <v>92</v>
      </c>
      <c r="F73" s="57">
        <v>2791.15</v>
      </c>
      <c r="G73" s="57">
        <v>2602.34</v>
      </c>
      <c r="H73" s="57">
        <v>175.6</v>
      </c>
      <c r="I73" s="57">
        <v>22.2</v>
      </c>
      <c r="J73" s="57">
        <v>145.9</v>
      </c>
      <c r="K73" s="58">
        <f t="shared" ref="K73:K76" si="6">F73+H73*0.994-G73</f>
        <v>363.35640000000012</v>
      </c>
      <c r="N73" s="58">
        <f t="shared" ref="N73:N76" si="7">K73-M73</f>
        <v>363.35640000000012</v>
      </c>
    </row>
    <row r="74" spans="1:20" ht="28.05" customHeight="1" x14ac:dyDescent="0.25">
      <c r="A74" t="s">
        <v>617</v>
      </c>
      <c r="B74" t="s">
        <v>218</v>
      </c>
      <c r="E74" t="s">
        <v>92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58">
        <f t="shared" si="6"/>
        <v>103.70423999999991</v>
      </c>
      <c r="N74" s="58">
        <f t="shared" si="7"/>
        <v>103.70423999999991</v>
      </c>
    </row>
    <row r="75" spans="1:20" ht="28.05" customHeight="1" x14ac:dyDescent="0.25">
      <c r="A75" t="s">
        <v>101</v>
      </c>
      <c r="B75" t="s">
        <v>218</v>
      </c>
      <c r="D75" s="32" t="s">
        <v>109</v>
      </c>
      <c r="E75" t="s">
        <v>92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58">
        <f t="shared" si="6"/>
        <v>335.1264799999999</v>
      </c>
      <c r="L75" t="s">
        <v>625</v>
      </c>
      <c r="M75">
        <v>25</v>
      </c>
      <c r="N75" s="58">
        <f t="shared" si="7"/>
        <v>310.1264799999999</v>
      </c>
      <c r="O75" s="57" t="s">
        <v>624</v>
      </c>
    </row>
    <row r="76" spans="1:20" ht="28.05" customHeight="1" x14ac:dyDescent="0.25">
      <c r="A76" t="s">
        <v>118</v>
      </c>
      <c r="B76" t="s">
        <v>218</v>
      </c>
      <c r="E76" t="s">
        <v>92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58">
        <f t="shared" si="6"/>
        <v>106.48007999999993</v>
      </c>
      <c r="L76" t="s">
        <v>633</v>
      </c>
      <c r="M76">
        <v>108</v>
      </c>
      <c r="N76" s="58">
        <f t="shared" si="7"/>
        <v>-1.5199200000000701</v>
      </c>
    </row>
    <row r="77" spans="1:20" ht="28.05" customHeight="1" x14ac:dyDescent="0.25">
      <c r="A77" t="s">
        <v>239</v>
      </c>
      <c r="B77" t="s">
        <v>218</v>
      </c>
      <c r="E77" t="s">
        <v>240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4">
        <f>F77+H77*0.994-G77</f>
        <v>92.446040000000039</v>
      </c>
      <c r="N77" s="4">
        <f>K77-M77</f>
        <v>92.446040000000039</v>
      </c>
    </row>
    <row r="78" spans="1:20" ht="28.05" customHeight="1" x14ac:dyDescent="0.25">
      <c r="A78" s="92" t="s">
        <v>211</v>
      </c>
      <c r="B78" t="s">
        <v>218</v>
      </c>
      <c r="E78" s="57" t="s">
        <v>657</v>
      </c>
      <c r="F78">
        <v>500.98</v>
      </c>
      <c r="H78">
        <v>34.799999999999997</v>
      </c>
      <c r="I78">
        <v>9.69</v>
      </c>
      <c r="J78">
        <v>108.67</v>
      </c>
      <c r="K78" s="58"/>
      <c r="N78" s="58"/>
      <c r="O78" s="57" t="s">
        <v>634</v>
      </c>
    </row>
    <row r="79" spans="1:20" ht="28.05" customHeight="1" x14ac:dyDescent="0.25">
      <c r="A79" t="s">
        <v>217</v>
      </c>
      <c r="B79" t="s">
        <v>218</v>
      </c>
      <c r="E79" t="s">
        <v>92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58">
        <f t="shared" ref="K79:K80" si="8">F79+H79*0.994-G79</f>
        <v>93.841020000000015</v>
      </c>
      <c r="L79" t="s">
        <v>636</v>
      </c>
      <c r="M79">
        <v>4</v>
      </c>
      <c r="N79" s="58">
        <f t="shared" ref="N79:N88" si="9">K79-M79</f>
        <v>89.841020000000015</v>
      </c>
      <c r="O79" t="s">
        <v>635</v>
      </c>
    </row>
    <row r="80" spans="1:20" ht="28.05" customHeight="1" x14ac:dyDescent="0.25">
      <c r="A80" t="s">
        <v>201</v>
      </c>
      <c r="B80" t="s">
        <v>246</v>
      </c>
      <c r="E80" t="s">
        <v>92</v>
      </c>
      <c r="F80">
        <v>858.82</v>
      </c>
      <c r="G80">
        <v>821.24</v>
      </c>
      <c r="H80">
        <v>84.8</v>
      </c>
      <c r="I80">
        <v>8.9600000000000009</v>
      </c>
      <c r="J80">
        <v>50.31</v>
      </c>
      <c r="K80" s="58">
        <f t="shared" si="8"/>
        <v>121.87120000000004</v>
      </c>
      <c r="N80" s="58">
        <f t="shared" si="9"/>
        <v>121.87120000000004</v>
      </c>
    </row>
    <row r="81" spans="1:15" ht="28.05" customHeight="1" x14ac:dyDescent="0.25">
      <c r="A81" s="35" t="s">
        <v>249</v>
      </c>
      <c r="B81" t="s">
        <v>246</v>
      </c>
      <c r="E81" t="s">
        <v>92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58">
        <f t="shared" ref="K81:K88" si="10">F81+H81*0.994-G81</f>
        <v>347.91759999999999</v>
      </c>
      <c r="N81" s="58">
        <f t="shared" si="9"/>
        <v>347.91759999999999</v>
      </c>
      <c r="O81" t="s">
        <v>637</v>
      </c>
    </row>
    <row r="82" spans="1:15" ht="28.05" customHeight="1" x14ac:dyDescent="0.25">
      <c r="A82" t="s">
        <v>172</v>
      </c>
      <c r="B82" t="s">
        <v>246</v>
      </c>
      <c r="C82" s="6" t="s">
        <v>114</v>
      </c>
      <c r="E82" t="s">
        <v>92</v>
      </c>
      <c r="F82">
        <v>196.8</v>
      </c>
      <c r="G82">
        <v>202.48</v>
      </c>
      <c r="H82">
        <v>24.26</v>
      </c>
      <c r="I82">
        <v>1.3</v>
      </c>
      <c r="J82">
        <v>8.0500000000000007</v>
      </c>
      <c r="K82" s="58">
        <f t="shared" si="10"/>
        <v>18.434440000000023</v>
      </c>
      <c r="N82" s="58">
        <f t="shared" si="9"/>
        <v>18.434440000000023</v>
      </c>
      <c r="O82" s="57" t="s">
        <v>638</v>
      </c>
    </row>
    <row r="83" spans="1:15" ht="28.05" customHeight="1" x14ac:dyDescent="0.25">
      <c r="A83" t="s">
        <v>166</v>
      </c>
      <c r="B83" t="s">
        <v>246</v>
      </c>
      <c r="E83" s="57" t="s">
        <v>92</v>
      </c>
      <c r="F83">
        <v>214.7</v>
      </c>
      <c r="G83">
        <v>223.64</v>
      </c>
      <c r="H83">
        <v>33.119999999999997</v>
      </c>
      <c r="I83">
        <v>2.6</v>
      </c>
      <c r="J83">
        <v>18.11</v>
      </c>
      <c r="K83" s="58">
        <f t="shared" si="10"/>
        <v>23.981279999999998</v>
      </c>
      <c r="N83" s="58">
        <f t="shared" si="9"/>
        <v>23.981279999999998</v>
      </c>
    </row>
    <row r="84" spans="1:15" ht="28.05" customHeight="1" x14ac:dyDescent="0.25">
      <c r="A84" t="s">
        <v>171</v>
      </c>
      <c r="B84" t="s">
        <v>246</v>
      </c>
      <c r="E84" t="s">
        <v>92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58">
        <f t="shared" si="10"/>
        <v>46.050200000000018</v>
      </c>
      <c r="N84" s="58">
        <f t="shared" si="9"/>
        <v>46.050200000000018</v>
      </c>
      <c r="O84" s="57" t="s">
        <v>639</v>
      </c>
    </row>
    <row r="85" spans="1:15" ht="28.05" customHeight="1" x14ac:dyDescent="0.25">
      <c r="A85" t="s">
        <v>640</v>
      </c>
      <c r="B85" t="s">
        <v>246</v>
      </c>
      <c r="E85" t="s">
        <v>92</v>
      </c>
      <c r="F85">
        <v>190.85</v>
      </c>
      <c r="G85">
        <v>200.12</v>
      </c>
      <c r="H85">
        <v>39.96</v>
      </c>
      <c r="I85">
        <v>1.53</v>
      </c>
      <c r="J85">
        <v>8.0500000000000007</v>
      </c>
      <c r="K85" s="58">
        <f t="shared" si="10"/>
        <v>30.450240000000008</v>
      </c>
      <c r="N85" s="58">
        <f t="shared" si="9"/>
        <v>30.450240000000008</v>
      </c>
    </row>
    <row r="86" spans="1:15" ht="28.05" customHeight="1" x14ac:dyDescent="0.25">
      <c r="A86" t="s">
        <v>108</v>
      </c>
      <c r="B86" t="s">
        <v>246</v>
      </c>
      <c r="E86" t="s">
        <v>92</v>
      </c>
      <c r="F86">
        <v>429.41</v>
      </c>
      <c r="G86">
        <v>435.52</v>
      </c>
      <c r="H86">
        <v>56.88</v>
      </c>
      <c r="I86">
        <v>4.59</v>
      </c>
      <c r="J86">
        <v>24.15</v>
      </c>
      <c r="K86" s="58">
        <f t="shared" si="10"/>
        <v>50.428720000000055</v>
      </c>
      <c r="L86" t="s">
        <v>642</v>
      </c>
      <c r="M86">
        <v>18</v>
      </c>
      <c r="N86" s="58">
        <f t="shared" si="9"/>
        <v>32.428720000000055</v>
      </c>
      <c r="O86" s="57" t="s">
        <v>641</v>
      </c>
    </row>
    <row r="87" spans="1:15" ht="28.05" customHeight="1" x14ac:dyDescent="0.25">
      <c r="A87" t="s">
        <v>250</v>
      </c>
      <c r="B87" t="s">
        <v>246</v>
      </c>
      <c r="C87" s="6" t="s">
        <v>373</v>
      </c>
      <c r="D87" t="s">
        <v>374</v>
      </c>
      <c r="E87" t="s">
        <v>92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58">
        <f t="shared" si="10"/>
        <v>43.044960000000003</v>
      </c>
      <c r="N87" s="58">
        <f t="shared" si="9"/>
        <v>43.044960000000003</v>
      </c>
      <c r="O87" s="57"/>
    </row>
    <row r="88" spans="1:15" ht="28.05" customHeight="1" x14ac:dyDescent="0.25">
      <c r="A88" t="s">
        <v>78</v>
      </c>
      <c r="B88" t="s">
        <v>245</v>
      </c>
      <c r="E88" s="57" t="s">
        <v>187</v>
      </c>
      <c r="F88">
        <v>1180.8699999999999</v>
      </c>
      <c r="G88">
        <v>1511.76</v>
      </c>
      <c r="H88">
        <v>156.6</v>
      </c>
      <c r="I88">
        <v>22.2</v>
      </c>
      <c r="J88">
        <v>134.83000000000001</v>
      </c>
      <c r="K88" s="58">
        <f t="shared" si="10"/>
        <v>-175.22960000000012</v>
      </c>
      <c r="N88" s="58">
        <f t="shared" si="9"/>
        <v>-175.22960000000012</v>
      </c>
    </row>
    <row r="89" spans="1:15" ht="28.05" customHeight="1" x14ac:dyDescent="0.25">
      <c r="A89" s="43" t="s">
        <v>165</v>
      </c>
      <c r="B89" t="s">
        <v>245</v>
      </c>
    </row>
    <row r="90" spans="1:15" ht="28.05" customHeight="1" x14ac:dyDescent="0.25">
      <c r="A90" t="s">
        <v>168</v>
      </c>
      <c r="B90" t="s">
        <v>245</v>
      </c>
      <c r="C90" s="6" t="s">
        <v>100</v>
      </c>
      <c r="E90" s="57" t="s">
        <v>92</v>
      </c>
      <c r="F90">
        <v>608.33000000000004</v>
      </c>
      <c r="G90">
        <v>595.97</v>
      </c>
      <c r="H90">
        <v>72.180000000000007</v>
      </c>
      <c r="I90">
        <v>4.67</v>
      </c>
      <c r="J90">
        <v>26.16</v>
      </c>
      <c r="K90" s="58">
        <f t="shared" ref="K90:K96" si="11">F90+H90*0.994-G90</f>
        <v>84.106920000000059</v>
      </c>
      <c r="N90" s="58">
        <f t="shared" ref="N90:N96" si="12">K90-M90</f>
        <v>84.106920000000059</v>
      </c>
    </row>
    <row r="91" spans="1:15" ht="28.05" customHeight="1" x14ac:dyDescent="0.25">
      <c r="A91" s="32" t="s">
        <v>103</v>
      </c>
      <c r="B91" t="s">
        <v>245</v>
      </c>
      <c r="D91" s="35" t="s">
        <v>253</v>
      </c>
      <c r="E91" t="s">
        <v>92</v>
      </c>
      <c r="F91">
        <v>2254.39</v>
      </c>
      <c r="G91">
        <v>2135.29</v>
      </c>
      <c r="H91">
        <v>202.73</v>
      </c>
      <c r="I91">
        <v>20.13</v>
      </c>
      <c r="J91">
        <v>102.64</v>
      </c>
      <c r="K91" s="58">
        <f t="shared" si="11"/>
        <v>320.61362000000008</v>
      </c>
      <c r="N91" s="58">
        <f t="shared" si="12"/>
        <v>320.61362000000008</v>
      </c>
      <c r="O91" s="57" t="s">
        <v>655</v>
      </c>
    </row>
    <row r="92" spans="1:15" ht="28.05" customHeight="1" x14ac:dyDescent="0.25">
      <c r="A92" s="92" t="s">
        <v>57</v>
      </c>
      <c r="B92" t="s">
        <v>245</v>
      </c>
      <c r="D92" s="35" t="s">
        <v>252</v>
      </c>
      <c r="E92" t="s">
        <v>187</v>
      </c>
      <c r="H92">
        <v>108.72</v>
      </c>
      <c r="I92">
        <v>6.61</v>
      </c>
      <c r="J92">
        <v>46.28</v>
      </c>
      <c r="K92" s="58"/>
      <c r="N92" s="58"/>
      <c r="O92" s="57" t="s">
        <v>656</v>
      </c>
    </row>
    <row r="93" spans="1:15" ht="28.05" customHeight="1" x14ac:dyDescent="0.25">
      <c r="A93" t="s">
        <v>59</v>
      </c>
      <c r="B93" t="s">
        <v>245</v>
      </c>
      <c r="D93" s="35" t="s">
        <v>254</v>
      </c>
      <c r="E93" s="57" t="s">
        <v>92</v>
      </c>
      <c r="F93">
        <v>942.31</v>
      </c>
      <c r="G93">
        <v>1114.82</v>
      </c>
      <c r="H93">
        <v>91.88</v>
      </c>
      <c r="I93">
        <v>10.029999999999999</v>
      </c>
      <c r="J93">
        <v>52.32</v>
      </c>
      <c r="K93" s="58">
        <f t="shared" si="11"/>
        <v>-81.181280000000015</v>
      </c>
      <c r="N93" s="58">
        <f t="shared" si="12"/>
        <v>-81.181280000000015</v>
      </c>
    </row>
    <row r="94" spans="1:15" ht="28.05" customHeight="1" x14ac:dyDescent="0.25">
      <c r="A94" t="s">
        <v>170</v>
      </c>
      <c r="B94" t="s">
        <v>245</v>
      </c>
      <c r="D94" s="35" t="s">
        <v>110</v>
      </c>
      <c r="E94" s="57" t="s">
        <v>92</v>
      </c>
      <c r="F94">
        <v>858.82</v>
      </c>
      <c r="G94">
        <v>1208.21</v>
      </c>
      <c r="H94">
        <v>120.3</v>
      </c>
      <c r="I94">
        <v>11.6</v>
      </c>
      <c r="J94">
        <v>72.44</v>
      </c>
      <c r="K94" s="58">
        <f t="shared" si="11"/>
        <v>-229.81179999999995</v>
      </c>
      <c r="N94" s="58">
        <f t="shared" si="12"/>
        <v>-229.81179999999995</v>
      </c>
    </row>
    <row r="95" spans="1:15" ht="28.05" customHeight="1" x14ac:dyDescent="0.25">
      <c r="A95" t="s">
        <v>251</v>
      </c>
      <c r="B95" t="s">
        <v>245</v>
      </c>
      <c r="E95" s="57" t="s">
        <v>92</v>
      </c>
      <c r="F95">
        <v>793.21</v>
      </c>
      <c r="G95">
        <v>788.35</v>
      </c>
      <c r="H95">
        <v>91.56</v>
      </c>
      <c r="I95">
        <v>4.5599999999999996</v>
      </c>
      <c r="J95">
        <v>34.21</v>
      </c>
      <c r="K95" s="58">
        <f t="shared" si="11"/>
        <v>95.87063999999998</v>
      </c>
      <c r="N95" s="58">
        <f t="shared" si="12"/>
        <v>95.87063999999998</v>
      </c>
      <c r="O95" s="57" t="s">
        <v>690</v>
      </c>
    </row>
    <row r="96" spans="1:15" ht="28.05" customHeight="1" x14ac:dyDescent="0.25">
      <c r="A96" s="32" t="s">
        <v>169</v>
      </c>
      <c r="B96" t="s">
        <v>245</v>
      </c>
      <c r="E96" s="57" t="s">
        <v>92</v>
      </c>
      <c r="F96">
        <v>270.37</v>
      </c>
      <c r="G96">
        <v>281</v>
      </c>
      <c r="H96">
        <v>39.340000000000003</v>
      </c>
      <c r="I96">
        <v>0</v>
      </c>
      <c r="J96">
        <v>0</v>
      </c>
      <c r="K96" s="58">
        <f t="shared" si="11"/>
        <v>28.473960000000034</v>
      </c>
      <c r="N96" s="58">
        <f t="shared" si="12"/>
        <v>28.473960000000034</v>
      </c>
    </row>
    <row r="97" spans="1:15" ht="28.05" customHeight="1" x14ac:dyDescent="0.25">
      <c r="A97" t="s">
        <v>65</v>
      </c>
      <c r="B97" t="s">
        <v>245</v>
      </c>
      <c r="E97" t="s">
        <v>92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58">
        <f>F97+H97*0.994-G97</f>
        <v>32.595359999999999</v>
      </c>
      <c r="N97" s="58">
        <f>K97-M97</f>
        <v>32.595359999999999</v>
      </c>
    </row>
    <row r="98" spans="1:15" ht="28.05" customHeight="1" x14ac:dyDescent="0.25">
      <c r="A98" s="35" t="s">
        <v>296</v>
      </c>
      <c r="B98" t="s">
        <v>272</v>
      </c>
      <c r="E98" s="57" t="s">
        <v>92</v>
      </c>
      <c r="F98">
        <v>506.94</v>
      </c>
      <c r="G98">
        <v>495.68</v>
      </c>
      <c r="H98">
        <v>60.45</v>
      </c>
      <c r="I98">
        <v>7.65</v>
      </c>
      <c r="J98">
        <v>34.21</v>
      </c>
      <c r="K98" s="58">
        <f>F98+H98*0.994-G98</f>
        <v>71.347299999999962</v>
      </c>
      <c r="L98" t="s">
        <v>1157</v>
      </c>
      <c r="M98">
        <v>26</v>
      </c>
      <c r="N98" s="58">
        <f>K98-M98</f>
        <v>45.347299999999962</v>
      </c>
    </row>
    <row r="99" spans="1:15" ht="28.05" customHeight="1" x14ac:dyDescent="0.25">
      <c r="A99" t="s">
        <v>70</v>
      </c>
      <c r="B99" t="s">
        <v>272</v>
      </c>
      <c r="E99" s="57" t="s">
        <v>92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58">
        <f t="shared" ref="K99:K102" si="13">F99+H99*0.994-G99</f>
        <v>92.465599999999995</v>
      </c>
      <c r="N99" s="58">
        <f t="shared" ref="N99:N114" si="14">K99-M99</f>
        <v>92.465599999999995</v>
      </c>
    </row>
    <row r="100" spans="1:15" ht="28.05" customHeight="1" x14ac:dyDescent="0.25">
      <c r="A100" t="s">
        <v>86</v>
      </c>
      <c r="B100" t="s">
        <v>272</v>
      </c>
      <c r="E100" s="57" t="s">
        <v>92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58">
        <f t="shared" si="13"/>
        <v>27.35596000000001</v>
      </c>
      <c r="N100" s="58">
        <f t="shared" si="14"/>
        <v>27.35596000000001</v>
      </c>
    </row>
    <row r="101" spans="1:15" ht="28.05" customHeight="1" x14ac:dyDescent="0.25">
      <c r="A101" t="s">
        <v>102</v>
      </c>
      <c r="B101" t="s">
        <v>272</v>
      </c>
      <c r="D101" s="40" t="s">
        <v>146</v>
      </c>
      <c r="E101" s="57" t="s">
        <v>92</v>
      </c>
      <c r="F101">
        <v>202.78</v>
      </c>
      <c r="G101">
        <v>235.41</v>
      </c>
      <c r="H101">
        <v>39.64</v>
      </c>
      <c r="I101">
        <v>3.06</v>
      </c>
      <c r="J101">
        <v>16.100000000000001</v>
      </c>
      <c r="K101" s="58">
        <f t="shared" si="13"/>
        <v>6.7721600000000137</v>
      </c>
      <c r="L101" s="57" t="s">
        <v>692</v>
      </c>
      <c r="M101">
        <v>131.4</v>
      </c>
      <c r="N101" s="58">
        <f t="shared" si="14"/>
        <v>-124.62783999999999</v>
      </c>
    </row>
    <row r="102" spans="1:15" ht="28.05" customHeight="1" x14ac:dyDescent="0.25">
      <c r="A102" t="s">
        <v>66</v>
      </c>
      <c r="B102" t="s">
        <v>272</v>
      </c>
      <c r="E102" s="57" t="s">
        <v>187</v>
      </c>
      <c r="F102">
        <v>226.63</v>
      </c>
      <c r="G102">
        <v>235.41</v>
      </c>
      <c r="H102">
        <v>55.44</v>
      </c>
      <c r="I102">
        <v>0</v>
      </c>
      <c r="J102">
        <v>0</v>
      </c>
      <c r="K102" s="58">
        <f t="shared" si="13"/>
        <v>46.32735999999997</v>
      </c>
      <c r="N102" s="58">
        <f t="shared" si="14"/>
        <v>46.32735999999997</v>
      </c>
    </row>
    <row r="103" spans="1:15" ht="28.05" customHeight="1" x14ac:dyDescent="0.25">
      <c r="A103" s="35" t="s">
        <v>125</v>
      </c>
      <c r="B103" t="s">
        <v>272</v>
      </c>
      <c r="E103" t="s">
        <v>92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58">
        <f t="shared" ref="K103:K115" si="15">F103+H103*0.994-G103</f>
        <v>42.424320000000023</v>
      </c>
      <c r="N103" s="58">
        <f t="shared" si="14"/>
        <v>42.424320000000023</v>
      </c>
    </row>
    <row r="104" spans="1:15" ht="28.05" customHeight="1" x14ac:dyDescent="0.25">
      <c r="A104" t="s">
        <v>60</v>
      </c>
      <c r="B104" t="s">
        <v>272</v>
      </c>
      <c r="C104" s="6" t="s">
        <v>244</v>
      </c>
      <c r="E104" s="57" t="s">
        <v>92</v>
      </c>
      <c r="F104">
        <v>715.68</v>
      </c>
      <c r="G104">
        <v>711.88</v>
      </c>
      <c r="H104">
        <v>83.16</v>
      </c>
      <c r="I104">
        <v>2.62</v>
      </c>
      <c r="J104">
        <v>16.100000000000001</v>
      </c>
      <c r="K104" s="58">
        <f t="shared" si="15"/>
        <v>86.461039999999912</v>
      </c>
      <c r="L104" t="s">
        <v>977</v>
      </c>
      <c r="M104">
        <v>19</v>
      </c>
      <c r="N104" s="58">
        <f t="shared" si="14"/>
        <v>67.461039999999912</v>
      </c>
    </row>
    <row r="105" spans="1:15" ht="28.05" customHeight="1" x14ac:dyDescent="0.25">
      <c r="A105" t="s">
        <v>68</v>
      </c>
      <c r="B105" t="s">
        <v>272</v>
      </c>
      <c r="E105" s="57" t="s">
        <v>92</v>
      </c>
      <c r="F105">
        <v>143.13999999999999</v>
      </c>
      <c r="G105">
        <v>153.49</v>
      </c>
      <c r="H105">
        <v>35.119999999999997</v>
      </c>
      <c r="I105">
        <v>3.14</v>
      </c>
      <c r="J105">
        <v>16.100000000000001</v>
      </c>
      <c r="K105" s="58">
        <f t="shared" si="15"/>
        <v>24.559279999999973</v>
      </c>
      <c r="N105" s="58">
        <f t="shared" si="14"/>
        <v>24.559279999999973</v>
      </c>
    </row>
    <row r="106" spans="1:15" ht="28.05" customHeight="1" x14ac:dyDescent="0.25">
      <c r="A106" t="s">
        <v>81</v>
      </c>
      <c r="B106" t="s">
        <v>272</v>
      </c>
      <c r="E106" s="57" t="s">
        <v>92</v>
      </c>
      <c r="F106">
        <v>143.13999999999999</v>
      </c>
      <c r="G106">
        <v>153.05000000000001</v>
      </c>
      <c r="H106">
        <v>37.36</v>
      </c>
      <c r="I106">
        <v>3.06</v>
      </c>
      <c r="J106">
        <v>18.11</v>
      </c>
      <c r="K106" s="58">
        <f t="shared" si="15"/>
        <v>27.225839999999977</v>
      </c>
      <c r="N106" s="58">
        <f t="shared" si="14"/>
        <v>27.225839999999977</v>
      </c>
    </row>
    <row r="107" spans="1:15" ht="28.05" customHeight="1" x14ac:dyDescent="0.25">
      <c r="A107" s="35" t="s">
        <v>126</v>
      </c>
      <c r="B107" t="s">
        <v>272</v>
      </c>
      <c r="E107" s="57" t="s">
        <v>92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58">
        <f t="shared" si="15"/>
        <v>43.062439999999981</v>
      </c>
      <c r="N107" s="58">
        <f t="shared" si="14"/>
        <v>43.062439999999981</v>
      </c>
    </row>
    <row r="108" spans="1:15" ht="28.05" customHeight="1" x14ac:dyDescent="0.25">
      <c r="A108" s="32" t="s">
        <v>63</v>
      </c>
      <c r="B108" t="s">
        <v>272</v>
      </c>
      <c r="E108" t="s">
        <v>92</v>
      </c>
      <c r="F108">
        <v>190.85</v>
      </c>
      <c r="G108">
        <v>291.29000000000002</v>
      </c>
      <c r="H108">
        <v>29.1</v>
      </c>
      <c r="I108">
        <v>2.02</v>
      </c>
      <c r="J108">
        <v>18.11</v>
      </c>
      <c r="K108" s="58">
        <f t="shared" si="15"/>
        <v>-71.51460000000003</v>
      </c>
      <c r="N108" s="58">
        <f t="shared" si="14"/>
        <v>-71.51460000000003</v>
      </c>
    </row>
    <row r="109" spans="1:15" ht="28.05" customHeight="1" x14ac:dyDescent="0.25">
      <c r="A109" t="s">
        <v>79</v>
      </c>
      <c r="B109" t="s">
        <v>272</v>
      </c>
      <c r="E109" s="57" t="s">
        <v>92</v>
      </c>
      <c r="F109">
        <v>357.84</v>
      </c>
      <c r="G109">
        <v>365.88</v>
      </c>
      <c r="H109">
        <v>53.85</v>
      </c>
      <c r="I109">
        <v>1.53</v>
      </c>
      <c r="J109">
        <v>8.0500000000000007</v>
      </c>
      <c r="K109" s="58">
        <f t="shared" si="15"/>
        <v>45.486899999999991</v>
      </c>
      <c r="N109" s="58">
        <f t="shared" si="14"/>
        <v>45.486899999999991</v>
      </c>
      <c r="O109" s="57" t="s">
        <v>689</v>
      </c>
    </row>
    <row r="110" spans="1:15" ht="28.05" customHeight="1" x14ac:dyDescent="0.25">
      <c r="A110" t="s">
        <v>84</v>
      </c>
      <c r="B110" t="s">
        <v>271</v>
      </c>
      <c r="E110" s="57" t="s">
        <v>92</v>
      </c>
      <c r="F110">
        <v>839.93</v>
      </c>
      <c r="G110">
        <v>791.29</v>
      </c>
      <c r="H110">
        <v>40.04</v>
      </c>
      <c r="I110">
        <v>4.55</v>
      </c>
      <c r="J110">
        <v>40.25</v>
      </c>
      <c r="K110" s="58">
        <f t="shared" si="15"/>
        <v>88.439759999999978</v>
      </c>
      <c r="N110" s="58">
        <f t="shared" si="14"/>
        <v>88.439759999999978</v>
      </c>
      <c r="O110" s="57" t="s">
        <v>978</v>
      </c>
    </row>
    <row r="111" spans="1:15" ht="28.05" customHeight="1" x14ac:dyDescent="0.25">
      <c r="A111" t="s">
        <v>51</v>
      </c>
      <c r="B111" t="s">
        <v>271</v>
      </c>
      <c r="E111" s="57" t="s">
        <v>92</v>
      </c>
      <c r="F111">
        <v>57.65</v>
      </c>
      <c r="G111">
        <v>67.58</v>
      </c>
      <c r="H111">
        <v>7.46</v>
      </c>
      <c r="I111">
        <v>0</v>
      </c>
      <c r="J111">
        <v>0</v>
      </c>
      <c r="K111" s="58">
        <f t="shared" si="15"/>
        <v>-2.5147599999999954</v>
      </c>
      <c r="N111" s="58">
        <f t="shared" si="14"/>
        <v>-2.5147599999999954</v>
      </c>
      <c r="O111" s="57" t="s">
        <v>980</v>
      </c>
    </row>
    <row r="112" spans="1:15" ht="28.05" customHeight="1" x14ac:dyDescent="0.25">
      <c r="A112" t="s">
        <v>77</v>
      </c>
      <c r="B112" t="s">
        <v>271</v>
      </c>
      <c r="E112" s="57" t="s">
        <v>92</v>
      </c>
      <c r="F112">
        <v>149.1</v>
      </c>
      <c r="G112">
        <v>114.82</v>
      </c>
      <c r="H112">
        <v>27.54</v>
      </c>
      <c r="I112">
        <v>8.14</v>
      </c>
      <c r="J112">
        <v>52.32</v>
      </c>
      <c r="K112" s="58">
        <f t="shared" si="15"/>
        <v>61.65476000000001</v>
      </c>
      <c r="N112" s="58">
        <f t="shared" si="14"/>
        <v>61.65476000000001</v>
      </c>
      <c r="O112" s="57" t="s">
        <v>706</v>
      </c>
    </row>
    <row r="113" spans="1:15" ht="28.05" customHeight="1" x14ac:dyDescent="0.25">
      <c r="A113" t="s">
        <v>258</v>
      </c>
      <c r="B113" t="s">
        <v>271</v>
      </c>
      <c r="E113" t="s">
        <v>92</v>
      </c>
      <c r="F113">
        <v>322.06</v>
      </c>
      <c r="G113">
        <v>316.85000000000002</v>
      </c>
      <c r="H113">
        <v>35.78</v>
      </c>
      <c r="I113">
        <v>1.95</v>
      </c>
      <c r="J113">
        <v>24.15</v>
      </c>
      <c r="K113" s="58">
        <f t="shared" si="15"/>
        <v>40.775319999999965</v>
      </c>
      <c r="N113" s="58">
        <f t="shared" si="14"/>
        <v>40.775319999999965</v>
      </c>
      <c r="O113" s="57" t="s">
        <v>979</v>
      </c>
    </row>
    <row r="114" spans="1:15" ht="28.05" customHeight="1" x14ac:dyDescent="0.25">
      <c r="A114" t="s">
        <v>3</v>
      </c>
      <c r="B114" t="s">
        <v>271</v>
      </c>
      <c r="E114" s="57" t="s">
        <v>92</v>
      </c>
      <c r="F114">
        <v>827</v>
      </c>
      <c r="G114">
        <v>593.72</v>
      </c>
      <c r="H114">
        <v>75.48</v>
      </c>
      <c r="I114">
        <v>18.77</v>
      </c>
      <c r="J114">
        <v>106.66</v>
      </c>
      <c r="K114" s="58">
        <f t="shared" si="15"/>
        <v>308.30711999999994</v>
      </c>
      <c r="N114" s="58">
        <f t="shared" si="14"/>
        <v>308.30711999999994</v>
      </c>
      <c r="O114" s="57" t="s">
        <v>703</v>
      </c>
    </row>
    <row r="115" spans="1:15" s="57" customFormat="1" ht="28.05" customHeight="1" x14ac:dyDescent="0.25">
      <c r="A115" s="57" t="s">
        <v>981</v>
      </c>
      <c r="B115" s="57" t="s">
        <v>271</v>
      </c>
      <c r="E115" s="57" t="s">
        <v>92</v>
      </c>
      <c r="F115" s="190">
        <v>1335.94</v>
      </c>
      <c r="G115" s="190">
        <v>1182.3499999999999</v>
      </c>
      <c r="H115" s="190">
        <v>92.52</v>
      </c>
      <c r="I115" s="190">
        <v>9.34</v>
      </c>
      <c r="J115" s="190">
        <v>112.7</v>
      </c>
      <c r="K115" s="188">
        <f t="shared" si="15"/>
        <v>245.55488000000014</v>
      </c>
      <c r="L115" s="189" t="s">
        <v>985</v>
      </c>
      <c r="M115" s="190">
        <v>23</v>
      </c>
      <c r="N115" s="188">
        <f>K115-M115</f>
        <v>222.55488000000014</v>
      </c>
      <c r="O115" s="57" t="s">
        <v>983</v>
      </c>
    </row>
    <row r="116" spans="1:15" ht="28.05" customHeight="1" x14ac:dyDescent="0.25">
      <c r="A116" t="s">
        <v>982</v>
      </c>
      <c r="B116" t="s">
        <v>271</v>
      </c>
      <c r="E116" s="57" t="s">
        <v>92</v>
      </c>
      <c r="F116" s="190"/>
      <c r="G116" s="190"/>
      <c r="H116" s="190">
        <v>49.72</v>
      </c>
      <c r="I116" s="190">
        <v>4.84</v>
      </c>
      <c r="J116" s="190">
        <v>50.31</v>
      </c>
      <c r="K116" s="188"/>
      <c r="L116" s="189" t="s">
        <v>985</v>
      </c>
      <c r="M116" s="190">
        <v>23</v>
      </c>
      <c r="N116" s="190"/>
      <c r="O116" s="57" t="s">
        <v>984</v>
      </c>
    </row>
    <row r="117" spans="1:15" ht="28.05" customHeight="1" x14ac:dyDescent="0.25">
      <c r="A117" s="32" t="s">
        <v>64</v>
      </c>
      <c r="B117" t="s">
        <v>280</v>
      </c>
      <c r="E117" t="s">
        <v>92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58">
        <f t="shared" ref="K117:K124" si="16">F117+H117*0.994-G117</f>
        <v>248.49689999999987</v>
      </c>
      <c r="N117" s="58">
        <f>K117-M117</f>
        <v>248.49689999999987</v>
      </c>
    </row>
    <row r="118" spans="1:15" ht="28.05" customHeight="1" x14ac:dyDescent="0.25">
      <c r="A118" t="s">
        <v>85</v>
      </c>
      <c r="B118" t="s">
        <v>280</v>
      </c>
      <c r="C118" s="6" t="s">
        <v>247</v>
      </c>
      <c r="D118" s="35" t="s">
        <v>282</v>
      </c>
      <c r="E118" s="57" t="s">
        <v>92</v>
      </c>
      <c r="F118">
        <v>500.98</v>
      </c>
      <c r="G118">
        <v>547.16999999999996</v>
      </c>
      <c r="H118">
        <v>56.88</v>
      </c>
      <c r="I118">
        <v>4.07</v>
      </c>
      <c r="J118">
        <v>24.15</v>
      </c>
      <c r="K118" s="58">
        <f t="shared" si="16"/>
        <v>10.348720000000071</v>
      </c>
      <c r="N118" s="58">
        <f t="shared" ref="N118:N123" si="17">K118-M118</f>
        <v>10.348720000000071</v>
      </c>
      <c r="O118" s="57" t="s">
        <v>702</v>
      </c>
    </row>
    <row r="119" spans="1:15" ht="28.05" customHeight="1" x14ac:dyDescent="0.25">
      <c r="A119" t="s">
        <v>61</v>
      </c>
      <c r="B119" t="s">
        <v>280</v>
      </c>
      <c r="E119" s="57" t="s">
        <v>92</v>
      </c>
      <c r="F119">
        <v>1192.8</v>
      </c>
      <c r="G119">
        <v>1152.94</v>
      </c>
      <c r="H119">
        <v>113.3</v>
      </c>
      <c r="I119">
        <v>8.5500000000000007</v>
      </c>
      <c r="J119">
        <v>60.37</v>
      </c>
      <c r="K119" s="58">
        <f t="shared" si="16"/>
        <v>152.48019999999997</v>
      </c>
      <c r="N119" s="58">
        <f t="shared" si="17"/>
        <v>152.48019999999997</v>
      </c>
    </row>
    <row r="120" spans="1:15" ht="28.05" customHeight="1" x14ac:dyDescent="0.25">
      <c r="A120" t="s">
        <v>18</v>
      </c>
      <c r="B120" t="s">
        <v>280</v>
      </c>
      <c r="E120" t="s">
        <v>92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58">
        <f t="shared" si="16"/>
        <v>45.15779999999998</v>
      </c>
      <c r="N120" s="58">
        <f t="shared" si="17"/>
        <v>45.15779999999998</v>
      </c>
      <c r="O120" t="s">
        <v>693</v>
      </c>
    </row>
    <row r="121" spans="1:15" ht="28.05" customHeight="1" x14ac:dyDescent="0.25">
      <c r="A121" s="35" t="s">
        <v>255</v>
      </c>
      <c r="B121" t="s">
        <v>280</v>
      </c>
      <c r="E121" t="s">
        <v>92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58">
        <f t="shared" si="16"/>
        <v>187.08611999999994</v>
      </c>
      <c r="N121" s="58">
        <f t="shared" si="17"/>
        <v>187.08611999999994</v>
      </c>
      <c r="O121" s="57" t="s">
        <v>691</v>
      </c>
    </row>
    <row r="122" spans="1:15" ht="28.05" customHeight="1" x14ac:dyDescent="0.25">
      <c r="A122" t="s">
        <v>74</v>
      </c>
      <c r="B122" t="s">
        <v>280</v>
      </c>
      <c r="D122" s="35" t="s">
        <v>370</v>
      </c>
      <c r="E122" t="s">
        <v>92</v>
      </c>
      <c r="F122">
        <v>6387.44</v>
      </c>
      <c r="G122">
        <v>6300</v>
      </c>
      <c r="H122">
        <v>788.97</v>
      </c>
      <c r="I122">
        <v>68.680000000000007</v>
      </c>
      <c r="J122">
        <v>370.27</v>
      </c>
      <c r="K122" s="58">
        <f t="shared" si="16"/>
        <v>871.67617999999948</v>
      </c>
      <c r="N122" s="58">
        <f t="shared" si="17"/>
        <v>871.67617999999948</v>
      </c>
      <c r="O122" s="57" t="s">
        <v>675</v>
      </c>
    </row>
    <row r="123" spans="1:15" ht="28.05" customHeight="1" x14ac:dyDescent="0.25">
      <c r="A123" s="32" t="s">
        <v>106</v>
      </c>
      <c r="B123" t="s">
        <v>280</v>
      </c>
      <c r="E123" t="s">
        <v>92</v>
      </c>
      <c r="F123">
        <v>3381.59</v>
      </c>
      <c r="G123">
        <v>3214.7</v>
      </c>
      <c r="H123">
        <v>251.44</v>
      </c>
      <c r="I123">
        <v>15.9</v>
      </c>
      <c r="J123">
        <v>108.67</v>
      </c>
      <c r="K123" s="58">
        <f t="shared" si="16"/>
        <v>416.82136000000037</v>
      </c>
      <c r="N123" s="58">
        <f t="shared" si="17"/>
        <v>416.82136000000037</v>
      </c>
      <c r="O123" t="s">
        <v>687</v>
      </c>
    </row>
    <row r="124" spans="1:15" ht="28.05" customHeight="1" x14ac:dyDescent="0.25">
      <c r="A124" t="s">
        <v>67</v>
      </c>
      <c r="B124" t="s">
        <v>280</v>
      </c>
      <c r="E124" t="s">
        <v>92</v>
      </c>
      <c r="F124">
        <v>304.16000000000003</v>
      </c>
      <c r="G124">
        <v>306</v>
      </c>
      <c r="H124">
        <v>37.26</v>
      </c>
      <c r="I124">
        <v>2.54</v>
      </c>
      <c r="J124">
        <v>16.100000000000001</v>
      </c>
      <c r="K124" s="58">
        <f t="shared" si="16"/>
        <v>35.196440000000052</v>
      </c>
      <c r="N124" s="58">
        <f>K124-M124</f>
        <v>35.196440000000052</v>
      </c>
    </row>
    <row r="125" spans="1:15" ht="28.05" customHeight="1" x14ac:dyDescent="0.25">
      <c r="A125" s="92" t="s">
        <v>19</v>
      </c>
      <c r="B125" t="s">
        <v>293</v>
      </c>
      <c r="D125" t="s">
        <v>20</v>
      </c>
      <c r="E125" t="s">
        <v>92</v>
      </c>
      <c r="F125">
        <v>304.16000000000003</v>
      </c>
      <c r="L125" t="s">
        <v>325</v>
      </c>
      <c r="M125">
        <v>306</v>
      </c>
      <c r="N125" s="58">
        <f>K125-M125</f>
        <v>-306</v>
      </c>
    </row>
    <row r="126" spans="1:15" ht="28.05" customHeight="1" x14ac:dyDescent="0.25">
      <c r="A126" t="s">
        <v>185</v>
      </c>
      <c r="B126" t="s">
        <v>148</v>
      </c>
      <c r="D126" s="189" t="s">
        <v>297</v>
      </c>
      <c r="E126" s="189" t="s">
        <v>92</v>
      </c>
      <c r="F126" s="190">
        <v>1566.74</v>
      </c>
      <c r="G126" s="190">
        <v>1566.14</v>
      </c>
      <c r="H126" s="190">
        <v>160.19</v>
      </c>
      <c r="I126" s="190">
        <v>1.61</v>
      </c>
      <c r="J126" s="190">
        <v>26.16</v>
      </c>
      <c r="K126" s="191">
        <f>F126+H126*0.994-G126</f>
        <v>159.82885999999985</v>
      </c>
      <c r="L126" s="189"/>
      <c r="M126" s="189"/>
      <c r="N126" s="188">
        <f>K126-M126</f>
        <v>159.82885999999985</v>
      </c>
      <c r="O126" s="189"/>
    </row>
    <row r="127" spans="1:15" ht="28.05" customHeight="1" x14ac:dyDescent="0.25">
      <c r="A127" t="s">
        <v>26</v>
      </c>
      <c r="B127" t="s">
        <v>148</v>
      </c>
      <c r="D127" s="189"/>
      <c r="E127" s="189"/>
      <c r="F127" s="190"/>
      <c r="G127" s="190"/>
      <c r="H127" s="190"/>
      <c r="I127" s="190"/>
      <c r="J127" s="190"/>
      <c r="K127" s="191"/>
      <c r="L127" s="189"/>
      <c r="M127" s="189"/>
      <c r="N127" s="188"/>
      <c r="O127" s="189"/>
    </row>
    <row r="128" spans="1:15" ht="28.05" customHeight="1" x14ac:dyDescent="0.25">
      <c r="A128" t="s">
        <v>27</v>
      </c>
      <c r="B128" t="s">
        <v>148</v>
      </c>
      <c r="D128" s="189"/>
      <c r="E128" s="189"/>
      <c r="F128" s="190"/>
      <c r="G128" s="190"/>
      <c r="H128" s="190"/>
      <c r="I128" s="190"/>
      <c r="J128" s="190"/>
      <c r="K128" s="191"/>
      <c r="L128" s="189"/>
      <c r="M128" s="189"/>
      <c r="N128" s="188"/>
      <c r="O128" s="189"/>
    </row>
    <row r="129" spans="1:17" ht="28.05" customHeight="1" x14ac:dyDescent="0.25">
      <c r="A129" t="s">
        <v>186</v>
      </c>
      <c r="B129" t="s">
        <v>148</v>
      </c>
      <c r="D129" s="189"/>
      <c r="E129" s="189"/>
      <c r="F129" s="190"/>
      <c r="G129" s="190"/>
      <c r="H129" s="190"/>
      <c r="I129" s="190"/>
      <c r="J129" s="190"/>
      <c r="K129" s="191"/>
      <c r="L129" s="189"/>
      <c r="M129" s="189"/>
      <c r="N129" s="188"/>
      <c r="O129" s="189"/>
    </row>
    <row r="130" spans="1:17" ht="25.05" customHeight="1" x14ac:dyDescent="0.25">
      <c r="A130" t="s">
        <v>416</v>
      </c>
      <c r="B130" t="s">
        <v>415</v>
      </c>
      <c r="E130" t="s">
        <v>92</v>
      </c>
      <c r="F130">
        <v>369.77</v>
      </c>
      <c r="G130">
        <v>353</v>
      </c>
      <c r="H130">
        <v>26.4</v>
      </c>
      <c r="I130">
        <v>4.05</v>
      </c>
      <c r="J130">
        <v>21.13</v>
      </c>
      <c r="K130" s="64">
        <f>F130+H130*0.994-G130</f>
        <v>43.011599999999987</v>
      </c>
      <c r="N130" s="58">
        <f>K130-M130</f>
        <v>43.011599999999987</v>
      </c>
    </row>
    <row r="131" spans="1:17" ht="28.05" customHeight="1" x14ac:dyDescent="0.25">
      <c r="A131" s="92" t="s">
        <v>1077</v>
      </c>
      <c r="B131" s="57" t="s">
        <v>415</v>
      </c>
      <c r="E131" s="57" t="s">
        <v>187</v>
      </c>
      <c r="F131">
        <v>111.33</v>
      </c>
      <c r="H131">
        <v>10.87</v>
      </c>
      <c r="I131">
        <v>1.53</v>
      </c>
      <c r="J131">
        <v>8.0500000000000007</v>
      </c>
    </row>
    <row r="132" spans="1:17" s="57" customFormat="1" ht="28.05" customHeight="1" x14ac:dyDescent="0.25"/>
    <row r="133" spans="1:17" ht="28.05" customHeight="1" x14ac:dyDescent="0.25">
      <c r="A133" t="s">
        <v>80</v>
      </c>
      <c r="B133" t="s">
        <v>317</v>
      </c>
      <c r="E133" s="57" t="s">
        <v>92</v>
      </c>
      <c r="F133">
        <v>473.12</v>
      </c>
      <c r="G133">
        <v>463.47</v>
      </c>
      <c r="H133">
        <v>162.72</v>
      </c>
      <c r="I133">
        <v>0</v>
      </c>
      <c r="J133">
        <v>66.41</v>
      </c>
      <c r="K133" s="64">
        <f t="shared" ref="K133:K140" si="18">F133+H133*0.994-G133</f>
        <v>171.39368000000002</v>
      </c>
      <c r="N133" s="58">
        <f t="shared" ref="N133:N140" si="19">K133-M133</f>
        <v>171.39368000000002</v>
      </c>
    </row>
    <row r="134" spans="1:17" ht="28.05" customHeight="1" x14ac:dyDescent="0.25">
      <c r="A134" t="s">
        <v>107</v>
      </c>
      <c r="B134" t="s">
        <v>317</v>
      </c>
      <c r="C134" t="s">
        <v>112</v>
      </c>
      <c r="D134" s="35" t="s">
        <v>316</v>
      </c>
      <c r="E134" t="s">
        <v>92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64">
        <f t="shared" si="18"/>
        <v>271.86771999999996</v>
      </c>
      <c r="N134" s="58">
        <f t="shared" si="19"/>
        <v>271.86771999999996</v>
      </c>
    </row>
    <row r="135" spans="1:17" ht="25.05" customHeight="1" x14ac:dyDescent="0.25">
      <c r="A135" t="s">
        <v>62</v>
      </c>
      <c r="B135" t="s">
        <v>443</v>
      </c>
      <c r="D135" t="s">
        <v>704</v>
      </c>
      <c r="E135" t="s">
        <v>92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64">
        <f t="shared" si="18"/>
        <v>19.45608</v>
      </c>
      <c r="N135" s="58">
        <f t="shared" si="19"/>
        <v>19.45608</v>
      </c>
      <c r="O135" s="57" t="s">
        <v>705</v>
      </c>
    </row>
    <row r="136" spans="1:17" ht="25.05" customHeight="1" x14ac:dyDescent="0.25">
      <c r="A136" t="s">
        <v>55</v>
      </c>
      <c r="B136" t="s">
        <v>443</v>
      </c>
      <c r="E136" t="s">
        <v>92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64">
        <f t="shared" si="18"/>
        <v>586.66499999999996</v>
      </c>
      <c r="N136" s="58">
        <f t="shared" si="19"/>
        <v>586.66499999999996</v>
      </c>
      <c r="O136" s="57" t="s">
        <v>676</v>
      </c>
    </row>
    <row r="137" spans="1:17" ht="25.05" customHeight="1" x14ac:dyDescent="0.25">
      <c r="A137" t="s">
        <v>163</v>
      </c>
      <c r="B137" t="s">
        <v>443</v>
      </c>
      <c r="E137" t="s">
        <v>92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64">
        <f t="shared" si="18"/>
        <v>282.82951999999977</v>
      </c>
      <c r="N137" s="58">
        <f t="shared" si="19"/>
        <v>282.82951999999977</v>
      </c>
    </row>
    <row r="138" spans="1:17" ht="25.05" customHeight="1" x14ac:dyDescent="0.25">
      <c r="A138" s="44" t="s">
        <v>76</v>
      </c>
      <c r="B138" t="s">
        <v>512</v>
      </c>
      <c r="C138" s="6" t="s">
        <v>376</v>
      </c>
      <c r="E138" t="s">
        <v>92</v>
      </c>
      <c r="F138">
        <v>644.11</v>
      </c>
      <c r="G138">
        <v>641.29</v>
      </c>
      <c r="H138">
        <v>86.05</v>
      </c>
      <c r="I138">
        <v>6.75</v>
      </c>
      <c r="J138">
        <v>48.29</v>
      </c>
      <c r="K138" s="64">
        <f t="shared" si="18"/>
        <v>88.353700000000003</v>
      </c>
      <c r="N138" s="58">
        <f t="shared" si="19"/>
        <v>88.353700000000003</v>
      </c>
      <c r="O138" s="57" t="s">
        <v>988</v>
      </c>
    </row>
    <row r="139" spans="1:17" ht="25.05" customHeight="1" x14ac:dyDescent="0.25">
      <c r="A139" s="44" t="s">
        <v>73</v>
      </c>
      <c r="B139" t="s">
        <v>512</v>
      </c>
      <c r="C139" s="6" t="s">
        <v>375</v>
      </c>
      <c r="D139" t="s">
        <v>513</v>
      </c>
      <c r="E139" t="s">
        <v>92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64">
        <f t="shared" si="18"/>
        <v>53.422239999999988</v>
      </c>
      <c r="N139" s="58">
        <f t="shared" si="19"/>
        <v>53.422239999999988</v>
      </c>
      <c r="O139" t="s">
        <v>987</v>
      </c>
    </row>
    <row r="140" spans="1:17" ht="25.05" customHeight="1" x14ac:dyDescent="0.25">
      <c r="A140" s="44" t="s">
        <v>105</v>
      </c>
      <c r="B140" t="s">
        <v>512</v>
      </c>
      <c r="C140" s="6" t="s">
        <v>378</v>
      </c>
      <c r="D140" t="s">
        <v>111</v>
      </c>
      <c r="E140" t="s">
        <v>92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64">
        <f t="shared" si="18"/>
        <v>102.23936000000003</v>
      </c>
      <c r="N140" s="58">
        <f t="shared" si="19"/>
        <v>102.23936000000003</v>
      </c>
    </row>
    <row r="141" spans="1:17" ht="28.05" customHeight="1" x14ac:dyDescent="0.25">
      <c r="A141" s="44" t="s">
        <v>594</v>
      </c>
      <c r="B141" t="s">
        <v>1078</v>
      </c>
      <c r="E141" s="57" t="s">
        <v>187</v>
      </c>
      <c r="F141">
        <v>131.21</v>
      </c>
      <c r="H141">
        <v>27.97</v>
      </c>
      <c r="I141">
        <v>1.23</v>
      </c>
      <c r="J141">
        <v>8.0500000000000007</v>
      </c>
    </row>
    <row r="142" spans="1:17" ht="25.05" customHeight="1" x14ac:dyDescent="0.25">
      <c r="A142" s="44" t="s">
        <v>72</v>
      </c>
      <c r="B142" s="57" t="s">
        <v>1078</v>
      </c>
      <c r="C142" s="6" t="s">
        <v>371</v>
      </c>
      <c r="E142" t="s">
        <v>92</v>
      </c>
    </row>
    <row r="143" spans="1:17" ht="28.05" customHeight="1" x14ac:dyDescent="0.25">
      <c r="A143" s="44" t="s">
        <v>82</v>
      </c>
      <c r="B143" s="57" t="s">
        <v>1214</v>
      </c>
      <c r="C143" s="6" t="s">
        <v>379</v>
      </c>
      <c r="D143" t="s">
        <v>384</v>
      </c>
      <c r="E143" t="s">
        <v>92</v>
      </c>
    </row>
    <row r="144" spans="1:17" ht="25.05" customHeight="1" x14ac:dyDescent="0.25">
      <c r="A144" s="44" t="s">
        <v>162</v>
      </c>
      <c r="B144" s="57" t="s">
        <v>1214</v>
      </c>
      <c r="C144" s="6" t="s">
        <v>418</v>
      </c>
      <c r="D144" t="s">
        <v>1232</v>
      </c>
      <c r="E144" t="s">
        <v>92</v>
      </c>
      <c r="Q144"/>
    </row>
    <row r="145" spans="1:14" ht="25.05" customHeight="1" x14ac:dyDescent="0.25">
      <c r="A145" t="s">
        <v>46</v>
      </c>
      <c r="B145" t="s">
        <v>555</v>
      </c>
      <c r="E145" s="57" t="s">
        <v>92</v>
      </c>
    </row>
    <row r="146" spans="1:14" ht="28.05" customHeight="1" x14ac:dyDescent="0.25">
      <c r="A146" t="s">
        <v>248</v>
      </c>
      <c r="B146" t="s">
        <v>415</v>
      </c>
      <c r="E146" s="57" t="s">
        <v>92</v>
      </c>
    </row>
    <row r="148" spans="1:14" ht="28.05" customHeight="1" x14ac:dyDescent="0.25">
      <c r="A148" t="s">
        <v>1230</v>
      </c>
      <c r="F148">
        <v>2485</v>
      </c>
      <c r="G148">
        <v>2500</v>
      </c>
      <c r="K148" s="58">
        <f>F148+H148-G148</f>
        <v>-15</v>
      </c>
      <c r="L148" t="s">
        <v>1231</v>
      </c>
      <c r="M148">
        <v>850</v>
      </c>
      <c r="N148" s="58">
        <f>K148-M148</f>
        <v>-865</v>
      </c>
    </row>
    <row r="149" spans="1:14" s="57" customFormat="1" ht="28.05" customHeight="1" x14ac:dyDescent="0.25">
      <c r="K149" s="58"/>
      <c r="N149" s="58"/>
    </row>
    <row r="150" spans="1:14" s="57" customFormat="1" ht="28.05" customHeight="1" x14ac:dyDescent="0.25">
      <c r="K150" s="58"/>
      <c r="N150" s="58"/>
    </row>
    <row r="151" spans="1:14" ht="28.05" customHeight="1" x14ac:dyDescent="0.25">
      <c r="F151" s="58"/>
      <c r="G151" s="58"/>
      <c r="H151" s="58"/>
      <c r="I151" s="58">
        <f>SUM(I3:I148)</f>
        <v>1119.4999999999993</v>
      </c>
      <c r="J151" s="58">
        <f>SUM(J3:J148)</f>
        <v>7076.4900000000016</v>
      </c>
      <c r="K151" s="58"/>
      <c r="L151" s="58"/>
      <c r="M151" s="58"/>
      <c r="N151" s="58">
        <f>SUM(N3:N148)</f>
        <v>11237.087219999994</v>
      </c>
    </row>
    <row r="152" spans="1:14" ht="28.05" customHeight="1" x14ac:dyDescent="0.25">
      <c r="A152" t="s">
        <v>1303</v>
      </c>
    </row>
    <row r="153" spans="1:14" ht="28.05" customHeight="1" x14ac:dyDescent="0.25">
      <c r="A153" s="57" t="s">
        <v>1227</v>
      </c>
      <c r="B153" s="187" t="s">
        <v>1236</v>
      </c>
      <c r="C153">
        <v>948.84</v>
      </c>
    </row>
    <row r="154" spans="1:14" ht="28.05" customHeight="1" x14ac:dyDescent="0.25">
      <c r="A154" s="57" t="s">
        <v>1229</v>
      </c>
      <c r="B154" s="187"/>
      <c r="C154">
        <v>10877.3</v>
      </c>
    </row>
    <row r="155" spans="1:14" ht="28.05" customHeight="1" x14ac:dyDescent="0.25">
      <c r="A155" s="57" t="s">
        <v>1228</v>
      </c>
      <c r="B155" s="187"/>
      <c r="C155">
        <v>5814</v>
      </c>
    </row>
  </sheetData>
  <mergeCells count="22"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  <mergeCell ref="B153:B155"/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</mergeCells>
  <phoneticPr fontId="2" type="noConversion"/>
  <hyperlinks>
    <hyperlink ref="B153" location="包装及运费!A1" display="包装及运费!A1" xr:uid="{E1DD4FDC-70DE-4709-8E75-628FCAC57121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T278"/>
  <sheetViews>
    <sheetView tabSelected="1" zoomScale="74" zoomScaleNormal="85" workbookViewId="0">
      <pane xSplit="1" topLeftCell="H1" activePane="topRight" state="frozen"/>
      <selection pane="topRight" activeCell="R16" sqref="R16"/>
    </sheetView>
  </sheetViews>
  <sheetFormatPr defaultRowHeight="28.05" customHeight="1" x14ac:dyDescent="0.25"/>
  <cols>
    <col min="1" max="1" width="52.5546875" customWidth="1"/>
    <col min="2" max="2" width="15" customWidth="1"/>
    <col min="3" max="3" width="14.44140625" customWidth="1"/>
    <col min="4" max="4" width="47.5546875" customWidth="1"/>
    <col min="5" max="5" width="6.77734375" customWidth="1"/>
    <col min="6" max="6" width="6.77734375" style="57" customWidth="1"/>
    <col min="7" max="7" width="9.5546875" customWidth="1"/>
    <col min="8" max="8" width="8.88671875" customWidth="1"/>
    <col min="9" max="11" width="7.5546875" customWidth="1"/>
    <col min="12" max="12" width="9.109375" customWidth="1"/>
    <col min="13" max="13" width="13.6640625" customWidth="1"/>
    <col min="14" max="14" width="7.21875" customWidth="1"/>
    <col min="15" max="15" width="9.88671875" customWidth="1"/>
    <col min="16" max="16" width="8.44140625" customWidth="1"/>
    <col min="17" max="17" width="9.5546875" customWidth="1"/>
    <col min="18" max="18" width="68.44140625" customWidth="1"/>
    <col min="20" max="20" width="53.6640625" customWidth="1"/>
  </cols>
  <sheetData>
    <row r="1" spans="1:20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15" t="s">
        <v>1091</v>
      </c>
      <c r="G1" s="19" t="s">
        <v>212</v>
      </c>
      <c r="H1" s="20" t="s">
        <v>213</v>
      </c>
      <c r="I1" s="19" t="s">
        <v>214</v>
      </c>
      <c r="J1" s="19" t="s">
        <v>291</v>
      </c>
      <c r="K1" s="26" t="s">
        <v>292</v>
      </c>
      <c r="L1" s="28" t="s">
        <v>332</v>
      </c>
      <c r="M1" s="27" t="s">
        <v>216</v>
      </c>
      <c r="N1" s="33" t="s">
        <v>322</v>
      </c>
      <c r="O1" s="24" t="s">
        <v>333</v>
      </c>
      <c r="P1" s="34" t="s">
        <v>335</v>
      </c>
      <c r="Q1" s="25" t="s">
        <v>330</v>
      </c>
      <c r="R1" s="23" t="s">
        <v>215</v>
      </c>
      <c r="T1" t="s">
        <v>331</v>
      </c>
    </row>
    <row r="2" spans="1:20" ht="28.05" customHeight="1" x14ac:dyDescent="0.25">
      <c r="A2" s="3" t="s">
        <v>155</v>
      </c>
      <c r="B2" t="s">
        <v>9</v>
      </c>
      <c r="E2" t="s">
        <v>92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 t="shared" ref="L2:L14" si="0">G2+I2*0.994-H2</f>
        <v>87.636320000000069</v>
      </c>
      <c r="M2" t="s">
        <v>1158</v>
      </c>
      <c r="N2">
        <v>47</v>
      </c>
      <c r="O2" s="39">
        <f t="shared" ref="O2:O44" si="1">L2-N2</f>
        <v>40.636320000000069</v>
      </c>
      <c r="P2" s="36">
        <f t="shared" ref="P2:P14" si="2">K2*0.994+J2*0.994</f>
        <v>18.001339999999999</v>
      </c>
      <c r="Q2" s="37">
        <f t="shared" ref="Q2:Q14" si="3">O2+P2</f>
        <v>58.637660000000068</v>
      </c>
      <c r="R2" s="10" t="s">
        <v>368</v>
      </c>
      <c r="T2" t="s">
        <v>339</v>
      </c>
    </row>
    <row r="3" spans="1:20" ht="28.05" customHeight="1" x14ac:dyDescent="0.25">
      <c r="A3" s="3" t="s">
        <v>256</v>
      </c>
      <c r="B3" t="s">
        <v>9</v>
      </c>
      <c r="E3" t="s">
        <v>92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 t="shared" si="0"/>
        <v>2.986140000000006</v>
      </c>
      <c r="O3" s="39">
        <f t="shared" si="1"/>
        <v>2.986140000000006</v>
      </c>
      <c r="P3" s="36">
        <f t="shared" si="2"/>
        <v>6.987820000000001</v>
      </c>
      <c r="Q3" s="37">
        <f t="shared" si="3"/>
        <v>9.973960000000007</v>
      </c>
      <c r="R3" t="s">
        <v>329</v>
      </c>
      <c r="T3" t="s">
        <v>334</v>
      </c>
    </row>
    <row r="4" spans="1:20" ht="28.05" customHeight="1" x14ac:dyDescent="0.25">
      <c r="A4" t="s">
        <v>137</v>
      </c>
      <c r="B4" t="s">
        <v>42</v>
      </c>
      <c r="E4" t="s">
        <v>92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 t="shared" si="0"/>
        <v>322.4043999999999</v>
      </c>
      <c r="O4" s="39">
        <f t="shared" si="1"/>
        <v>322.4043999999999</v>
      </c>
      <c r="P4" s="36">
        <f t="shared" si="2"/>
        <v>118.50468000000001</v>
      </c>
      <c r="Q4" s="37">
        <f t="shared" si="3"/>
        <v>440.9090799999999</v>
      </c>
      <c r="R4" s="10" t="s">
        <v>367</v>
      </c>
    </row>
    <row r="5" spans="1:20" ht="28.05" customHeight="1" x14ac:dyDescent="0.25">
      <c r="A5" t="s">
        <v>37</v>
      </c>
      <c r="B5" t="s">
        <v>42</v>
      </c>
      <c r="E5" t="s">
        <v>92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0"/>
        <v>8.366500000000002</v>
      </c>
      <c r="O5" s="39">
        <f t="shared" si="1"/>
        <v>8.366500000000002</v>
      </c>
      <c r="P5" s="36">
        <f t="shared" si="2"/>
        <v>0</v>
      </c>
      <c r="Q5" s="37">
        <f t="shared" si="3"/>
        <v>8.366500000000002</v>
      </c>
      <c r="R5" t="s">
        <v>329</v>
      </c>
    </row>
    <row r="6" spans="1:20" ht="28.05" customHeight="1" x14ac:dyDescent="0.25">
      <c r="A6" t="s">
        <v>38</v>
      </c>
      <c r="B6" t="s">
        <v>42</v>
      </c>
      <c r="E6" t="s">
        <v>92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0"/>
        <v>26.40948000000003</v>
      </c>
      <c r="O6" s="39">
        <f t="shared" si="1"/>
        <v>26.40948000000003</v>
      </c>
      <c r="P6" s="36">
        <f t="shared" si="2"/>
        <v>19.005280000000003</v>
      </c>
      <c r="Q6" s="37">
        <f t="shared" si="3"/>
        <v>45.41476000000003</v>
      </c>
      <c r="R6" s="10" t="s">
        <v>329</v>
      </c>
    </row>
    <row r="7" spans="1:20" ht="28.05" hidden="1" customHeight="1" x14ac:dyDescent="0.25">
      <c r="A7" t="s">
        <v>39</v>
      </c>
      <c r="B7" t="s">
        <v>42</v>
      </c>
      <c r="E7" t="s">
        <v>92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0"/>
        <v>41.801159999999982</v>
      </c>
      <c r="O7" s="39">
        <f t="shared" si="1"/>
        <v>41.801159999999982</v>
      </c>
      <c r="P7" s="36">
        <f t="shared" si="2"/>
        <v>119.97579999999999</v>
      </c>
      <c r="Q7" s="37">
        <f t="shared" si="3"/>
        <v>161.77695999999997</v>
      </c>
    </row>
    <row r="8" spans="1:20" ht="28.05" hidden="1" customHeight="1" x14ac:dyDescent="0.25">
      <c r="A8" t="s">
        <v>40</v>
      </c>
      <c r="B8" t="s">
        <v>42</v>
      </c>
      <c r="E8" t="s">
        <v>92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0"/>
        <v>8.362560000000002</v>
      </c>
      <c r="O8" s="39">
        <f t="shared" si="1"/>
        <v>8.362560000000002</v>
      </c>
      <c r="P8" s="36">
        <f t="shared" si="2"/>
        <v>8.0017000000000014</v>
      </c>
      <c r="Q8" s="37">
        <f t="shared" si="3"/>
        <v>16.364260000000002</v>
      </c>
    </row>
    <row r="9" spans="1:20" ht="28.05" hidden="1" customHeight="1" x14ac:dyDescent="0.25">
      <c r="A9" t="s">
        <v>41</v>
      </c>
      <c r="B9" t="s">
        <v>42</v>
      </c>
      <c r="E9" t="s">
        <v>92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0"/>
        <v>22.55419999999998</v>
      </c>
      <c r="O9" s="39">
        <f t="shared" si="1"/>
        <v>22.55419999999998</v>
      </c>
      <c r="P9" s="36">
        <f t="shared" si="2"/>
        <v>1.5009399999999999</v>
      </c>
      <c r="Q9" s="37">
        <f t="shared" si="3"/>
        <v>24.05513999999998</v>
      </c>
    </row>
    <row r="10" spans="1:20" ht="27.6" customHeight="1" x14ac:dyDescent="0.25">
      <c r="A10" s="32" t="s">
        <v>43</v>
      </c>
      <c r="B10" t="s">
        <v>45</v>
      </c>
      <c r="E10" t="s">
        <v>92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0"/>
        <v>68.212620000000015</v>
      </c>
      <c r="M10" t="s">
        <v>326</v>
      </c>
      <c r="N10">
        <v>150</v>
      </c>
      <c r="O10" s="39">
        <f t="shared" si="1"/>
        <v>-81.787379999999985</v>
      </c>
      <c r="P10" s="36">
        <f t="shared" si="2"/>
        <v>54.013959999999997</v>
      </c>
      <c r="Q10" s="37">
        <f t="shared" si="3"/>
        <v>-27.773419999999987</v>
      </c>
      <c r="R10" t="s">
        <v>1428</v>
      </c>
    </row>
    <row r="11" spans="1:20" ht="28.05" customHeight="1" x14ac:dyDescent="0.25">
      <c r="A11" t="s">
        <v>44</v>
      </c>
      <c r="B11" t="s">
        <v>45</v>
      </c>
      <c r="E11" t="s">
        <v>257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0"/>
        <v>280.00592000000006</v>
      </c>
      <c r="M11" s="10" t="s">
        <v>1159</v>
      </c>
      <c r="N11">
        <v>16</v>
      </c>
      <c r="O11" s="39">
        <f t="shared" si="1"/>
        <v>264.00592000000006</v>
      </c>
      <c r="P11" s="36">
        <f t="shared" si="2"/>
        <v>65.544360000000012</v>
      </c>
      <c r="Q11" s="37">
        <f t="shared" si="3"/>
        <v>329.55028000000004</v>
      </c>
    </row>
    <row r="12" spans="1:20" ht="28.05" customHeight="1" x14ac:dyDescent="0.25">
      <c r="A12" s="35" t="s">
        <v>133</v>
      </c>
      <c r="B12" t="s">
        <v>136</v>
      </c>
      <c r="D12" t="s">
        <v>366</v>
      </c>
      <c r="E12" t="s">
        <v>92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0"/>
        <v>25.674640000000011</v>
      </c>
      <c r="N12" s="4"/>
      <c r="O12" s="39">
        <f t="shared" si="1"/>
        <v>25.674640000000011</v>
      </c>
      <c r="P12" s="36">
        <f t="shared" si="2"/>
        <v>19.104680000000002</v>
      </c>
      <c r="Q12" s="37">
        <f t="shared" si="3"/>
        <v>44.779320000000013</v>
      </c>
    </row>
    <row r="13" spans="1:20" ht="28.05" customHeight="1" x14ac:dyDescent="0.25">
      <c r="A13" t="s">
        <v>132</v>
      </c>
      <c r="B13" t="s">
        <v>136</v>
      </c>
      <c r="E13" t="s">
        <v>121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0"/>
        <v>22.384719999999987</v>
      </c>
      <c r="O13" s="39">
        <f t="shared" si="1"/>
        <v>22.384719999999987</v>
      </c>
      <c r="P13" s="36">
        <f t="shared" si="2"/>
        <v>3.0018799999999999</v>
      </c>
      <c r="Q13" s="37">
        <f t="shared" si="3"/>
        <v>25.386599999999987</v>
      </c>
    </row>
    <row r="14" spans="1:20" ht="28.05" customHeight="1" x14ac:dyDescent="0.25">
      <c r="A14" t="s">
        <v>134</v>
      </c>
      <c r="B14" t="s">
        <v>136</v>
      </c>
      <c r="E14" t="s">
        <v>92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0"/>
        <v>52.362920000000031</v>
      </c>
      <c r="O14" s="39">
        <f t="shared" si="1"/>
        <v>52.362920000000031</v>
      </c>
      <c r="P14" s="87">
        <f t="shared" si="2"/>
        <v>16.003399999999999</v>
      </c>
      <c r="Q14" s="37">
        <f t="shared" si="3"/>
        <v>68.36632000000003</v>
      </c>
    </row>
    <row r="15" spans="1:20" ht="28.05" customHeight="1" x14ac:dyDescent="0.25">
      <c r="A15" t="s">
        <v>135</v>
      </c>
      <c r="B15" t="s">
        <v>136</v>
      </c>
      <c r="E15" t="s">
        <v>92</v>
      </c>
      <c r="L15" s="36"/>
      <c r="O15" s="39">
        <f t="shared" si="1"/>
        <v>0</v>
      </c>
      <c r="P15" s="88"/>
      <c r="Q15" s="37"/>
    </row>
    <row r="16" spans="1:20" ht="28.05" customHeight="1" x14ac:dyDescent="0.25">
      <c r="A16" t="s">
        <v>123</v>
      </c>
      <c r="B16" t="s">
        <v>147</v>
      </c>
      <c r="E16" t="s">
        <v>92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ref="L16:L44" si="4">G16+I16*0.994-H16</f>
        <v>13.710700000000031</v>
      </c>
      <c r="O16" s="39">
        <f t="shared" si="1"/>
        <v>13.710700000000031</v>
      </c>
      <c r="P16" s="88">
        <f t="shared" ref="P16:P44" si="5">K16*0.994+J16*0.994</f>
        <v>11.500580000000001</v>
      </c>
      <c r="Q16" s="37">
        <f t="shared" ref="Q16:Q44" si="6">O16+P16</f>
        <v>25.211280000000031</v>
      </c>
      <c r="R16" s="154" t="s">
        <v>1498</v>
      </c>
    </row>
    <row r="17" spans="1:18" ht="28.05" customHeight="1" x14ac:dyDescent="0.25">
      <c r="A17" t="s">
        <v>223</v>
      </c>
      <c r="B17" t="s">
        <v>147</v>
      </c>
      <c r="E17" t="s">
        <v>92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4"/>
        <v>91.73599999999999</v>
      </c>
      <c r="O17" s="39">
        <f t="shared" si="1"/>
        <v>91.73599999999999</v>
      </c>
      <c r="P17" s="88">
        <f t="shared" si="5"/>
        <v>56.1113</v>
      </c>
      <c r="Q17" s="37">
        <f t="shared" si="6"/>
        <v>147.84729999999999</v>
      </c>
      <c r="R17" t="s">
        <v>484</v>
      </c>
    </row>
    <row r="18" spans="1:18" ht="28.05" customHeight="1" x14ac:dyDescent="0.25">
      <c r="A18" s="8" t="s">
        <v>151</v>
      </c>
      <c r="B18" t="s">
        <v>218</v>
      </c>
      <c r="E18" t="s">
        <v>92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4"/>
        <v>248.70800000000008</v>
      </c>
      <c r="O18" s="39">
        <f t="shared" si="1"/>
        <v>248.70800000000008</v>
      </c>
      <c r="P18" s="88">
        <f t="shared" si="5"/>
        <v>94.33059999999999</v>
      </c>
      <c r="Q18" s="37">
        <f t="shared" si="6"/>
        <v>343.03860000000009</v>
      </c>
      <c r="R18" t="s">
        <v>485</v>
      </c>
    </row>
    <row r="19" spans="1:18" ht="28.05" hidden="1" customHeight="1" x14ac:dyDescent="0.25">
      <c r="A19" s="31" t="s">
        <v>337</v>
      </c>
      <c r="B19" t="s">
        <v>218</v>
      </c>
      <c r="E19" t="s">
        <v>92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4"/>
        <v>113.42960000000005</v>
      </c>
      <c r="M19" t="s">
        <v>1157</v>
      </c>
      <c r="N19">
        <v>20</v>
      </c>
      <c r="O19" s="39">
        <f t="shared" si="1"/>
        <v>93.42960000000005</v>
      </c>
      <c r="P19" s="88">
        <f t="shared" si="5"/>
        <v>28.41846</v>
      </c>
      <c r="Q19" s="37">
        <f t="shared" si="6"/>
        <v>121.84806000000005</v>
      </c>
    </row>
    <row r="20" spans="1:18" ht="28.05" hidden="1" customHeight="1" x14ac:dyDescent="0.25">
      <c r="A20" s="8" t="s">
        <v>486</v>
      </c>
      <c r="B20" t="s">
        <v>222</v>
      </c>
      <c r="E20" t="s">
        <v>92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4"/>
        <v>112.57272000000012</v>
      </c>
      <c r="O20" s="39">
        <f t="shared" si="1"/>
        <v>112.57272000000012</v>
      </c>
      <c r="P20" s="88">
        <f t="shared" si="5"/>
        <v>80.971240000000009</v>
      </c>
      <c r="Q20" s="37">
        <f t="shared" si="6"/>
        <v>193.54396000000014</v>
      </c>
    </row>
    <row r="21" spans="1:18" ht="28.05" customHeight="1" x14ac:dyDescent="0.25">
      <c r="A21" s="8" t="s">
        <v>140</v>
      </c>
      <c r="B21" t="s">
        <v>222</v>
      </c>
      <c r="E21" t="s">
        <v>92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4"/>
        <v>1188.7339000000002</v>
      </c>
      <c r="M21" t="s">
        <v>487</v>
      </c>
      <c r="N21">
        <v>20</v>
      </c>
      <c r="O21" s="39">
        <f t="shared" si="1"/>
        <v>1168.7339000000002</v>
      </c>
      <c r="P21" s="88">
        <f t="shared" si="5"/>
        <v>629.33122000000003</v>
      </c>
      <c r="Q21" s="37">
        <f t="shared" si="6"/>
        <v>1798.0651200000002</v>
      </c>
      <c r="R21" t="s">
        <v>488</v>
      </c>
    </row>
    <row r="22" spans="1:18" ht="28.05" customHeight="1" x14ac:dyDescent="0.25">
      <c r="A22" t="s">
        <v>224</v>
      </c>
      <c r="B22" t="s">
        <v>272</v>
      </c>
      <c r="E22" t="s">
        <v>92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4"/>
        <v>96.873200000000111</v>
      </c>
      <c r="O22" s="39">
        <f t="shared" si="1"/>
        <v>96.873200000000111</v>
      </c>
      <c r="P22" s="88">
        <f t="shared" si="5"/>
        <v>39.57114</v>
      </c>
      <c r="Q22" s="37">
        <f t="shared" si="6"/>
        <v>136.44434000000012</v>
      </c>
      <c r="R22" t="s">
        <v>501</v>
      </c>
    </row>
    <row r="23" spans="1:18" ht="28.05" hidden="1" customHeight="1" x14ac:dyDescent="0.25">
      <c r="A23" s="8" t="s">
        <v>139</v>
      </c>
      <c r="B23" t="s">
        <v>272</v>
      </c>
      <c r="E23" t="s">
        <v>92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4"/>
        <v>38.316060000000007</v>
      </c>
      <c r="O23" s="39">
        <f t="shared" si="1"/>
        <v>38.316060000000007</v>
      </c>
      <c r="P23" s="88">
        <f t="shared" si="5"/>
        <v>30.5655</v>
      </c>
      <c r="Q23" s="49">
        <f t="shared" si="6"/>
        <v>68.881560000000007</v>
      </c>
    </row>
    <row r="24" spans="1:18" ht="28.05" hidden="1" customHeight="1" x14ac:dyDescent="0.25">
      <c r="A24" s="31" t="s">
        <v>338</v>
      </c>
      <c r="B24" t="s">
        <v>272</v>
      </c>
      <c r="E24" t="s">
        <v>92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4"/>
        <v>38.68471999999997</v>
      </c>
      <c r="O24" s="39">
        <f t="shared" si="1"/>
        <v>38.68471999999997</v>
      </c>
      <c r="P24" s="88">
        <f t="shared" si="5"/>
        <v>11.520460000000002</v>
      </c>
      <c r="Q24" s="89">
        <f t="shared" si="6"/>
        <v>50.20517999999997</v>
      </c>
    </row>
    <row r="25" spans="1:18" ht="28.05" hidden="1" customHeight="1" x14ac:dyDescent="0.25">
      <c r="A25" s="8" t="s">
        <v>504</v>
      </c>
      <c r="B25" t="s">
        <v>272</v>
      </c>
      <c r="E25" t="s">
        <v>92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4"/>
        <v>77.802400000000034</v>
      </c>
      <c r="O25" s="39">
        <f t="shared" si="1"/>
        <v>77.802400000000034</v>
      </c>
      <c r="P25" s="88">
        <f t="shared" si="5"/>
        <v>49.411739999999995</v>
      </c>
      <c r="Q25" s="89">
        <f t="shared" si="6"/>
        <v>127.21414000000003</v>
      </c>
    </row>
    <row r="26" spans="1:18" ht="28.05" hidden="1" customHeight="1" x14ac:dyDescent="0.25">
      <c r="A26" s="8" t="s">
        <v>127</v>
      </c>
      <c r="B26" t="s">
        <v>280</v>
      </c>
      <c r="E26" t="s">
        <v>270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87">
        <f t="shared" si="4"/>
        <v>33.174239999999998</v>
      </c>
      <c r="O26" s="39">
        <f t="shared" si="1"/>
        <v>33.174239999999998</v>
      </c>
      <c r="P26" s="88">
        <f t="shared" si="5"/>
        <v>9.5225200000000019</v>
      </c>
      <c r="Q26" s="89">
        <f t="shared" si="6"/>
        <v>42.696759999999998</v>
      </c>
    </row>
    <row r="27" spans="1:18" ht="28.05" hidden="1" customHeight="1" x14ac:dyDescent="0.25">
      <c r="A27" s="29" t="s">
        <v>219</v>
      </c>
      <c r="B27" t="s">
        <v>280</v>
      </c>
      <c r="E27" t="s">
        <v>270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87">
        <f t="shared" si="4"/>
        <v>15.784220000000005</v>
      </c>
      <c r="O27" s="39">
        <f t="shared" si="1"/>
        <v>15.784220000000005</v>
      </c>
      <c r="P27" s="88">
        <f t="shared" si="5"/>
        <v>0</v>
      </c>
      <c r="Q27" s="89">
        <f t="shared" si="6"/>
        <v>15.784220000000005</v>
      </c>
    </row>
    <row r="28" spans="1:18" ht="28.05" hidden="1" customHeight="1" x14ac:dyDescent="0.25">
      <c r="A28" s="16" t="s">
        <v>277</v>
      </c>
      <c r="B28" t="s">
        <v>280</v>
      </c>
      <c r="E28" t="s">
        <v>92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87">
        <f t="shared" si="4"/>
        <v>281.95479999999998</v>
      </c>
      <c r="O28" s="39">
        <f t="shared" si="1"/>
        <v>281.95479999999998</v>
      </c>
      <c r="P28" s="88">
        <f t="shared" si="5"/>
        <v>153.82149999999999</v>
      </c>
      <c r="Q28" s="89">
        <f t="shared" si="6"/>
        <v>435.77629999999999</v>
      </c>
    </row>
    <row r="29" spans="1:18" ht="28.05" hidden="1" customHeight="1" x14ac:dyDescent="0.25">
      <c r="A29" s="8" t="s">
        <v>154</v>
      </c>
      <c r="B29" t="s">
        <v>280</v>
      </c>
      <c r="E29" t="s">
        <v>92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87">
        <f t="shared" si="4"/>
        <v>208.47400000000005</v>
      </c>
      <c r="O29" s="39">
        <f t="shared" si="1"/>
        <v>208.47400000000005</v>
      </c>
      <c r="P29" s="88">
        <f t="shared" si="5"/>
        <v>104.0718</v>
      </c>
      <c r="Q29" s="89">
        <f t="shared" si="6"/>
        <v>312.54580000000004</v>
      </c>
    </row>
    <row r="30" spans="1:18" ht="28.05" hidden="1" customHeight="1" x14ac:dyDescent="0.25">
      <c r="A30" s="17" t="s">
        <v>278</v>
      </c>
      <c r="B30" t="s">
        <v>280</v>
      </c>
      <c r="E30" t="s">
        <v>270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87">
        <f t="shared" si="4"/>
        <v>34.175880000000006</v>
      </c>
      <c r="O30" s="39">
        <f t="shared" si="1"/>
        <v>34.175880000000006</v>
      </c>
      <c r="P30" s="88">
        <f t="shared" si="5"/>
        <v>9.5225200000000019</v>
      </c>
      <c r="Q30" s="89">
        <f t="shared" si="6"/>
        <v>43.698400000000007</v>
      </c>
    </row>
    <row r="31" spans="1:18" ht="28.05" customHeight="1" x14ac:dyDescent="0.25">
      <c r="A31" s="91" t="s">
        <v>995</v>
      </c>
      <c r="B31" t="s">
        <v>280</v>
      </c>
      <c r="E31" t="s">
        <v>270</v>
      </c>
      <c r="F31" s="57">
        <v>20</v>
      </c>
      <c r="G31">
        <v>407.54</v>
      </c>
      <c r="H31">
        <v>376.48</v>
      </c>
      <c r="I31">
        <v>67.2</v>
      </c>
      <c r="J31">
        <v>10.29</v>
      </c>
      <c r="K31">
        <v>78.48</v>
      </c>
      <c r="L31" s="87">
        <f t="shared" si="4"/>
        <v>97.856800000000021</v>
      </c>
      <c r="O31" s="39">
        <f t="shared" si="1"/>
        <v>97.856800000000021</v>
      </c>
      <c r="P31" s="88">
        <f t="shared" si="5"/>
        <v>88.237380000000002</v>
      </c>
      <c r="Q31" s="89">
        <f t="shared" si="6"/>
        <v>186.09418000000002</v>
      </c>
      <c r="R31" t="s">
        <v>996</v>
      </c>
    </row>
    <row r="32" spans="1:18" ht="28.05" customHeight="1" x14ac:dyDescent="0.25">
      <c r="A32" s="31" t="s">
        <v>336</v>
      </c>
      <c r="B32" t="s">
        <v>280</v>
      </c>
      <c r="E32" t="s">
        <v>92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si="4"/>
        <v>132.55466000000001</v>
      </c>
      <c r="O32" s="39">
        <f t="shared" si="1"/>
        <v>132.55466000000001</v>
      </c>
      <c r="P32" s="88">
        <f t="shared" si="5"/>
        <v>40.08802</v>
      </c>
      <c r="Q32" s="89">
        <f t="shared" si="6"/>
        <v>172.64268000000001</v>
      </c>
      <c r="R32" t="s">
        <v>993</v>
      </c>
    </row>
    <row r="33" spans="1:18" ht="28.05" hidden="1" customHeight="1" x14ac:dyDescent="0.25">
      <c r="A33" s="31" t="s">
        <v>235</v>
      </c>
      <c r="B33" s="4" t="s">
        <v>317</v>
      </c>
      <c r="D33" t="s">
        <v>318</v>
      </c>
      <c r="E33" t="s">
        <v>92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17">
        <f t="shared" si="4"/>
        <v>49.934339999999963</v>
      </c>
      <c r="O33" s="39">
        <f t="shared" si="1"/>
        <v>49.934339999999963</v>
      </c>
      <c r="P33" s="116">
        <f t="shared" si="5"/>
        <v>19.939640000000004</v>
      </c>
      <c r="Q33" s="49">
        <f t="shared" si="6"/>
        <v>69.87397999999996</v>
      </c>
    </row>
    <row r="34" spans="1:18" ht="28.05" hidden="1" customHeight="1" x14ac:dyDescent="0.25">
      <c r="A34" s="31" t="s">
        <v>233</v>
      </c>
      <c r="B34" s="4" t="s">
        <v>317</v>
      </c>
      <c r="E34" t="s">
        <v>92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88">
        <f t="shared" si="4"/>
        <v>74.989120000000014</v>
      </c>
      <c r="O34" s="118">
        <f t="shared" si="1"/>
        <v>74.989120000000014</v>
      </c>
      <c r="P34" s="119">
        <f t="shared" si="5"/>
        <v>19.045040000000004</v>
      </c>
      <c r="Q34" s="120">
        <f t="shared" si="6"/>
        <v>94.034160000000014</v>
      </c>
    </row>
    <row r="35" spans="1:18" ht="28.05" customHeight="1" x14ac:dyDescent="0.25">
      <c r="A35" s="17" t="s">
        <v>232</v>
      </c>
      <c r="B35" s="4" t="s">
        <v>317</v>
      </c>
      <c r="E35" t="s">
        <v>92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88">
        <f t="shared" si="4"/>
        <v>55.161799999999971</v>
      </c>
      <c r="O35" s="86">
        <f t="shared" si="1"/>
        <v>55.161799999999971</v>
      </c>
      <c r="P35" s="88">
        <f t="shared" si="5"/>
        <v>9.5225200000000019</v>
      </c>
      <c r="Q35" s="37">
        <f t="shared" si="6"/>
        <v>64.684319999999971</v>
      </c>
      <c r="R35" s="57" t="s">
        <v>1165</v>
      </c>
    </row>
    <row r="36" spans="1:18" ht="28.05" hidden="1" customHeight="1" x14ac:dyDescent="0.25">
      <c r="A36" s="16" t="s">
        <v>299</v>
      </c>
      <c r="B36" s="4" t="s">
        <v>317</v>
      </c>
      <c r="C36" s="30" t="s">
        <v>269</v>
      </c>
      <c r="E36" t="s">
        <v>92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16">
        <f t="shared" si="4"/>
        <v>45.522180000000048</v>
      </c>
      <c r="O36" s="86">
        <f t="shared" si="1"/>
        <v>45.522180000000048</v>
      </c>
      <c r="P36" s="88">
        <f t="shared" si="5"/>
        <v>30.128139999999998</v>
      </c>
      <c r="Q36" s="37">
        <f t="shared" si="6"/>
        <v>75.65032000000005</v>
      </c>
    </row>
    <row r="37" spans="1:18" ht="28.05" customHeight="1" x14ac:dyDescent="0.25">
      <c r="A37" s="8" t="s">
        <v>298</v>
      </c>
      <c r="B37" s="4" t="s">
        <v>317</v>
      </c>
      <c r="E37" t="s">
        <v>92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88">
        <f t="shared" si="4"/>
        <v>204.03775999999971</v>
      </c>
      <c r="M37" t="s">
        <v>1164</v>
      </c>
      <c r="N37">
        <v>8</v>
      </c>
      <c r="O37" s="86">
        <f t="shared" si="1"/>
        <v>196.03775999999971</v>
      </c>
      <c r="P37" s="88">
        <f t="shared" si="5"/>
        <v>53.338040000000007</v>
      </c>
      <c r="Q37" s="37">
        <f t="shared" si="6"/>
        <v>249.37579999999971</v>
      </c>
      <c r="R37" s="57" t="s">
        <v>1163</v>
      </c>
    </row>
    <row r="38" spans="1:18" ht="25.05" hidden="1" customHeight="1" x14ac:dyDescent="0.25">
      <c r="A38" s="8" t="s">
        <v>131</v>
      </c>
      <c r="B38" s="4" t="s">
        <v>443</v>
      </c>
      <c r="E38" t="s">
        <v>92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88">
        <f t="shared" si="4"/>
        <v>288.81792000000019</v>
      </c>
      <c r="O38" s="86">
        <f t="shared" si="1"/>
        <v>288.81792000000019</v>
      </c>
      <c r="P38" s="121">
        <f t="shared" si="5"/>
        <v>138.07654000000002</v>
      </c>
      <c r="Q38" s="37">
        <f t="shared" si="6"/>
        <v>426.89446000000021</v>
      </c>
    </row>
    <row r="39" spans="1:18" ht="24.6" customHeight="1" x14ac:dyDescent="0.25">
      <c r="A39" s="8" t="s">
        <v>130</v>
      </c>
      <c r="B39" s="4" t="s">
        <v>443</v>
      </c>
      <c r="E39" t="s">
        <v>92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5">
        <f t="shared" si="4"/>
        <v>39.321439999999967</v>
      </c>
      <c r="O39" s="127">
        <f t="shared" si="1"/>
        <v>39.321439999999967</v>
      </c>
      <c r="P39" s="128">
        <f t="shared" si="5"/>
        <v>15.52628</v>
      </c>
      <c r="Q39" s="129">
        <f t="shared" si="6"/>
        <v>54.847719999999967</v>
      </c>
      <c r="R39" s="57" t="s">
        <v>1176</v>
      </c>
    </row>
    <row r="40" spans="1:18" ht="25.05" hidden="1" customHeight="1" x14ac:dyDescent="0.25">
      <c r="A40" s="16" t="s">
        <v>279</v>
      </c>
      <c r="B40" s="4" t="s">
        <v>443</v>
      </c>
      <c r="E40" t="s">
        <v>92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26">
        <f t="shared" si="4"/>
        <v>54.595959999999991</v>
      </c>
      <c r="O40" s="127">
        <f t="shared" si="1"/>
        <v>54.595959999999991</v>
      </c>
      <c r="P40" s="128">
        <f t="shared" si="5"/>
        <v>30.267299999999999</v>
      </c>
      <c r="Q40" s="129">
        <f t="shared" si="6"/>
        <v>84.863259999999997</v>
      </c>
    </row>
    <row r="41" spans="1:18" ht="25.05" hidden="1" customHeight="1" x14ac:dyDescent="0.25">
      <c r="A41" s="8" t="s">
        <v>276</v>
      </c>
      <c r="B41" s="4" t="s">
        <v>443</v>
      </c>
      <c r="E41" t="s">
        <v>92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26">
        <f t="shared" si="4"/>
        <v>26.476159999999993</v>
      </c>
      <c r="O41" s="127">
        <f t="shared" si="1"/>
        <v>26.476159999999993</v>
      </c>
      <c r="P41" s="128">
        <f t="shared" si="5"/>
        <v>8.5981000000000005</v>
      </c>
      <c r="Q41" s="129">
        <f t="shared" si="6"/>
        <v>35.074259999999995</v>
      </c>
    </row>
    <row r="42" spans="1:18" ht="25.05" hidden="1" customHeight="1" x14ac:dyDescent="0.25">
      <c r="A42" s="16" t="s">
        <v>231</v>
      </c>
      <c r="B42" s="4" t="s">
        <v>443</v>
      </c>
      <c r="E42" t="s">
        <v>92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26">
        <f t="shared" si="4"/>
        <v>40.737480000000005</v>
      </c>
      <c r="O42" s="122">
        <f t="shared" si="1"/>
        <v>40.737480000000005</v>
      </c>
      <c r="P42" s="123">
        <f t="shared" si="5"/>
        <v>44.292640000000006</v>
      </c>
      <c r="Q42" s="124">
        <f t="shared" si="6"/>
        <v>85.030120000000011</v>
      </c>
    </row>
    <row r="43" spans="1:18" ht="25.05" hidden="1" customHeight="1" x14ac:dyDescent="0.25">
      <c r="A43" s="17" t="s">
        <v>230</v>
      </c>
      <c r="B43" s="4" t="s">
        <v>444</v>
      </c>
      <c r="E43" t="s">
        <v>92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30">
        <f t="shared" si="4"/>
        <v>120.05520000000001</v>
      </c>
      <c r="O43" s="122">
        <f t="shared" si="1"/>
        <v>120.05520000000001</v>
      </c>
      <c r="P43" s="123">
        <f t="shared" si="5"/>
        <v>74.510239999999996</v>
      </c>
      <c r="Q43" s="124">
        <f t="shared" si="6"/>
        <v>194.56544000000002</v>
      </c>
    </row>
    <row r="44" spans="1:18" ht="25.05" hidden="1" customHeight="1" x14ac:dyDescent="0.25">
      <c r="A44" s="17" t="s">
        <v>228</v>
      </c>
      <c r="B44" s="4" t="s">
        <v>444</v>
      </c>
      <c r="E44" t="s">
        <v>92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30">
        <f t="shared" si="4"/>
        <v>60.958039999999983</v>
      </c>
      <c r="O44" s="39">
        <f t="shared" si="1"/>
        <v>60.958039999999983</v>
      </c>
      <c r="P44" s="131">
        <f t="shared" si="5"/>
        <v>49.560839999999999</v>
      </c>
      <c r="Q44" s="132">
        <f t="shared" si="6"/>
        <v>110.51887999999998</v>
      </c>
    </row>
    <row r="45" spans="1:18" ht="25.05" hidden="1" customHeight="1" x14ac:dyDescent="0.25">
      <c r="A45" s="8" t="s">
        <v>274</v>
      </c>
      <c r="B45" s="4" t="s">
        <v>444</v>
      </c>
      <c r="E45" t="s">
        <v>270</v>
      </c>
      <c r="O45" s="133"/>
      <c r="P45" s="133"/>
      <c r="Q45" s="133"/>
    </row>
    <row r="46" spans="1:18" ht="25.05" hidden="1" customHeight="1" x14ac:dyDescent="0.25">
      <c r="A46" s="8" t="s">
        <v>284</v>
      </c>
      <c r="B46" s="4" t="s">
        <v>444</v>
      </c>
      <c r="E46" t="s">
        <v>92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26">
        <f>G46+I46*0.994-H46</f>
        <v>26.504359999999991</v>
      </c>
      <c r="O46" s="176">
        <f>L46-N46</f>
        <v>26.504359999999991</v>
      </c>
      <c r="P46" s="177">
        <f>K46*0.994+J46*0.994</f>
        <v>18.418820000000004</v>
      </c>
      <c r="Q46" s="129">
        <f>O46+P46</f>
        <v>44.923179999999995</v>
      </c>
    </row>
    <row r="47" spans="1:18" ht="25.05" customHeight="1" x14ac:dyDescent="0.25">
      <c r="A47" s="8" t="s">
        <v>345</v>
      </c>
      <c r="B47" s="4" t="s">
        <v>444</v>
      </c>
      <c r="D47" t="s">
        <v>347</v>
      </c>
      <c r="E47" t="s">
        <v>92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26">
        <f>G47+I47*0.994-H47</f>
        <v>7.9152599999999893</v>
      </c>
      <c r="N47" s="143"/>
      <c r="O47" s="39">
        <f>L47-N47</f>
        <v>7.9152599999999893</v>
      </c>
      <c r="P47" s="36">
        <f>K47*0.994+J47*0.994</f>
        <v>8.4987000000000013</v>
      </c>
      <c r="Q47" s="129">
        <f>O47+P47</f>
        <v>16.413959999999989</v>
      </c>
      <c r="R47" s="57" t="s">
        <v>1179</v>
      </c>
    </row>
    <row r="48" spans="1:18" ht="25.05" hidden="1" customHeight="1" x14ac:dyDescent="0.25">
      <c r="A48" s="8" t="s">
        <v>300</v>
      </c>
      <c r="B48" s="4" t="s">
        <v>444</v>
      </c>
      <c r="E48" t="s">
        <v>92</v>
      </c>
      <c r="F48" s="57">
        <v>8</v>
      </c>
      <c r="G48">
        <v>811.1</v>
      </c>
      <c r="H48">
        <v>784.76</v>
      </c>
      <c r="I48">
        <v>116.72</v>
      </c>
      <c r="J48">
        <v>10.48</v>
      </c>
      <c r="K48">
        <v>17.920000000000002</v>
      </c>
      <c r="L48" s="126">
        <f>G48+I48*0.994-H48</f>
        <v>142.35968000000003</v>
      </c>
      <c r="N48" s="143"/>
      <c r="O48" s="39">
        <f>L48-N48</f>
        <v>142.35968000000003</v>
      </c>
      <c r="P48" s="36">
        <f>K48*0.994+J48*0.994</f>
        <v>28.229600000000001</v>
      </c>
      <c r="Q48" s="129">
        <f>O48+P48</f>
        <v>170.58928000000003</v>
      </c>
    </row>
    <row r="49" spans="1:18" ht="25.05" hidden="1" customHeight="1" x14ac:dyDescent="0.25">
      <c r="A49" s="8" t="s">
        <v>262</v>
      </c>
      <c r="B49" s="4" t="s">
        <v>444</v>
      </c>
      <c r="E49" t="s">
        <v>92</v>
      </c>
      <c r="F49" s="57">
        <v>5</v>
      </c>
      <c r="G49">
        <v>536.76</v>
      </c>
      <c r="H49">
        <v>544.91999999999996</v>
      </c>
      <c r="I49">
        <v>104.3</v>
      </c>
      <c r="K49">
        <v>34.21</v>
      </c>
      <c r="L49" s="126">
        <f t="shared" ref="L49:L53" si="7">G49+I49*0.994-H49</f>
        <v>95.514200000000073</v>
      </c>
      <c r="N49" s="143"/>
      <c r="O49" s="39">
        <f t="shared" ref="O49:O53" si="8">L49-N49</f>
        <v>95.514200000000073</v>
      </c>
      <c r="P49" s="36">
        <f t="shared" ref="P49:P53" si="9">K49*0.994+J49*0.994</f>
        <v>34.004739999999998</v>
      </c>
      <c r="Q49" s="129">
        <f t="shared" ref="Q49:Q53" si="10">O49+P49</f>
        <v>129.51894000000007</v>
      </c>
    </row>
    <row r="50" spans="1:18" ht="25.05" hidden="1" customHeight="1" x14ac:dyDescent="0.25">
      <c r="A50" s="17" t="s">
        <v>220</v>
      </c>
      <c r="B50" s="4" t="s">
        <v>444</v>
      </c>
      <c r="E50" t="s">
        <v>92</v>
      </c>
      <c r="F50" s="57">
        <v>2</v>
      </c>
      <c r="G50">
        <v>214.7</v>
      </c>
      <c r="H50">
        <v>228.89</v>
      </c>
      <c r="I50">
        <v>39.520000000000003</v>
      </c>
      <c r="J50">
        <v>2.76</v>
      </c>
      <c r="K50">
        <v>16.100000000000001</v>
      </c>
      <c r="L50" s="126">
        <f t="shared" si="7"/>
        <v>25.092880000000008</v>
      </c>
      <c r="O50" s="39">
        <f t="shared" si="8"/>
        <v>25.092880000000008</v>
      </c>
      <c r="P50" s="36">
        <f t="shared" si="9"/>
        <v>18.746840000000002</v>
      </c>
      <c r="Q50" s="129">
        <f t="shared" si="10"/>
        <v>43.839720000000014</v>
      </c>
    </row>
    <row r="51" spans="1:18" ht="25.05" customHeight="1" x14ac:dyDescent="0.25">
      <c r="A51" s="8" t="s">
        <v>149</v>
      </c>
      <c r="B51" s="4" t="s">
        <v>444</v>
      </c>
      <c r="E51" t="s">
        <v>92</v>
      </c>
      <c r="F51" s="57">
        <v>9</v>
      </c>
      <c r="G51">
        <v>1288.22</v>
      </c>
      <c r="H51">
        <v>1235.71</v>
      </c>
      <c r="I51">
        <v>93.6</v>
      </c>
      <c r="J51">
        <v>8.25</v>
      </c>
      <c r="K51">
        <v>60.36</v>
      </c>
      <c r="L51" s="126">
        <f t="shared" si="7"/>
        <v>145.5483999999999</v>
      </c>
      <c r="O51" s="39">
        <f t="shared" si="8"/>
        <v>145.5483999999999</v>
      </c>
      <c r="P51" s="36">
        <f t="shared" si="9"/>
        <v>68.198340000000002</v>
      </c>
      <c r="Q51" s="129">
        <f t="shared" si="10"/>
        <v>213.7467399999999</v>
      </c>
      <c r="R51" s="57" t="s">
        <v>1398</v>
      </c>
    </row>
    <row r="52" spans="1:18" ht="25.05" customHeight="1" x14ac:dyDescent="0.25">
      <c r="A52" s="17" t="s">
        <v>221</v>
      </c>
      <c r="B52" s="4" t="s">
        <v>444</v>
      </c>
      <c r="E52" t="s">
        <v>92</v>
      </c>
      <c r="F52" s="57">
        <v>7</v>
      </c>
      <c r="G52">
        <v>715.68</v>
      </c>
      <c r="H52">
        <v>704.51</v>
      </c>
      <c r="I52">
        <v>126</v>
      </c>
      <c r="J52">
        <v>5.82</v>
      </c>
      <c r="K52">
        <v>34.21</v>
      </c>
      <c r="L52" s="130">
        <f t="shared" si="7"/>
        <v>136.41399999999999</v>
      </c>
      <c r="N52" s="178"/>
      <c r="O52" s="179">
        <f t="shared" si="8"/>
        <v>136.41399999999999</v>
      </c>
      <c r="P52" s="180">
        <f t="shared" si="9"/>
        <v>39.789819999999999</v>
      </c>
      <c r="Q52" s="181">
        <f t="shared" si="10"/>
        <v>176.20381999999998</v>
      </c>
      <c r="R52" t="s">
        <v>1399</v>
      </c>
    </row>
    <row r="53" spans="1:18" ht="25.05" customHeight="1" x14ac:dyDescent="0.25">
      <c r="A53" s="8" t="s">
        <v>267</v>
      </c>
      <c r="B53" s="4" t="s">
        <v>445</v>
      </c>
      <c r="E53" t="s">
        <v>92</v>
      </c>
      <c r="F53" s="57">
        <v>72</v>
      </c>
      <c r="G53">
        <v>4418.33</v>
      </c>
      <c r="H53">
        <v>4264.26</v>
      </c>
      <c r="I53">
        <v>925.67</v>
      </c>
      <c r="J53">
        <v>41.61</v>
      </c>
      <c r="K53">
        <v>229.4</v>
      </c>
      <c r="L53" s="130">
        <f t="shared" si="7"/>
        <v>1074.1859799999993</v>
      </c>
      <c r="M53" t="s">
        <v>1427</v>
      </c>
      <c r="N53" s="182">
        <v>48</v>
      </c>
      <c r="O53" s="179">
        <f t="shared" si="8"/>
        <v>1026.1859799999993</v>
      </c>
      <c r="P53" s="180">
        <f t="shared" si="9"/>
        <v>269.38394</v>
      </c>
      <c r="Q53" s="181">
        <f t="shared" si="10"/>
        <v>1295.5699199999992</v>
      </c>
      <c r="R53" t="s">
        <v>1463</v>
      </c>
    </row>
    <row r="54" spans="1:18" ht="25.05" customHeight="1" x14ac:dyDescent="0.25">
      <c r="A54" s="17" t="s">
        <v>237</v>
      </c>
      <c r="B54" s="4" t="s">
        <v>512</v>
      </c>
      <c r="E54" t="s">
        <v>92</v>
      </c>
    </row>
    <row r="55" spans="1:18" ht="25.05" customHeight="1" x14ac:dyDescent="0.25">
      <c r="A55" s="17" t="s">
        <v>236</v>
      </c>
      <c r="B55" s="4" t="s">
        <v>512</v>
      </c>
      <c r="E55" t="s">
        <v>92</v>
      </c>
    </row>
    <row r="56" spans="1:18" ht="25.05" customHeight="1" x14ac:dyDescent="0.25">
      <c r="A56" t="s">
        <v>309</v>
      </c>
      <c r="B56" s="4" t="s">
        <v>512</v>
      </c>
      <c r="D56" t="s">
        <v>310</v>
      </c>
      <c r="E56" t="s">
        <v>92</v>
      </c>
    </row>
    <row r="57" spans="1:18" ht="25.05" customHeight="1" x14ac:dyDescent="0.25">
      <c r="A57" s="8" t="s">
        <v>382</v>
      </c>
      <c r="B57" s="4" t="s">
        <v>512</v>
      </c>
      <c r="E57" t="s">
        <v>92</v>
      </c>
    </row>
    <row r="58" spans="1:18" ht="25.05" customHeight="1" x14ac:dyDescent="0.25">
      <c r="A58" s="8" t="s">
        <v>346</v>
      </c>
      <c r="B58" s="4" t="s">
        <v>512</v>
      </c>
      <c r="D58" t="s">
        <v>347</v>
      </c>
      <c r="E58" t="s">
        <v>92</v>
      </c>
      <c r="F58" s="57">
        <v>4</v>
      </c>
      <c r="G58">
        <v>405.55</v>
      </c>
      <c r="H58">
        <v>406.6</v>
      </c>
      <c r="I58">
        <v>29.55</v>
      </c>
      <c r="J58">
        <v>3.06</v>
      </c>
      <c r="K58">
        <v>20.13</v>
      </c>
      <c r="L58" s="36">
        <f>G58+I58*0.994-H58</f>
        <v>28.322699999999998</v>
      </c>
      <c r="O58" s="39">
        <f>L58-N58</f>
        <v>28.322699999999998</v>
      </c>
      <c r="P58" s="88">
        <f>K58*0.994+J58*0.994</f>
        <v>23.05086</v>
      </c>
      <c r="Q58" s="89">
        <f>O58+P58</f>
        <v>51.373559999999998</v>
      </c>
      <c r="R58" s="57" t="s">
        <v>1178</v>
      </c>
    </row>
    <row r="59" spans="1:18" ht="25.05" customHeight="1" x14ac:dyDescent="0.25">
      <c r="A59" s="17" t="s">
        <v>229</v>
      </c>
      <c r="B59" s="4" t="s">
        <v>512</v>
      </c>
      <c r="E59" t="s">
        <v>92</v>
      </c>
    </row>
    <row r="60" spans="1:18" ht="25.05" customHeight="1" x14ac:dyDescent="0.25">
      <c r="A60" s="8" t="s">
        <v>268</v>
      </c>
      <c r="B60" s="4" t="s">
        <v>512</v>
      </c>
      <c r="E60" t="s">
        <v>92</v>
      </c>
    </row>
    <row r="61" spans="1:18" ht="25.05" customHeight="1" x14ac:dyDescent="0.25">
      <c r="A61" s="8" t="s">
        <v>281</v>
      </c>
      <c r="B61" s="4" t="s">
        <v>512</v>
      </c>
      <c r="E61" t="s">
        <v>92</v>
      </c>
      <c r="F61" s="57">
        <v>6</v>
      </c>
      <c r="G61">
        <v>685.86</v>
      </c>
      <c r="H61">
        <v>654</v>
      </c>
      <c r="I61">
        <v>11.4</v>
      </c>
      <c r="J61">
        <v>2.98</v>
      </c>
      <c r="K61">
        <v>40.25</v>
      </c>
      <c r="L61" s="36">
        <f>G61+I61*0.994-H61</f>
        <v>43.191599999999994</v>
      </c>
      <c r="M61" t="s">
        <v>1157</v>
      </c>
      <c r="N61">
        <v>23</v>
      </c>
      <c r="O61" s="39">
        <f>L61-N61</f>
        <v>20.191599999999994</v>
      </c>
      <c r="P61" s="88">
        <f>K61*0.994+J61*0.994</f>
        <v>42.970619999999997</v>
      </c>
      <c r="Q61" s="89">
        <f>O61+P61</f>
        <v>63.162219999999991</v>
      </c>
      <c r="R61" s="57" t="s">
        <v>1156</v>
      </c>
    </row>
    <row r="62" spans="1:18" ht="25.05" customHeight="1" x14ac:dyDescent="0.25">
      <c r="A62" s="11" t="s">
        <v>431</v>
      </c>
      <c r="B62" s="4" t="s">
        <v>512</v>
      </c>
      <c r="E62" t="s">
        <v>92</v>
      </c>
    </row>
    <row r="63" spans="1:18" ht="25.05" customHeight="1" x14ac:dyDescent="0.25">
      <c r="A63" s="11" t="s">
        <v>285</v>
      </c>
      <c r="B63" s="4" t="s">
        <v>512</v>
      </c>
      <c r="E63" t="s">
        <v>92</v>
      </c>
    </row>
    <row r="64" spans="1:18" ht="25.05" customHeight="1" x14ac:dyDescent="0.25">
      <c r="A64" s="8" t="s">
        <v>152</v>
      </c>
      <c r="B64" s="4" t="s">
        <v>512</v>
      </c>
      <c r="E64" t="s">
        <v>92</v>
      </c>
    </row>
    <row r="65" spans="1:18" ht="25.05" customHeight="1" x14ac:dyDescent="0.25">
      <c r="A65" s="8" t="s">
        <v>150</v>
      </c>
      <c r="B65" s="4" t="s">
        <v>512</v>
      </c>
      <c r="E65" t="s">
        <v>92</v>
      </c>
      <c r="F65" s="57">
        <v>12</v>
      </c>
      <c r="G65">
        <v>2242.46</v>
      </c>
      <c r="H65">
        <v>2204.8200000000002</v>
      </c>
      <c r="I65">
        <v>431.2</v>
      </c>
      <c r="J65">
        <v>13.09</v>
      </c>
      <c r="K65">
        <v>60.37</v>
      </c>
      <c r="L65" s="36">
        <f>G65+I65*0.994-H65</f>
        <v>466.25279999999975</v>
      </c>
      <c r="O65" s="39">
        <f>L65-N65</f>
        <v>466.25279999999975</v>
      </c>
      <c r="P65" s="88">
        <f>K65*0.994+J65*0.994</f>
        <v>73.019239999999996</v>
      </c>
      <c r="Q65" s="89">
        <f>O65+P65</f>
        <v>539.27203999999972</v>
      </c>
      <c r="R65" s="57" t="s">
        <v>1177</v>
      </c>
    </row>
    <row r="66" spans="1:18" ht="25.05" customHeight="1" x14ac:dyDescent="0.25">
      <c r="A66" s="8" t="s">
        <v>286</v>
      </c>
      <c r="B66" s="4" t="s">
        <v>512</v>
      </c>
      <c r="E66" t="s">
        <v>92</v>
      </c>
    </row>
    <row r="67" spans="1:18" ht="25.05" customHeight="1" x14ac:dyDescent="0.25">
      <c r="A67" s="11" t="s">
        <v>164</v>
      </c>
      <c r="B67" s="4" t="s">
        <v>512</v>
      </c>
      <c r="E67" t="s">
        <v>92</v>
      </c>
    </row>
    <row r="68" spans="1:18" ht="25.05" customHeight="1" x14ac:dyDescent="0.25">
      <c r="A68" s="8" t="s">
        <v>364</v>
      </c>
      <c r="B68" s="4" t="s">
        <v>526</v>
      </c>
      <c r="E68" t="s">
        <v>92</v>
      </c>
    </row>
    <row r="69" spans="1:18" ht="25.05" customHeight="1" x14ac:dyDescent="0.25">
      <c r="A69" s="11" t="s">
        <v>430</v>
      </c>
      <c r="B69" s="4" t="s">
        <v>526</v>
      </c>
      <c r="E69" t="s">
        <v>92</v>
      </c>
    </row>
    <row r="70" spans="1:18" ht="25.05" customHeight="1" x14ac:dyDescent="0.25">
      <c r="A70" s="8" t="s">
        <v>302</v>
      </c>
      <c r="B70" s="4" t="s">
        <v>526</v>
      </c>
      <c r="E70" t="s">
        <v>92</v>
      </c>
    </row>
    <row r="71" spans="1:18" ht="25.05" customHeight="1" x14ac:dyDescent="0.25">
      <c r="A71" s="11" t="s">
        <v>429</v>
      </c>
      <c r="B71" s="4" t="s">
        <v>526</v>
      </c>
      <c r="E71" t="s">
        <v>92</v>
      </c>
    </row>
    <row r="72" spans="1:18" ht="25.05" customHeight="1" x14ac:dyDescent="0.25">
      <c r="A72" s="8" t="s">
        <v>263</v>
      </c>
      <c r="B72" s="4" t="s">
        <v>526</v>
      </c>
      <c r="D72" t="s">
        <v>392</v>
      </c>
      <c r="E72" t="s">
        <v>92</v>
      </c>
    </row>
    <row r="73" spans="1:18" ht="25.05" customHeight="1" x14ac:dyDescent="0.25">
      <c r="A73" t="s">
        <v>307</v>
      </c>
      <c r="B73" s="4" t="s">
        <v>527</v>
      </c>
      <c r="D73" t="s">
        <v>308</v>
      </c>
      <c r="E73" t="s">
        <v>92</v>
      </c>
    </row>
    <row r="74" spans="1:18" ht="25.05" customHeight="1" x14ac:dyDescent="0.25">
      <c r="A74" s="8" t="s">
        <v>287</v>
      </c>
      <c r="B74" s="4" t="s">
        <v>527</v>
      </c>
      <c r="E74" t="s">
        <v>92</v>
      </c>
    </row>
    <row r="75" spans="1:18" ht="25.05" customHeight="1" x14ac:dyDescent="0.25">
      <c r="A75" s="9" t="s">
        <v>389</v>
      </c>
      <c r="B75" s="4" t="s">
        <v>527</v>
      </c>
      <c r="E75" t="s">
        <v>92</v>
      </c>
    </row>
    <row r="76" spans="1:18" ht="25.05" customHeight="1" x14ac:dyDescent="0.25">
      <c r="A76" s="8" t="s">
        <v>451</v>
      </c>
      <c r="B76" s="4" t="s">
        <v>527</v>
      </c>
      <c r="D76" t="s">
        <v>450</v>
      </c>
      <c r="E76" t="s">
        <v>92</v>
      </c>
    </row>
    <row r="77" spans="1:18" ht="25.05" customHeight="1" x14ac:dyDescent="0.25">
      <c r="A77" s="8" t="s">
        <v>319</v>
      </c>
      <c r="B77" s="4" t="s">
        <v>527</v>
      </c>
      <c r="E77" t="s">
        <v>92</v>
      </c>
    </row>
    <row r="78" spans="1:18" ht="25.05" customHeight="1" x14ac:dyDescent="0.25">
      <c r="A78" s="9" t="s">
        <v>129</v>
      </c>
      <c r="B78" s="4" t="s">
        <v>546</v>
      </c>
      <c r="E78" t="s">
        <v>92</v>
      </c>
    </row>
    <row r="79" spans="1:18" ht="25.05" customHeight="1" x14ac:dyDescent="0.25">
      <c r="A79" s="8" t="s">
        <v>128</v>
      </c>
      <c r="B79" s="4" t="s">
        <v>546</v>
      </c>
      <c r="E79" t="s">
        <v>92</v>
      </c>
      <c r="F79" s="57">
        <v>9</v>
      </c>
      <c r="G79">
        <v>966.17</v>
      </c>
      <c r="H79">
        <v>944.42</v>
      </c>
      <c r="I79">
        <v>132.16</v>
      </c>
      <c r="J79">
        <v>6.09</v>
      </c>
      <c r="K79">
        <v>54.33</v>
      </c>
      <c r="L79" s="36">
        <f>G79+I79*0.994-H79</f>
        <v>153.11703999999997</v>
      </c>
      <c r="O79" s="39">
        <f>L79-N79</f>
        <v>153.11703999999997</v>
      </c>
      <c r="P79" s="88">
        <f>K79*0.994+J79*0.994</f>
        <v>60.057479999999998</v>
      </c>
      <c r="Q79" s="89">
        <f>O79+P79</f>
        <v>213.17451999999997</v>
      </c>
      <c r="R79" t="s">
        <v>994</v>
      </c>
    </row>
    <row r="80" spans="1:18" ht="25.05" customHeight="1" x14ac:dyDescent="0.25">
      <c r="A80" s="9" t="s">
        <v>456</v>
      </c>
      <c r="B80" s="4" t="s">
        <v>546</v>
      </c>
      <c r="E80" t="s">
        <v>463</v>
      </c>
    </row>
    <row r="81" spans="1:5" ht="25.05" customHeight="1" x14ac:dyDescent="0.25">
      <c r="A81" s="9" t="s">
        <v>460</v>
      </c>
      <c r="B81" s="4" t="s">
        <v>546</v>
      </c>
      <c r="E81" t="s">
        <v>92</v>
      </c>
    </row>
    <row r="82" spans="1:5" ht="25.05" customHeight="1" x14ac:dyDescent="0.25">
      <c r="A82" s="10" t="s">
        <v>464</v>
      </c>
      <c r="B82" s="4" t="s">
        <v>546</v>
      </c>
      <c r="E82" t="s">
        <v>463</v>
      </c>
    </row>
    <row r="83" spans="1:5" ht="28.05" customHeight="1" x14ac:dyDescent="0.25">
      <c r="A83" s="8" t="s">
        <v>468</v>
      </c>
      <c r="B83" s="57" t="s">
        <v>598</v>
      </c>
      <c r="C83" s="57"/>
      <c r="D83" s="57"/>
      <c r="E83" s="57" t="s">
        <v>92</v>
      </c>
    </row>
    <row r="84" spans="1:5" ht="28.05" customHeight="1" x14ac:dyDescent="0.25">
      <c r="A84" s="8" t="s">
        <v>454</v>
      </c>
      <c r="B84" s="57" t="s">
        <v>598</v>
      </c>
      <c r="E84" t="s">
        <v>463</v>
      </c>
    </row>
    <row r="85" spans="1:5" ht="28.05" customHeight="1" x14ac:dyDescent="0.25">
      <c r="A85" s="9" t="s">
        <v>388</v>
      </c>
      <c r="B85" s="57" t="s">
        <v>598</v>
      </c>
      <c r="E85" t="s">
        <v>92</v>
      </c>
    </row>
    <row r="86" spans="1:5" ht="28.05" customHeight="1" x14ac:dyDescent="0.25">
      <c r="A86" s="9" t="s">
        <v>458</v>
      </c>
      <c r="B86" s="57" t="s">
        <v>598</v>
      </c>
      <c r="E86" t="s">
        <v>463</v>
      </c>
    </row>
    <row r="87" spans="1:5" ht="28.05" customHeight="1" x14ac:dyDescent="0.25">
      <c r="A87" s="8" t="s">
        <v>473</v>
      </c>
      <c r="B87" s="57" t="s">
        <v>598</v>
      </c>
      <c r="E87" t="s">
        <v>92</v>
      </c>
    </row>
    <row r="88" spans="1:5" ht="28.05" customHeight="1" x14ac:dyDescent="0.25">
      <c r="A88" s="11" t="s">
        <v>462</v>
      </c>
      <c r="B88" s="57" t="s">
        <v>598</v>
      </c>
      <c r="E88" t="s">
        <v>463</v>
      </c>
    </row>
    <row r="89" spans="1:5" ht="28.05" customHeight="1" x14ac:dyDescent="0.25">
      <c r="A89" s="9" t="s">
        <v>493</v>
      </c>
      <c r="B89" s="57" t="s">
        <v>598</v>
      </c>
      <c r="E89" t="s">
        <v>479</v>
      </c>
    </row>
    <row r="90" spans="1:5" ht="28.05" customHeight="1" x14ac:dyDescent="0.25">
      <c r="A90" s="9" t="s">
        <v>506</v>
      </c>
      <c r="B90" s="57" t="s">
        <v>598</v>
      </c>
      <c r="E90" t="s">
        <v>508</v>
      </c>
    </row>
    <row r="91" spans="1:5" ht="28.05" customHeight="1" x14ac:dyDescent="0.25">
      <c r="A91" s="8" t="s">
        <v>399</v>
      </c>
      <c r="B91" s="57" t="s">
        <v>599</v>
      </c>
      <c r="D91" t="s">
        <v>529</v>
      </c>
      <c r="E91" t="s">
        <v>92</v>
      </c>
    </row>
    <row r="92" spans="1:5" ht="28.05" customHeight="1" x14ac:dyDescent="0.25">
      <c r="A92" s="8" t="s">
        <v>273</v>
      </c>
      <c r="B92" s="57" t="s">
        <v>599</v>
      </c>
      <c r="E92" t="s">
        <v>92</v>
      </c>
    </row>
    <row r="93" spans="1:5" ht="28.05" customHeight="1" x14ac:dyDescent="0.25">
      <c r="A93" s="8" t="s">
        <v>472</v>
      </c>
      <c r="B93" s="57" t="s">
        <v>599</v>
      </c>
      <c r="E93" t="s">
        <v>523</v>
      </c>
    </row>
    <row r="94" spans="1:5" ht="28.05" customHeight="1" x14ac:dyDescent="0.25">
      <c r="A94" s="9" t="s">
        <v>455</v>
      </c>
      <c r="B94" s="57" t="s">
        <v>599</v>
      </c>
      <c r="E94" t="s">
        <v>92</v>
      </c>
    </row>
    <row r="95" spans="1:5" ht="28.05" customHeight="1" x14ac:dyDescent="0.25">
      <c r="A95" s="11" t="s">
        <v>497</v>
      </c>
      <c r="B95" s="57" t="s">
        <v>599</v>
      </c>
      <c r="E95" t="s">
        <v>496</v>
      </c>
    </row>
    <row r="96" spans="1:5" ht="28.05" customHeight="1" x14ac:dyDescent="0.25">
      <c r="A96" s="8" t="s">
        <v>365</v>
      </c>
      <c r="B96" s="57" t="s">
        <v>599</v>
      </c>
      <c r="C96" s="30" t="s">
        <v>466</v>
      </c>
      <c r="E96" t="s">
        <v>92</v>
      </c>
    </row>
    <row r="97" spans="1:5" ht="28.05" customHeight="1" x14ac:dyDescent="0.25">
      <c r="A97" s="9" t="s">
        <v>461</v>
      </c>
      <c r="B97" s="57" t="s">
        <v>599</v>
      </c>
      <c r="C97" s="30" t="s">
        <v>466</v>
      </c>
      <c r="D97" s="57"/>
      <c r="E97" s="57" t="s">
        <v>92</v>
      </c>
    </row>
    <row r="98" spans="1:5" ht="28.05" customHeight="1" x14ac:dyDescent="0.25">
      <c r="A98" s="9" t="s">
        <v>500</v>
      </c>
      <c r="B98" s="57" t="s">
        <v>599</v>
      </c>
      <c r="C98" s="30" t="s">
        <v>466</v>
      </c>
      <c r="E98" t="s">
        <v>505</v>
      </c>
    </row>
    <row r="99" spans="1:5" ht="28.05" customHeight="1" x14ac:dyDescent="0.25">
      <c r="A99" s="8" t="s">
        <v>315</v>
      </c>
      <c r="B99" s="57" t="s">
        <v>649</v>
      </c>
      <c r="E99" t="s">
        <v>92</v>
      </c>
    </row>
    <row r="100" spans="1:5" ht="28.05" customHeight="1" x14ac:dyDescent="0.25">
      <c r="A100" s="9" t="s">
        <v>459</v>
      </c>
      <c r="B100" s="57" t="s">
        <v>649</v>
      </c>
      <c r="E100" t="s">
        <v>463</v>
      </c>
    </row>
    <row r="101" spans="1:5" ht="28.05" customHeight="1" x14ac:dyDescent="0.25">
      <c r="A101" s="11" t="s">
        <v>525</v>
      </c>
      <c r="B101" s="57" t="s">
        <v>649</v>
      </c>
      <c r="E101" t="s">
        <v>528</v>
      </c>
    </row>
    <row r="102" spans="1:5" ht="28.05" customHeight="1" x14ac:dyDescent="0.25">
      <c r="A102" s="8" t="s">
        <v>363</v>
      </c>
      <c r="B102" s="57" t="s">
        <v>649</v>
      </c>
      <c r="E102" t="s">
        <v>92</v>
      </c>
    </row>
    <row r="103" spans="1:5" ht="28.05" customHeight="1" x14ac:dyDescent="0.25">
      <c r="A103" s="9" t="s">
        <v>385</v>
      </c>
      <c r="B103" s="57" t="s">
        <v>649</v>
      </c>
      <c r="E103" t="s">
        <v>92</v>
      </c>
    </row>
    <row r="104" spans="1:5" ht="28.05" customHeight="1" x14ac:dyDescent="0.25">
      <c r="A104" s="9" t="s">
        <v>490</v>
      </c>
      <c r="B104" s="57" t="s">
        <v>649</v>
      </c>
      <c r="E104" t="s">
        <v>499</v>
      </c>
    </row>
    <row r="105" spans="1:5" ht="28.05" customHeight="1" x14ac:dyDescent="0.25">
      <c r="A105" s="11" t="s">
        <v>477</v>
      </c>
      <c r="B105" s="57" t="s">
        <v>649</v>
      </c>
      <c r="E105" t="s">
        <v>479</v>
      </c>
    </row>
    <row r="106" spans="1:5" ht="28.05" customHeight="1" x14ac:dyDescent="0.25">
      <c r="A106" s="9" t="s">
        <v>492</v>
      </c>
      <c r="B106" s="57" t="s">
        <v>650</v>
      </c>
      <c r="E106" t="s">
        <v>479</v>
      </c>
    </row>
    <row r="107" spans="1:5" ht="28.05" customHeight="1" x14ac:dyDescent="0.25">
      <c r="A107" s="61" t="s">
        <v>611</v>
      </c>
      <c r="B107" s="57" t="s">
        <v>650</v>
      </c>
      <c r="C107" s="57"/>
      <c r="D107" s="57" t="s">
        <v>716</v>
      </c>
      <c r="E107" s="57" t="s">
        <v>92</v>
      </c>
    </row>
    <row r="108" spans="1:5" ht="28.05" customHeight="1" x14ac:dyDescent="0.25">
      <c r="A108" s="11" t="s">
        <v>478</v>
      </c>
      <c r="B108" s="57" t="s">
        <v>650</v>
      </c>
      <c r="E108" t="s">
        <v>465</v>
      </c>
    </row>
    <row r="109" spans="1:5" ht="28.05" customHeight="1" x14ac:dyDescent="0.25">
      <c r="A109" s="9" t="s">
        <v>489</v>
      </c>
      <c r="B109" s="57" t="s">
        <v>650</v>
      </c>
      <c r="E109" t="s">
        <v>505</v>
      </c>
    </row>
    <row r="110" spans="1:5" ht="28.05" customHeight="1" x14ac:dyDescent="0.25">
      <c r="A110" s="9" t="s">
        <v>520</v>
      </c>
      <c r="B110" s="57" t="s">
        <v>650</v>
      </c>
      <c r="D110" t="s">
        <v>592</v>
      </c>
      <c r="E110" t="s">
        <v>590</v>
      </c>
    </row>
    <row r="111" spans="1:5" ht="28.05" customHeight="1" x14ac:dyDescent="0.25">
      <c r="A111" s="9" t="s">
        <v>387</v>
      </c>
      <c r="B111" s="57" t="s">
        <v>650</v>
      </c>
      <c r="E111" t="s">
        <v>92</v>
      </c>
    </row>
    <row r="112" spans="1:5" ht="28.05" customHeight="1" x14ac:dyDescent="0.25">
      <c r="A112" s="8" t="s">
        <v>395</v>
      </c>
      <c r="B112" s="57" t="s">
        <v>650</v>
      </c>
      <c r="E112" t="s">
        <v>92</v>
      </c>
    </row>
    <row r="113" spans="1:5" ht="28.05" customHeight="1" x14ac:dyDescent="0.25">
      <c r="A113" s="9" t="s">
        <v>494</v>
      </c>
      <c r="B113" s="57" t="s">
        <v>650</v>
      </c>
      <c r="E113" t="s">
        <v>479</v>
      </c>
    </row>
    <row r="114" spans="1:5" ht="28.05" customHeight="1" x14ac:dyDescent="0.25">
      <c r="A114" s="8" t="s">
        <v>442</v>
      </c>
      <c r="B114" s="57" t="s">
        <v>651</v>
      </c>
      <c r="E114" t="s">
        <v>452</v>
      </c>
    </row>
    <row r="115" spans="1:5" ht="28.05" customHeight="1" x14ac:dyDescent="0.25">
      <c r="A115" s="9" t="s">
        <v>532</v>
      </c>
      <c r="B115" s="57" t="s">
        <v>651</v>
      </c>
      <c r="E115" t="s">
        <v>533</v>
      </c>
    </row>
    <row r="116" spans="1:5" ht="28.05" customHeight="1" x14ac:dyDescent="0.25">
      <c r="A116" s="9" t="s">
        <v>383</v>
      </c>
      <c r="B116" s="57" t="s">
        <v>651</v>
      </c>
      <c r="E116" t="s">
        <v>92</v>
      </c>
    </row>
    <row r="117" spans="1:5" ht="28.05" customHeight="1" x14ac:dyDescent="0.25">
      <c r="A117" s="10" t="s">
        <v>540</v>
      </c>
      <c r="B117" s="57" t="s">
        <v>651</v>
      </c>
      <c r="D117" s="10" t="s">
        <v>589</v>
      </c>
      <c r="E117" t="s">
        <v>590</v>
      </c>
    </row>
    <row r="118" spans="1:5" ht="28.05" customHeight="1" x14ac:dyDescent="0.25">
      <c r="A118" s="8" t="s">
        <v>138</v>
      </c>
      <c r="B118" s="57" t="s">
        <v>651</v>
      </c>
      <c r="C118" s="13" t="s">
        <v>557</v>
      </c>
      <c r="D118" t="s">
        <v>558</v>
      </c>
      <c r="E118" t="s">
        <v>92</v>
      </c>
    </row>
    <row r="119" spans="1:5" ht="28.05" customHeight="1" x14ac:dyDescent="0.25">
      <c r="A119" s="10" t="s">
        <v>550</v>
      </c>
      <c r="B119" s="57" t="s">
        <v>651</v>
      </c>
      <c r="E119" t="s">
        <v>579</v>
      </c>
    </row>
    <row r="120" spans="1:5" ht="28.05" customHeight="1" x14ac:dyDescent="0.25">
      <c r="A120" s="11" t="s">
        <v>541</v>
      </c>
      <c r="B120" s="57" t="s">
        <v>651</v>
      </c>
      <c r="D120" t="s">
        <v>596</v>
      </c>
      <c r="E120" t="s">
        <v>547</v>
      </c>
    </row>
    <row r="121" spans="1:5" ht="28.05" customHeight="1" x14ac:dyDescent="0.25">
      <c r="A121" s="11" t="s">
        <v>397</v>
      </c>
      <c r="B121" s="57" t="s">
        <v>651</v>
      </c>
      <c r="D121" t="s">
        <v>588</v>
      </c>
      <c r="E121" t="s">
        <v>92</v>
      </c>
    </row>
    <row r="122" spans="1:5" ht="28.05" customHeight="1" x14ac:dyDescent="0.25">
      <c r="A122" s="10" t="s">
        <v>538</v>
      </c>
      <c r="B122" s="57" t="s">
        <v>651</v>
      </c>
      <c r="E122" t="s">
        <v>547</v>
      </c>
    </row>
    <row r="123" spans="1:5" ht="28.05" customHeight="1" x14ac:dyDescent="0.25">
      <c r="A123" s="8" t="s">
        <v>234</v>
      </c>
      <c r="B123" s="57" t="s">
        <v>651</v>
      </c>
      <c r="C123" s="13" t="s">
        <v>564</v>
      </c>
      <c r="D123" t="s">
        <v>607</v>
      </c>
      <c r="E123" t="s">
        <v>92</v>
      </c>
    </row>
    <row r="124" spans="1:5" ht="28.05" customHeight="1" x14ac:dyDescent="0.25">
      <c r="A124" s="9" t="s">
        <v>591</v>
      </c>
      <c r="B124" s="57" t="s">
        <v>651</v>
      </c>
      <c r="D124" t="s">
        <v>601</v>
      </c>
      <c r="E124" t="s">
        <v>595</v>
      </c>
    </row>
    <row r="125" spans="1:5" ht="28.05" customHeight="1" x14ac:dyDescent="0.25">
      <c r="A125" s="9" t="s">
        <v>498</v>
      </c>
      <c r="B125" s="57" t="s">
        <v>651</v>
      </c>
      <c r="E125" t="s">
        <v>508</v>
      </c>
    </row>
    <row r="126" spans="1:5" s="57" customFormat="1" ht="28.05" customHeight="1" x14ac:dyDescent="0.25">
      <c r="A126" s="9" t="s">
        <v>386</v>
      </c>
      <c r="B126" s="57" t="s">
        <v>653</v>
      </c>
      <c r="C126" s="13" t="s">
        <v>391</v>
      </c>
      <c r="D126"/>
      <c r="E126" t="s">
        <v>92</v>
      </c>
    </row>
    <row r="127" spans="1:5" ht="28.05" customHeight="1" x14ac:dyDescent="0.25">
      <c r="A127" s="11" t="s">
        <v>969</v>
      </c>
      <c r="B127" s="57" t="s">
        <v>653</v>
      </c>
      <c r="E127" t="s">
        <v>92</v>
      </c>
    </row>
    <row r="128" spans="1:5" ht="28.05" customHeight="1" x14ac:dyDescent="0.25">
      <c r="A128" s="11" t="s">
        <v>357</v>
      </c>
      <c r="B128" s="57" t="s">
        <v>654</v>
      </c>
      <c r="E128" t="s">
        <v>92</v>
      </c>
    </row>
    <row r="129" spans="1:5" ht="28.05" customHeight="1" x14ac:dyDescent="0.25">
      <c r="A129" s="9" t="s">
        <v>524</v>
      </c>
      <c r="B129" s="57" t="s">
        <v>654</v>
      </c>
      <c r="E129" t="s">
        <v>533</v>
      </c>
    </row>
    <row r="130" spans="1:5" ht="28.05" customHeight="1" x14ac:dyDescent="0.25">
      <c r="A130" s="9" t="s">
        <v>495</v>
      </c>
      <c r="B130" s="57" t="s">
        <v>654</v>
      </c>
      <c r="E130" t="s">
        <v>479</v>
      </c>
    </row>
    <row r="131" spans="1:5" ht="28.05" customHeight="1" x14ac:dyDescent="0.25">
      <c r="A131" s="9" t="s">
        <v>421</v>
      </c>
      <c r="B131" s="57" t="s">
        <v>654</v>
      </c>
      <c r="E131" t="s">
        <v>92</v>
      </c>
    </row>
    <row r="132" spans="1:5" ht="28.05" customHeight="1" x14ac:dyDescent="0.25">
      <c r="A132" s="8" t="s">
        <v>264</v>
      </c>
      <c r="B132" s="57" t="s">
        <v>654</v>
      </c>
      <c r="C132" s="13" t="s">
        <v>283</v>
      </c>
      <c r="E132" t="s">
        <v>92</v>
      </c>
    </row>
    <row r="133" spans="1:5" ht="28.05" customHeight="1" x14ac:dyDescent="0.25">
      <c r="A133" s="9" t="s">
        <v>457</v>
      </c>
      <c r="B133" s="57" t="s">
        <v>654</v>
      </c>
      <c r="E133" t="s">
        <v>463</v>
      </c>
    </row>
    <row r="134" spans="1:5" ht="28.05" customHeight="1" x14ac:dyDescent="0.25">
      <c r="A134" s="9" t="s">
        <v>551</v>
      </c>
      <c r="B134" s="57" t="s">
        <v>654</v>
      </c>
      <c r="E134" t="s">
        <v>579</v>
      </c>
    </row>
    <row r="135" spans="1:5" ht="28.05" customHeight="1" x14ac:dyDescent="0.25">
      <c r="A135" s="9" t="s">
        <v>548</v>
      </c>
      <c r="B135" s="57" t="s">
        <v>654</v>
      </c>
    </row>
    <row r="136" spans="1:5" ht="28.05" customHeight="1" x14ac:dyDescent="0.25">
      <c r="A136" s="11" t="s">
        <v>652</v>
      </c>
      <c r="B136" s="57" t="s">
        <v>654</v>
      </c>
      <c r="D136" t="s">
        <v>602</v>
      </c>
      <c r="E136" t="s">
        <v>92</v>
      </c>
    </row>
    <row r="137" spans="1:5" ht="28.05" customHeight="1" x14ac:dyDescent="0.25">
      <c r="A137" s="11" t="s">
        <v>543</v>
      </c>
      <c r="B137" s="57" t="s">
        <v>711</v>
      </c>
      <c r="E137" t="s">
        <v>537</v>
      </c>
    </row>
    <row r="138" spans="1:5" ht="28.05" customHeight="1" x14ac:dyDescent="0.25">
      <c r="A138" s="11" t="s">
        <v>476</v>
      </c>
      <c r="B138" s="57" t="s">
        <v>711</v>
      </c>
      <c r="E138" t="s">
        <v>465</v>
      </c>
    </row>
    <row r="139" spans="1:5" ht="28.05" customHeight="1" x14ac:dyDescent="0.25">
      <c r="A139" s="9" t="s">
        <v>544</v>
      </c>
      <c r="B139" s="57" t="s">
        <v>711</v>
      </c>
      <c r="E139" t="s">
        <v>537</v>
      </c>
    </row>
    <row r="140" spans="1:5" ht="28.05" customHeight="1" x14ac:dyDescent="0.25">
      <c r="A140" s="9" t="s">
        <v>521</v>
      </c>
      <c r="B140" s="57" t="s">
        <v>711</v>
      </c>
      <c r="C140" s="13" t="s">
        <v>1063</v>
      </c>
      <c r="D140" t="s">
        <v>961</v>
      </c>
      <c r="E140" t="s">
        <v>528</v>
      </c>
    </row>
    <row r="141" spans="1:5" ht="28.05" customHeight="1" x14ac:dyDescent="0.25">
      <c r="A141" s="9" t="s">
        <v>542</v>
      </c>
      <c r="B141" s="57" t="s">
        <v>711</v>
      </c>
      <c r="D141" t="s">
        <v>710</v>
      </c>
    </row>
    <row r="142" spans="1:5" ht="28.05" customHeight="1" x14ac:dyDescent="0.25">
      <c r="A142" s="11" t="s">
        <v>576</v>
      </c>
      <c r="B142" s="57" t="s">
        <v>711</v>
      </c>
      <c r="C142" s="13" t="s">
        <v>1013</v>
      </c>
      <c r="D142" s="66" t="s">
        <v>1014</v>
      </c>
      <c r="E142" t="s">
        <v>990</v>
      </c>
    </row>
    <row r="143" spans="1:5" ht="28.05" customHeight="1" x14ac:dyDescent="0.25">
      <c r="A143" s="9" t="s">
        <v>582</v>
      </c>
      <c r="B143" s="57" t="s">
        <v>711</v>
      </c>
      <c r="D143" t="s">
        <v>627</v>
      </c>
      <c r="E143" t="s">
        <v>590</v>
      </c>
    </row>
    <row r="144" spans="1:5" ht="28.05" customHeight="1" x14ac:dyDescent="0.25">
      <c r="A144" s="8" t="s">
        <v>356</v>
      </c>
      <c r="B144" s="57" t="s">
        <v>711</v>
      </c>
      <c r="D144" t="s">
        <v>613</v>
      </c>
      <c r="E144" t="s">
        <v>92</v>
      </c>
    </row>
    <row r="145" spans="1:5" ht="28.05" customHeight="1" x14ac:dyDescent="0.25">
      <c r="A145" s="9" t="s">
        <v>507</v>
      </c>
      <c r="B145" s="57" t="s">
        <v>711</v>
      </c>
      <c r="C145" s="13" t="s">
        <v>1012</v>
      </c>
      <c r="D145" s="57"/>
      <c r="E145" t="s">
        <v>508</v>
      </c>
    </row>
    <row r="146" spans="1:5" ht="28.05" customHeight="1" x14ac:dyDescent="0.25">
      <c r="A146" s="11" t="s">
        <v>428</v>
      </c>
      <c r="B146" s="57" t="s">
        <v>711</v>
      </c>
      <c r="D146" t="s">
        <v>401</v>
      </c>
      <c r="E146" t="s">
        <v>92</v>
      </c>
    </row>
    <row r="147" spans="1:5" ht="28.05" customHeight="1" x14ac:dyDescent="0.25">
      <c r="A147" s="9" t="s">
        <v>427</v>
      </c>
      <c r="B147" s="57" t="s">
        <v>711</v>
      </c>
      <c r="E147" t="s">
        <v>92</v>
      </c>
    </row>
    <row r="148" spans="1:5" ht="28.05" customHeight="1" x14ac:dyDescent="0.25">
      <c r="A148" s="8" t="s">
        <v>469</v>
      </c>
      <c r="B148" s="57" t="s">
        <v>711</v>
      </c>
      <c r="D148" t="s">
        <v>631</v>
      </c>
      <c r="E148" t="s">
        <v>465</v>
      </c>
    </row>
    <row r="149" spans="1:5" ht="28.05" customHeight="1" x14ac:dyDescent="0.25">
      <c r="A149" s="62" t="s">
        <v>621</v>
      </c>
      <c r="B149" s="57" t="s">
        <v>1003</v>
      </c>
      <c r="E149" s="57" t="s">
        <v>92</v>
      </c>
    </row>
    <row r="150" spans="1:5" ht="28.05" customHeight="1" x14ac:dyDescent="0.25">
      <c r="A150" s="9" t="s">
        <v>604</v>
      </c>
      <c r="B150" s="57" t="s">
        <v>1003</v>
      </c>
      <c r="D150" t="s">
        <v>648</v>
      </c>
      <c r="E150" t="s">
        <v>609</v>
      </c>
    </row>
    <row r="151" spans="1:5" ht="28.05" customHeight="1" x14ac:dyDescent="0.25">
      <c r="A151" s="11" t="s">
        <v>1015</v>
      </c>
      <c r="B151" s="57" t="s">
        <v>1003</v>
      </c>
      <c r="C151" s="13" t="s">
        <v>1011</v>
      </c>
      <c r="D151" s="99" t="s">
        <v>1213</v>
      </c>
      <c r="E151" t="s">
        <v>465</v>
      </c>
    </row>
    <row r="152" spans="1:5" ht="28.05" customHeight="1" x14ac:dyDescent="0.25">
      <c r="A152" s="11" t="s">
        <v>753</v>
      </c>
      <c r="B152" s="57" t="s">
        <v>1003</v>
      </c>
      <c r="C152" s="57"/>
      <c r="D152" s="57"/>
      <c r="E152" s="57" t="s">
        <v>92</v>
      </c>
    </row>
    <row r="153" spans="1:5" ht="28.05" customHeight="1" x14ac:dyDescent="0.25">
      <c r="A153" s="8" t="s">
        <v>266</v>
      </c>
      <c r="B153" s="57" t="s">
        <v>1003</v>
      </c>
      <c r="C153" s="13" t="s">
        <v>571</v>
      </c>
      <c r="D153" s="99" t="s">
        <v>658</v>
      </c>
      <c r="E153" t="s">
        <v>92</v>
      </c>
    </row>
    <row r="154" spans="1:5" ht="28.05" customHeight="1" x14ac:dyDescent="0.25">
      <c r="A154" s="11" t="s">
        <v>303</v>
      </c>
      <c r="B154" s="57" t="s">
        <v>1003</v>
      </c>
      <c r="C154" s="13" t="s">
        <v>612</v>
      </c>
      <c r="D154" s="66" t="s">
        <v>1061</v>
      </c>
      <c r="E154" t="s">
        <v>92</v>
      </c>
    </row>
    <row r="155" spans="1:5" ht="28.05" customHeight="1" x14ac:dyDescent="0.25">
      <c r="A155" s="10" t="s">
        <v>605</v>
      </c>
      <c r="B155" s="57" t="s">
        <v>1003</v>
      </c>
      <c r="D155" s="66" t="s">
        <v>1062</v>
      </c>
      <c r="E155" t="s">
        <v>609</v>
      </c>
    </row>
    <row r="156" spans="1:5" ht="28.05" customHeight="1" x14ac:dyDescent="0.25">
      <c r="A156" s="9" t="s">
        <v>610</v>
      </c>
      <c r="B156" s="57" t="s">
        <v>1003</v>
      </c>
      <c r="E156" t="s">
        <v>609</v>
      </c>
    </row>
    <row r="157" spans="1:5" ht="28.05" customHeight="1" x14ac:dyDescent="0.25">
      <c r="A157" s="9" t="s">
        <v>530</v>
      </c>
      <c r="B157" s="57" t="s">
        <v>1003</v>
      </c>
      <c r="E157" t="s">
        <v>533</v>
      </c>
    </row>
    <row r="158" spans="1:5" ht="28.05" customHeight="1" x14ac:dyDescent="0.25">
      <c r="A158" s="9" t="s">
        <v>608</v>
      </c>
      <c r="B158" s="57" t="s">
        <v>1003</v>
      </c>
      <c r="D158" t="s">
        <v>668</v>
      </c>
      <c r="E158" t="s">
        <v>609</v>
      </c>
    </row>
    <row r="159" spans="1:5" ht="28.05" customHeight="1" x14ac:dyDescent="0.25">
      <c r="A159" s="9" t="s">
        <v>545</v>
      </c>
      <c r="B159" s="57" t="s">
        <v>1003</v>
      </c>
      <c r="E159" t="s">
        <v>537</v>
      </c>
    </row>
    <row r="160" spans="1:5" ht="28.05" customHeight="1" x14ac:dyDescent="0.25">
      <c r="A160" s="9" t="s">
        <v>522</v>
      </c>
      <c r="B160" s="57" t="s">
        <v>1016</v>
      </c>
      <c r="E160" t="s">
        <v>528</v>
      </c>
    </row>
    <row r="161" spans="1:15" ht="28.05" customHeight="1" x14ac:dyDescent="0.25">
      <c r="A161" s="17" t="s">
        <v>238</v>
      </c>
      <c r="B161" s="57" t="s">
        <v>1016</v>
      </c>
      <c r="C161" s="13" t="s">
        <v>567</v>
      </c>
      <c r="D161" t="s">
        <v>1017</v>
      </c>
      <c r="E161" t="s">
        <v>92</v>
      </c>
    </row>
    <row r="162" spans="1:15" ht="28.05" customHeight="1" x14ac:dyDescent="0.25">
      <c r="A162" s="11" t="s">
        <v>531</v>
      </c>
      <c r="B162" s="57" t="s">
        <v>1016</v>
      </c>
      <c r="E162" t="s">
        <v>533</v>
      </c>
      <c r="O162" s="58"/>
    </row>
    <row r="163" spans="1:15" ht="28.05" customHeight="1" x14ac:dyDescent="0.25">
      <c r="A163" s="9" t="s">
        <v>1018</v>
      </c>
      <c r="B163" s="57" t="s">
        <v>1016</v>
      </c>
      <c r="E163" t="s">
        <v>508</v>
      </c>
    </row>
    <row r="164" spans="1:15" ht="28.05" customHeight="1" x14ac:dyDescent="0.25">
      <c r="A164" s="9" t="s">
        <v>754</v>
      </c>
      <c r="B164" s="57" t="s">
        <v>1016</v>
      </c>
      <c r="E164" s="57" t="s">
        <v>92</v>
      </c>
    </row>
    <row r="165" spans="1:15" ht="28.05" customHeight="1" x14ac:dyDescent="0.25">
      <c r="A165" s="9" t="s">
        <v>581</v>
      </c>
      <c r="B165" s="57" t="s">
        <v>1016</v>
      </c>
      <c r="C165" s="13" t="s">
        <v>1020</v>
      </c>
      <c r="D165" s="66" t="s">
        <v>1464</v>
      </c>
      <c r="E165" t="s">
        <v>590</v>
      </c>
    </row>
    <row r="166" spans="1:15" ht="28.05" customHeight="1" x14ac:dyDescent="0.25">
      <c r="A166" s="8" t="s">
        <v>471</v>
      </c>
      <c r="B166" s="57" t="s">
        <v>1086</v>
      </c>
      <c r="C166" s="13" t="s">
        <v>745</v>
      </c>
      <c r="E166" t="s">
        <v>465</v>
      </c>
    </row>
    <row r="167" spans="1:15" ht="28.05" customHeight="1" x14ac:dyDescent="0.25">
      <c r="A167" s="9" t="s">
        <v>580</v>
      </c>
      <c r="B167" s="57" t="s">
        <v>1086</v>
      </c>
      <c r="D167" t="s">
        <v>679</v>
      </c>
      <c r="E167" t="s">
        <v>590</v>
      </c>
    </row>
    <row r="168" spans="1:15" ht="28.05" customHeight="1" x14ac:dyDescent="0.25">
      <c r="A168" s="8" t="s">
        <v>398</v>
      </c>
      <c r="B168" s="57" t="s">
        <v>1086</v>
      </c>
      <c r="C168" s="13" t="s">
        <v>729</v>
      </c>
      <c r="E168" t="s">
        <v>92</v>
      </c>
    </row>
    <row r="169" spans="1:15" ht="25.05" customHeight="1" x14ac:dyDescent="0.25">
      <c r="A169" s="82" t="s">
        <v>606</v>
      </c>
      <c r="B169" s="57" t="s">
        <v>1086</v>
      </c>
      <c r="C169" s="13" t="s">
        <v>860</v>
      </c>
      <c r="D169" t="s">
        <v>647</v>
      </c>
      <c r="E169" s="66" t="s">
        <v>609</v>
      </c>
      <c r="H169" s="57"/>
      <c r="I169" s="57"/>
      <c r="J169" s="57"/>
      <c r="K169" s="57"/>
    </row>
    <row r="170" spans="1:15" ht="28.05" customHeight="1" x14ac:dyDescent="0.25">
      <c r="A170" t="s">
        <v>491</v>
      </c>
      <c r="B170" s="57" t="s">
        <v>1086</v>
      </c>
      <c r="C170" s="13" t="s">
        <v>752</v>
      </c>
      <c r="E170" t="s">
        <v>528</v>
      </c>
    </row>
    <row r="171" spans="1:15" ht="28.05" customHeight="1" x14ac:dyDescent="0.25">
      <c r="A171" s="73" t="s">
        <v>1180</v>
      </c>
      <c r="B171" s="57" t="s">
        <v>1086</v>
      </c>
      <c r="C171" s="13" t="s">
        <v>561</v>
      </c>
      <c r="D171" s="57" t="s">
        <v>916</v>
      </c>
      <c r="E171" s="65" t="s">
        <v>92</v>
      </c>
    </row>
    <row r="172" spans="1:15" ht="25.05" customHeight="1" x14ac:dyDescent="0.25">
      <c r="A172" s="9" t="s">
        <v>440</v>
      </c>
      <c r="B172" s="57" t="s">
        <v>1214</v>
      </c>
      <c r="C172" s="13" t="s">
        <v>732</v>
      </c>
      <c r="D172" s="192" t="s">
        <v>1172</v>
      </c>
      <c r="E172" s="66" t="s">
        <v>465</v>
      </c>
      <c r="H172" s="57"/>
      <c r="I172" s="57"/>
      <c r="J172" s="57"/>
      <c r="K172" s="57"/>
      <c r="M172">
        <v>1</v>
      </c>
    </row>
    <row r="173" spans="1:15" s="57" customFormat="1" ht="25.05" customHeight="1" x14ac:dyDescent="0.25">
      <c r="A173" s="9" t="s">
        <v>682</v>
      </c>
      <c r="B173" s="57" t="s">
        <v>1214</v>
      </c>
      <c r="C173" s="13" t="s">
        <v>933</v>
      </c>
      <c r="D173" s="192"/>
      <c r="E173" s="66" t="s">
        <v>92</v>
      </c>
      <c r="M173" s="57">
        <v>1</v>
      </c>
    </row>
    <row r="174" spans="1:15" ht="28.05" customHeight="1" x14ac:dyDescent="0.25">
      <c r="A174" s="148" t="s">
        <v>1270</v>
      </c>
      <c r="B174" s="57" t="s">
        <v>1214</v>
      </c>
      <c r="C174" s="13" t="s">
        <v>772</v>
      </c>
      <c r="D174" t="s">
        <v>927</v>
      </c>
      <c r="E174" s="66" t="s">
        <v>533</v>
      </c>
    </row>
    <row r="175" spans="1:15" ht="28.05" customHeight="1" x14ac:dyDescent="0.25">
      <c r="A175" s="148" t="s">
        <v>1271</v>
      </c>
      <c r="B175" s="57" t="s">
        <v>1214</v>
      </c>
      <c r="C175" s="13" t="s">
        <v>872</v>
      </c>
      <c r="D175" s="57" t="s">
        <v>913</v>
      </c>
      <c r="E175" s="66" t="s">
        <v>618</v>
      </c>
    </row>
    <row r="176" spans="1:15" ht="28.05" customHeight="1" x14ac:dyDescent="0.25">
      <c r="A176" s="148" t="s">
        <v>1272</v>
      </c>
      <c r="B176" s="57" t="s">
        <v>1214</v>
      </c>
      <c r="C176" s="13" t="s">
        <v>741</v>
      </c>
      <c r="D176" s="57" t="s">
        <v>911</v>
      </c>
      <c r="E176" s="66" t="s">
        <v>465</v>
      </c>
    </row>
    <row r="177" spans="1:11" ht="28.05" customHeight="1" x14ac:dyDescent="0.25">
      <c r="A177" s="9" t="s">
        <v>1269</v>
      </c>
      <c r="B177" s="57" t="s">
        <v>1214</v>
      </c>
      <c r="C177" s="13" t="s">
        <v>749</v>
      </c>
      <c r="D177" s="57" t="s">
        <v>759</v>
      </c>
      <c r="E177" s="66" t="s">
        <v>92</v>
      </c>
    </row>
    <row r="178" spans="1:11" ht="28.05" customHeight="1" x14ac:dyDescent="0.25">
      <c r="A178" s="9" t="s">
        <v>394</v>
      </c>
      <c r="B178" s="57" t="s">
        <v>1214</v>
      </c>
      <c r="C178" s="13" t="s">
        <v>726</v>
      </c>
      <c r="E178" t="s">
        <v>92</v>
      </c>
    </row>
    <row r="179" spans="1:11" ht="28.05" customHeight="1" x14ac:dyDescent="0.25">
      <c r="A179" s="9" t="s">
        <v>755</v>
      </c>
      <c r="B179" s="57" t="s">
        <v>1214</v>
      </c>
      <c r="C179" s="13" t="s">
        <v>561</v>
      </c>
      <c r="D179" s="57" t="s">
        <v>915</v>
      </c>
      <c r="E179" s="66" t="s">
        <v>92</v>
      </c>
    </row>
    <row r="180" spans="1:11" ht="28.05" customHeight="1" x14ac:dyDescent="0.25">
      <c r="A180" s="148" t="s">
        <v>1273</v>
      </c>
      <c r="B180" s="57" t="s">
        <v>1214</v>
      </c>
      <c r="C180" s="13" t="s">
        <v>561</v>
      </c>
      <c r="D180" s="66" t="s">
        <v>1484</v>
      </c>
      <c r="E180" s="66" t="s">
        <v>547</v>
      </c>
    </row>
    <row r="181" spans="1:11" ht="28.05" customHeight="1" x14ac:dyDescent="0.25">
      <c r="A181" s="148" t="s">
        <v>1274</v>
      </c>
      <c r="B181" s="57" t="s">
        <v>1214</v>
      </c>
      <c r="C181" s="13" t="s">
        <v>724</v>
      </c>
      <c r="D181" s="57" t="s">
        <v>926</v>
      </c>
      <c r="E181" s="66" t="s">
        <v>92</v>
      </c>
    </row>
    <row r="182" spans="1:11" ht="25.05" customHeight="1" x14ac:dyDescent="0.25">
      <c r="A182" s="16" t="s">
        <v>960</v>
      </c>
      <c r="B182" s="57" t="s">
        <v>1214</v>
      </c>
      <c r="C182" s="13" t="s">
        <v>568</v>
      </c>
      <c r="D182" t="s">
        <v>707</v>
      </c>
      <c r="E182" s="66" t="s">
        <v>92</v>
      </c>
      <c r="H182" s="57"/>
    </row>
    <row r="183" spans="1:11" ht="28.05" customHeight="1" x14ac:dyDescent="0.25">
      <c r="A183" s="73" t="s">
        <v>644</v>
      </c>
      <c r="B183" s="57" t="s">
        <v>1214</v>
      </c>
      <c r="C183" s="13" t="s">
        <v>883</v>
      </c>
      <c r="D183" s="57" t="s">
        <v>959</v>
      </c>
      <c r="E183" s="66" t="s">
        <v>92</v>
      </c>
    </row>
    <row r="184" spans="1:11" s="57" customFormat="1" ht="28.05" customHeight="1" x14ac:dyDescent="0.25">
      <c r="A184" s="57" t="s">
        <v>1221</v>
      </c>
      <c r="B184" s="58" t="s">
        <v>1222</v>
      </c>
      <c r="C184" s="13" t="s">
        <v>1220</v>
      </c>
      <c r="E184" s="66"/>
    </row>
    <row r="185" spans="1:11" ht="25.05" customHeight="1" x14ac:dyDescent="0.25">
      <c r="A185" s="79" t="s">
        <v>1287</v>
      </c>
      <c r="B185" s="57" t="s">
        <v>1292</v>
      </c>
      <c r="C185" s="13" t="s">
        <v>776</v>
      </c>
      <c r="D185" s="99" t="s">
        <v>809</v>
      </c>
      <c r="E185" s="66" t="s">
        <v>533</v>
      </c>
      <c r="F185" s="99"/>
      <c r="H185" s="57"/>
      <c r="I185" s="57"/>
      <c r="J185" s="57"/>
      <c r="K185" s="57"/>
    </row>
    <row r="186" spans="1:11" ht="25.05" customHeight="1" x14ac:dyDescent="0.25">
      <c r="A186" s="74" t="s">
        <v>306</v>
      </c>
      <c r="B186" s="57" t="s">
        <v>1292</v>
      </c>
      <c r="C186" s="13" t="s">
        <v>947</v>
      </c>
      <c r="D186" s="99" t="s">
        <v>1189</v>
      </c>
      <c r="E186" s="66" t="s">
        <v>92</v>
      </c>
      <c r="F186" s="99"/>
      <c r="H186" s="57"/>
      <c r="I186" s="57"/>
      <c r="J186" s="57"/>
      <c r="K186" s="57"/>
    </row>
    <row r="187" spans="1:11" ht="25.05" customHeight="1" x14ac:dyDescent="0.25">
      <c r="A187" s="73" t="s">
        <v>1280</v>
      </c>
      <c r="B187" s="57" t="s">
        <v>1292</v>
      </c>
      <c r="C187" s="13" t="s">
        <v>785</v>
      </c>
      <c r="D187" s="99" t="s">
        <v>1090</v>
      </c>
      <c r="E187" s="66" t="s">
        <v>92</v>
      </c>
      <c r="H187" s="57"/>
      <c r="I187" s="57"/>
      <c r="J187" s="57"/>
      <c r="K187" s="57"/>
    </row>
    <row r="188" spans="1:11" ht="28.05" customHeight="1" x14ac:dyDescent="0.25">
      <c r="A188" s="82" t="s">
        <v>600</v>
      </c>
      <c r="B188" s="57" t="s">
        <v>1292</v>
      </c>
      <c r="C188" s="13" t="s">
        <v>857</v>
      </c>
      <c r="D188" s="66" t="s">
        <v>1423</v>
      </c>
      <c r="E188" s="66" t="s">
        <v>92</v>
      </c>
    </row>
    <row r="189" spans="1:11" ht="25.05" customHeight="1" x14ac:dyDescent="0.25">
      <c r="A189" s="79" t="s">
        <v>807</v>
      </c>
      <c r="B189" s="57" t="s">
        <v>1292</v>
      </c>
      <c r="C189" s="13" t="s">
        <v>770</v>
      </c>
      <c r="D189" s="57" t="s">
        <v>950</v>
      </c>
      <c r="E189" s="66" t="s">
        <v>537</v>
      </c>
      <c r="F189" s="99"/>
      <c r="H189" s="57"/>
      <c r="I189" s="57"/>
      <c r="J189" s="57"/>
      <c r="K189" s="57"/>
    </row>
    <row r="190" spans="1:11" ht="24.6" customHeight="1" x14ac:dyDescent="0.25">
      <c r="A190" s="74" t="s">
        <v>400</v>
      </c>
      <c r="B190" s="57" t="s">
        <v>1292</v>
      </c>
      <c r="C190" s="13" t="s">
        <v>730</v>
      </c>
      <c r="D190" t="s">
        <v>929</v>
      </c>
      <c r="E190" s="66" t="s">
        <v>92</v>
      </c>
      <c r="F190" s="99"/>
      <c r="H190" s="57"/>
      <c r="I190" s="57"/>
      <c r="J190" s="57"/>
      <c r="K190" s="57"/>
    </row>
    <row r="191" spans="1:11" s="57" customFormat="1" ht="28.05" customHeight="1" x14ac:dyDescent="0.25">
      <c r="A191" s="79" t="s">
        <v>1288</v>
      </c>
      <c r="B191" s="57" t="s">
        <v>1292</v>
      </c>
      <c r="C191" s="13" t="s">
        <v>782</v>
      </c>
      <c r="D191" s="57" t="s">
        <v>894</v>
      </c>
      <c r="E191" s="66" t="s">
        <v>537</v>
      </c>
    </row>
    <row r="192" spans="1:11" ht="28.05" customHeight="1" x14ac:dyDescent="0.25">
      <c r="A192" s="79" t="s">
        <v>1289</v>
      </c>
      <c r="B192" s="57" t="s">
        <v>1292</v>
      </c>
      <c r="C192" s="13" t="s">
        <v>845</v>
      </c>
      <c r="D192" s="57" t="s">
        <v>808</v>
      </c>
      <c r="E192" s="66" t="s">
        <v>92</v>
      </c>
    </row>
    <row r="193" spans="1:11" ht="28.05" customHeight="1" x14ac:dyDescent="0.25">
      <c r="A193" s="156" t="s">
        <v>1290</v>
      </c>
      <c r="B193" s="57" t="s">
        <v>1292</v>
      </c>
      <c r="C193" s="13" t="s">
        <v>884</v>
      </c>
      <c r="D193" s="57" t="s">
        <v>976</v>
      </c>
      <c r="E193" s="66" t="s">
        <v>92</v>
      </c>
    </row>
    <row r="194" spans="1:11" ht="28.05" customHeight="1" x14ac:dyDescent="0.25">
      <c r="A194" s="79" t="s">
        <v>1291</v>
      </c>
      <c r="B194" s="57" t="s">
        <v>1292</v>
      </c>
      <c r="C194" s="13" t="s">
        <v>767</v>
      </c>
      <c r="D194" s="57" t="s">
        <v>962</v>
      </c>
      <c r="E194" s="65" t="s">
        <v>92</v>
      </c>
    </row>
    <row r="195" spans="1:11" ht="25.05" customHeight="1" x14ac:dyDescent="0.25">
      <c r="A195" s="79" t="s">
        <v>1411</v>
      </c>
      <c r="B195" s="168" t="s">
        <v>1410</v>
      </c>
      <c r="C195" s="13" t="s">
        <v>390</v>
      </c>
      <c r="D195" s="57" t="s">
        <v>1197</v>
      </c>
      <c r="E195" s="65" t="s">
        <v>990</v>
      </c>
      <c r="F195" s="85"/>
      <c r="H195" s="57"/>
      <c r="I195" s="57"/>
      <c r="J195" s="57"/>
      <c r="K195" s="57"/>
    </row>
    <row r="196" spans="1:11" ht="25.05" customHeight="1" x14ac:dyDescent="0.25">
      <c r="A196" s="79" t="s">
        <v>1412</v>
      </c>
      <c r="B196" s="168" t="s">
        <v>1410</v>
      </c>
      <c r="C196" s="13" t="s">
        <v>803</v>
      </c>
      <c r="D196" s="57" t="s">
        <v>998</v>
      </c>
      <c r="E196" s="65" t="s">
        <v>990</v>
      </c>
      <c r="F196" s="85"/>
      <c r="H196" s="57"/>
      <c r="I196" s="57"/>
      <c r="J196" s="57"/>
      <c r="K196" s="57"/>
    </row>
    <row r="197" spans="1:11" ht="25.05" customHeight="1" x14ac:dyDescent="0.25">
      <c r="A197" s="156" t="s">
        <v>1413</v>
      </c>
      <c r="B197" s="168" t="s">
        <v>1410</v>
      </c>
      <c r="C197" s="13" t="s">
        <v>747</v>
      </c>
      <c r="D197" s="66" t="s">
        <v>1459</v>
      </c>
      <c r="E197" s="92" t="s">
        <v>990</v>
      </c>
      <c r="F197" s="85"/>
      <c r="H197" s="57"/>
      <c r="I197" s="57"/>
      <c r="J197" s="57"/>
      <c r="K197" s="57"/>
    </row>
    <row r="198" spans="1:11" ht="25.05" customHeight="1" x14ac:dyDescent="0.25">
      <c r="A198" s="156" t="s">
        <v>1414</v>
      </c>
      <c r="B198" s="168" t="s">
        <v>1410</v>
      </c>
      <c r="C198" s="13" t="s">
        <v>775</v>
      </c>
      <c r="D198" t="s">
        <v>1209</v>
      </c>
      <c r="E198" s="65" t="s">
        <v>990</v>
      </c>
      <c r="F198" s="85"/>
      <c r="H198" s="57"/>
      <c r="I198" s="57"/>
      <c r="J198" s="57"/>
      <c r="K198" s="57"/>
    </row>
    <row r="199" spans="1:11" ht="25.05" customHeight="1" x14ac:dyDescent="0.25">
      <c r="A199" s="79" t="s">
        <v>1416</v>
      </c>
      <c r="B199" s="168" t="s">
        <v>1410</v>
      </c>
      <c r="C199" s="13" t="s">
        <v>858</v>
      </c>
      <c r="D199" s="57" t="s">
        <v>892</v>
      </c>
      <c r="E199" s="65" t="s">
        <v>990</v>
      </c>
      <c r="F199" s="85"/>
      <c r="H199" s="57"/>
      <c r="I199" s="57"/>
      <c r="J199" s="57"/>
      <c r="K199" s="57"/>
    </row>
    <row r="200" spans="1:11" s="57" customFormat="1" ht="25.05" customHeight="1" x14ac:dyDescent="0.25">
      <c r="A200" s="156" t="s">
        <v>1415</v>
      </c>
      <c r="B200" s="168" t="s">
        <v>1410</v>
      </c>
      <c r="C200" s="13" t="s">
        <v>935</v>
      </c>
      <c r="D200" s="57" t="s">
        <v>1162</v>
      </c>
      <c r="E200" s="65" t="s">
        <v>990</v>
      </c>
      <c r="F200" s="85"/>
    </row>
    <row r="201" spans="1:11" ht="25.05" customHeight="1" x14ac:dyDescent="0.25">
      <c r="A201" s="175" t="s">
        <v>474</v>
      </c>
      <c r="B201" s="168" t="s">
        <v>1410</v>
      </c>
      <c r="C201" s="13" t="s">
        <v>751</v>
      </c>
      <c r="D201" s="99" t="s">
        <v>1417</v>
      </c>
      <c r="E201" s="65" t="s">
        <v>990</v>
      </c>
      <c r="F201" s="85"/>
      <c r="H201" s="57"/>
      <c r="I201" s="57"/>
      <c r="J201" s="57"/>
      <c r="K201" s="57"/>
    </row>
    <row r="202" spans="1:11" ht="25.05" customHeight="1" x14ac:dyDescent="0.25">
      <c r="A202" s="79" t="s">
        <v>1436</v>
      </c>
      <c r="B202" s="183" t="s">
        <v>1447</v>
      </c>
      <c r="C202" s="13" t="s">
        <v>763</v>
      </c>
      <c r="D202" s="99" t="s">
        <v>1206</v>
      </c>
      <c r="E202" s="66" t="s">
        <v>499</v>
      </c>
      <c r="F202" s="99"/>
      <c r="H202" s="57"/>
      <c r="I202" s="57"/>
      <c r="J202" s="57"/>
      <c r="K202" s="57"/>
    </row>
    <row r="203" spans="1:11" ht="25.05" customHeight="1" x14ac:dyDescent="0.25">
      <c r="A203" s="175" t="s">
        <v>320</v>
      </c>
      <c r="B203" s="183" t="s">
        <v>1447</v>
      </c>
      <c r="C203" s="13" t="s">
        <v>1009</v>
      </c>
      <c r="D203" s="99" t="s">
        <v>1025</v>
      </c>
      <c r="E203" s="66" t="s">
        <v>92</v>
      </c>
      <c r="F203" s="99"/>
      <c r="H203" s="57"/>
      <c r="I203" s="57"/>
      <c r="J203" s="57"/>
      <c r="K203" s="57"/>
    </row>
    <row r="204" spans="1:11" ht="25.05" customHeight="1" x14ac:dyDescent="0.25">
      <c r="A204" s="79" t="s">
        <v>1437</v>
      </c>
      <c r="B204" s="183" t="s">
        <v>1447</v>
      </c>
      <c r="C204" s="13" t="s">
        <v>804</v>
      </c>
      <c r="D204" s="99" t="s">
        <v>975</v>
      </c>
      <c r="E204" s="66" t="s">
        <v>499</v>
      </c>
      <c r="F204" s="99"/>
      <c r="H204" s="57"/>
      <c r="I204" s="57"/>
      <c r="J204" s="57"/>
      <c r="K204" s="57"/>
    </row>
    <row r="205" spans="1:11" ht="28.05" customHeight="1" x14ac:dyDescent="0.25">
      <c r="A205" s="79" t="s">
        <v>1439</v>
      </c>
      <c r="B205" s="183" t="s">
        <v>1447</v>
      </c>
      <c r="C205" s="13" t="s">
        <v>1208</v>
      </c>
      <c r="D205" s="99"/>
    </row>
    <row r="206" spans="1:11" ht="25.05" customHeight="1" x14ac:dyDescent="0.25">
      <c r="A206" s="79" t="s">
        <v>1440</v>
      </c>
      <c r="B206" s="183" t="s">
        <v>1447</v>
      </c>
      <c r="C206" s="13" t="s">
        <v>859</v>
      </c>
      <c r="D206" s="99" t="s">
        <v>1188</v>
      </c>
      <c r="E206" s="65" t="s">
        <v>990</v>
      </c>
      <c r="F206" s="85"/>
      <c r="H206" s="57"/>
      <c r="I206" s="57"/>
      <c r="J206" s="57"/>
      <c r="K206" s="57"/>
    </row>
    <row r="207" spans="1:11" s="57" customFormat="1" ht="25.05" customHeight="1" x14ac:dyDescent="0.25">
      <c r="A207" s="156" t="s">
        <v>1435</v>
      </c>
      <c r="B207" s="183" t="s">
        <v>1483</v>
      </c>
      <c r="C207" s="13" t="s">
        <v>912</v>
      </c>
      <c r="D207" s="99" t="s">
        <v>1170</v>
      </c>
      <c r="E207" s="85" t="s">
        <v>990</v>
      </c>
      <c r="F207" s="85"/>
    </row>
    <row r="208" spans="1:11" ht="25.05" customHeight="1" x14ac:dyDescent="0.25">
      <c r="A208" s="79" t="s">
        <v>1441</v>
      </c>
      <c r="B208" s="183" t="s">
        <v>1447</v>
      </c>
      <c r="C208" s="13" t="s">
        <v>764</v>
      </c>
      <c r="D208" s="99" t="s">
        <v>1184</v>
      </c>
      <c r="E208" s="65" t="s">
        <v>990</v>
      </c>
      <c r="F208" s="85"/>
      <c r="H208" s="57"/>
      <c r="I208" s="57"/>
      <c r="J208" s="57"/>
      <c r="K208" s="57"/>
    </row>
    <row r="209" spans="1:11" ht="25.05" customHeight="1" x14ac:dyDescent="0.25">
      <c r="A209" s="156" t="s">
        <v>1442</v>
      </c>
      <c r="B209" s="183" t="s">
        <v>1447</v>
      </c>
      <c r="C209" s="13" t="s">
        <v>849</v>
      </c>
      <c r="D209" s="99" t="s">
        <v>1198</v>
      </c>
      <c r="E209" s="65" t="s">
        <v>990</v>
      </c>
      <c r="F209" s="85"/>
      <c r="H209" s="57"/>
      <c r="I209" s="57"/>
      <c r="J209" s="57"/>
      <c r="K209" s="57"/>
    </row>
    <row r="210" spans="1:11" ht="25.05" customHeight="1" x14ac:dyDescent="0.25">
      <c r="A210" s="79" t="s">
        <v>1438</v>
      </c>
      <c r="B210" s="183" t="s">
        <v>1447</v>
      </c>
      <c r="C210" s="13" t="s">
        <v>769</v>
      </c>
      <c r="D210" t="s">
        <v>1207</v>
      </c>
      <c r="E210" s="65" t="s">
        <v>990</v>
      </c>
      <c r="F210" s="85"/>
      <c r="H210" s="57"/>
      <c r="I210" s="57"/>
      <c r="J210" s="57"/>
      <c r="K210" s="57"/>
    </row>
    <row r="211" spans="1:11" ht="25.05" customHeight="1" x14ac:dyDescent="0.25">
      <c r="A211" s="79" t="s">
        <v>1443</v>
      </c>
      <c r="B211" s="183" t="s">
        <v>1447</v>
      </c>
      <c r="C211" s="13" t="s">
        <v>865</v>
      </c>
      <c r="D211" s="66" t="s">
        <v>1434</v>
      </c>
      <c r="E211" s="65" t="s">
        <v>990</v>
      </c>
      <c r="F211" s="85"/>
      <c r="H211" s="57"/>
      <c r="I211" s="57"/>
      <c r="J211" s="57"/>
      <c r="K211" s="57"/>
    </row>
    <row r="212" spans="1:11" s="57" customFormat="1" ht="25.05" customHeight="1" x14ac:dyDescent="0.25">
      <c r="A212" s="184" t="s">
        <v>1444</v>
      </c>
      <c r="B212" s="183" t="s">
        <v>1447</v>
      </c>
      <c r="C212" s="134" t="s">
        <v>875</v>
      </c>
      <c r="D212" s="99" t="s">
        <v>1190</v>
      </c>
      <c r="E212" s="65" t="s">
        <v>990</v>
      </c>
      <c r="F212" s="85"/>
    </row>
    <row r="213" spans="1:11" ht="25.05" customHeight="1" x14ac:dyDescent="0.25">
      <c r="A213" s="79" t="s">
        <v>1445</v>
      </c>
      <c r="B213" s="183" t="s">
        <v>1447</v>
      </c>
      <c r="C213" s="13" t="s">
        <v>683</v>
      </c>
      <c r="D213" s="99" t="s">
        <v>1085</v>
      </c>
      <c r="E213" s="65" t="s">
        <v>990</v>
      </c>
      <c r="F213" s="85"/>
      <c r="H213" s="57"/>
      <c r="I213" s="57"/>
      <c r="J213" s="57"/>
      <c r="K213" s="57"/>
    </row>
    <row r="214" spans="1:11" ht="25.05" customHeight="1" x14ac:dyDescent="0.25">
      <c r="A214" s="79" t="s">
        <v>1446</v>
      </c>
      <c r="B214" s="183" t="s">
        <v>1447</v>
      </c>
      <c r="C214" s="13" t="s">
        <v>773</v>
      </c>
      <c r="D214" s="99" t="s">
        <v>1195</v>
      </c>
      <c r="E214" s="65" t="s">
        <v>990</v>
      </c>
      <c r="F214" s="85"/>
      <c r="H214" s="57"/>
      <c r="I214" s="57"/>
      <c r="J214" s="57"/>
      <c r="K214" s="57"/>
    </row>
    <row r="215" spans="1:11" s="57" customFormat="1" ht="25.05" customHeight="1" x14ac:dyDescent="0.25">
      <c r="A215" s="156" t="s">
        <v>1451</v>
      </c>
      <c r="B215" s="183" t="s">
        <v>1456</v>
      </c>
      <c r="C215" s="13" t="s">
        <v>876</v>
      </c>
      <c r="D215" s="99" t="s">
        <v>1205</v>
      </c>
      <c r="E215" s="65" t="s">
        <v>990</v>
      </c>
      <c r="F215" s="85"/>
    </row>
    <row r="216" spans="1:11" ht="25.05" customHeight="1" x14ac:dyDescent="0.25">
      <c r="A216" s="156" t="s">
        <v>1450</v>
      </c>
      <c r="B216" s="183" t="s">
        <v>1456</v>
      </c>
      <c r="C216" s="13" t="s">
        <v>748</v>
      </c>
      <c r="D216" s="99" t="s">
        <v>1183</v>
      </c>
      <c r="E216" s="65" t="s">
        <v>990</v>
      </c>
      <c r="F216" s="85"/>
      <c r="H216" s="57"/>
      <c r="I216" s="57"/>
      <c r="J216" s="57"/>
      <c r="K216" s="57"/>
    </row>
    <row r="217" spans="1:11" ht="25.05" customHeight="1" x14ac:dyDescent="0.25">
      <c r="A217" s="79" t="s">
        <v>1448</v>
      </c>
      <c r="B217" s="183" t="s">
        <v>1456</v>
      </c>
      <c r="C217" s="13" t="s">
        <v>854</v>
      </c>
      <c r="D217" s="99" t="s">
        <v>924</v>
      </c>
      <c r="E217" s="65" t="s">
        <v>990</v>
      </c>
      <c r="F217" s="85"/>
      <c r="H217" s="57"/>
      <c r="I217" s="57"/>
      <c r="J217" s="57"/>
      <c r="K217" s="57"/>
    </row>
    <row r="218" spans="1:11" ht="25.05" customHeight="1" x14ac:dyDescent="0.25">
      <c r="A218" s="79" t="s">
        <v>1453</v>
      </c>
      <c r="B218" s="183" t="s">
        <v>1456</v>
      </c>
      <c r="C218" s="13" t="s">
        <v>846</v>
      </c>
      <c r="D218" s="99" t="s">
        <v>893</v>
      </c>
      <c r="E218" s="66" t="s">
        <v>92</v>
      </c>
      <c r="F218" s="99"/>
      <c r="H218" s="57"/>
      <c r="I218" s="57"/>
      <c r="J218" s="57"/>
      <c r="K218" s="57"/>
    </row>
    <row r="219" spans="1:11" ht="25.05" customHeight="1" x14ac:dyDescent="0.25">
      <c r="A219" s="79" t="s">
        <v>1449</v>
      </c>
      <c r="B219" s="183" t="s">
        <v>1456</v>
      </c>
      <c r="C219" s="13" t="s">
        <v>862</v>
      </c>
      <c r="D219" s="66" t="s">
        <v>1286</v>
      </c>
      <c r="E219" s="65" t="s">
        <v>990</v>
      </c>
      <c r="F219" s="85"/>
      <c r="H219" s="57"/>
      <c r="I219" s="57"/>
      <c r="J219" s="57"/>
      <c r="K219" s="57"/>
    </row>
    <row r="220" spans="1:11" ht="25.05" customHeight="1" x14ac:dyDescent="0.25">
      <c r="A220" s="175" t="s">
        <v>475</v>
      </c>
      <c r="B220" s="183" t="s">
        <v>1456</v>
      </c>
      <c r="C220" s="13" t="s">
        <v>750</v>
      </c>
      <c r="D220" s="99" t="s">
        <v>1173</v>
      </c>
      <c r="E220" s="65" t="s">
        <v>990</v>
      </c>
      <c r="F220" s="85"/>
      <c r="H220" s="57"/>
      <c r="I220" s="57"/>
      <c r="J220" s="57"/>
      <c r="K220" s="57"/>
    </row>
    <row r="221" spans="1:11" s="57" customFormat="1" ht="25.05" customHeight="1" x14ac:dyDescent="0.25">
      <c r="A221" s="185" t="s">
        <v>1001</v>
      </c>
      <c r="B221" s="183" t="s">
        <v>1456</v>
      </c>
      <c r="C221" s="13" t="s">
        <v>991</v>
      </c>
      <c r="D221" s="57" t="s">
        <v>1005</v>
      </c>
      <c r="E221" s="65" t="s">
        <v>990</v>
      </c>
      <c r="F221" s="85"/>
    </row>
    <row r="222" spans="1:11" ht="25.05" customHeight="1" x14ac:dyDescent="0.25">
      <c r="A222" s="175" t="s">
        <v>1452</v>
      </c>
      <c r="B222" s="183" t="s">
        <v>1456</v>
      </c>
      <c r="C222" s="13" t="s">
        <v>735</v>
      </c>
      <c r="D222" s="57" t="s">
        <v>903</v>
      </c>
      <c r="E222" s="65" t="s">
        <v>990</v>
      </c>
      <c r="F222" s="85"/>
      <c r="H222" s="57"/>
      <c r="I222" s="57"/>
      <c r="J222" s="57"/>
      <c r="K222" s="57"/>
    </row>
    <row r="223" spans="1:11" ht="24.6" customHeight="1" x14ac:dyDescent="0.25">
      <c r="A223" s="175" t="s">
        <v>441</v>
      </c>
      <c r="B223" s="183" t="s">
        <v>1456</v>
      </c>
      <c r="C223" s="13" t="s">
        <v>734</v>
      </c>
      <c r="D223" s="66" t="s">
        <v>1460</v>
      </c>
      <c r="E223" s="65" t="s">
        <v>990</v>
      </c>
      <c r="F223" s="85"/>
      <c r="H223" s="57"/>
      <c r="I223" s="57"/>
      <c r="J223" s="57"/>
      <c r="K223" s="57"/>
    </row>
    <row r="224" spans="1:11" s="57" customFormat="1" ht="25.05" customHeight="1" x14ac:dyDescent="0.25">
      <c r="A224" s="185" t="s">
        <v>1022</v>
      </c>
      <c r="B224" s="183" t="s">
        <v>1456</v>
      </c>
      <c r="C224" s="134" t="s">
        <v>1182</v>
      </c>
      <c r="D224" s="99" t="s">
        <v>1060</v>
      </c>
      <c r="E224" s="65" t="s">
        <v>990</v>
      </c>
      <c r="F224" s="85"/>
    </row>
    <row r="225" spans="1:11" ht="25.05" customHeight="1" x14ac:dyDescent="0.25">
      <c r="A225" s="79" t="s">
        <v>1454</v>
      </c>
      <c r="B225" s="183" t="s">
        <v>1456</v>
      </c>
      <c r="C225" s="13" t="s">
        <v>861</v>
      </c>
      <c r="D225" s="99" t="s">
        <v>1196</v>
      </c>
      <c r="E225" s="65" t="s">
        <v>990</v>
      </c>
      <c r="F225" s="85"/>
      <c r="H225" s="57"/>
      <c r="I225" s="57">
        <v>1</v>
      </c>
      <c r="J225" s="57"/>
      <c r="K225" s="57"/>
    </row>
    <row r="226" spans="1:11" ht="28.05" customHeight="1" x14ac:dyDescent="0.25">
      <c r="A226" s="79" t="s">
        <v>1455</v>
      </c>
      <c r="B226" s="183" t="s">
        <v>1456</v>
      </c>
      <c r="C226" s="13" t="s">
        <v>791</v>
      </c>
      <c r="D226" s="57" t="s">
        <v>948</v>
      </c>
      <c r="E226" s="66" t="s">
        <v>590</v>
      </c>
    </row>
    <row r="227" spans="1:11" s="155" customFormat="1" ht="25.05" customHeight="1" x14ac:dyDescent="0.25">
      <c r="A227" s="79" t="s">
        <v>1429</v>
      </c>
      <c r="B227" s="183" t="s">
        <v>1456</v>
      </c>
      <c r="C227" s="157" t="s">
        <v>852</v>
      </c>
      <c r="D227" s="154"/>
      <c r="E227" s="153" t="s">
        <v>595</v>
      </c>
      <c r="F227" s="154"/>
    </row>
    <row r="228" spans="1:11" s="168" customFormat="1" ht="25.05" customHeight="1" x14ac:dyDescent="0.25">
      <c r="A228" s="76"/>
      <c r="B228" s="58"/>
      <c r="C228" s="13"/>
      <c r="E228" s="65"/>
      <c r="F228" s="85"/>
    </row>
    <row r="229" spans="1:11" s="183" customFormat="1" ht="25.05" customHeight="1" x14ac:dyDescent="0.25">
      <c r="A229" s="76"/>
      <c r="B229" s="58"/>
      <c r="C229" s="13"/>
      <c r="E229" s="65"/>
      <c r="F229" s="85"/>
    </row>
    <row r="230" spans="1:11" ht="28.05" customHeight="1" x14ac:dyDescent="0.25">
      <c r="A230" s="8" t="s">
        <v>305</v>
      </c>
      <c r="B230">
        <v>9.2899999999999991</v>
      </c>
      <c r="D230" s="57" t="s">
        <v>720</v>
      </c>
      <c r="E230" t="s">
        <v>92</v>
      </c>
    </row>
    <row r="231" spans="1:11" ht="28.05" customHeight="1" x14ac:dyDescent="0.25">
      <c r="A231" s="17" t="s">
        <v>225</v>
      </c>
      <c r="B231">
        <v>9.11</v>
      </c>
      <c r="C231" s="13" t="s">
        <v>565</v>
      </c>
      <c r="D231" s="66" t="s">
        <v>566</v>
      </c>
      <c r="E231" t="s">
        <v>92</v>
      </c>
    </row>
    <row r="232" spans="1:11" ht="25.05" customHeight="1" x14ac:dyDescent="0.25">
      <c r="A232" s="11" t="s">
        <v>715</v>
      </c>
      <c r="B232">
        <v>9.19</v>
      </c>
      <c r="C232" s="13" t="s">
        <v>1010</v>
      </c>
      <c r="D232" s="66" t="s">
        <v>1021</v>
      </c>
      <c r="E232" t="s">
        <v>92</v>
      </c>
    </row>
    <row r="233" spans="1:11" ht="28.05" customHeight="1" x14ac:dyDescent="0.25">
      <c r="A233" s="32" t="s">
        <v>597</v>
      </c>
      <c r="B233" s="58">
        <v>11.18</v>
      </c>
      <c r="C233" s="13" t="s">
        <v>737</v>
      </c>
      <c r="D233" s="66" t="s">
        <v>1474</v>
      </c>
      <c r="E233" s="57" t="s">
        <v>990</v>
      </c>
    </row>
    <row r="234" spans="1:11" s="57" customFormat="1" ht="28.05" customHeight="1" x14ac:dyDescent="0.25">
      <c r="A234" s="32"/>
      <c r="B234" s="58"/>
      <c r="C234" s="13"/>
    </row>
    <row r="235" spans="1:11" s="57" customFormat="1" ht="28.05" customHeight="1" x14ac:dyDescent="0.25"/>
    <row r="236" spans="1:11" ht="28.05" customHeight="1" x14ac:dyDescent="0.25">
      <c r="A236" t="s">
        <v>974</v>
      </c>
    </row>
    <row r="237" spans="1:11" ht="28.05" customHeight="1" x14ac:dyDescent="0.25">
      <c r="A237" s="79" t="s">
        <v>1482</v>
      </c>
      <c r="B237" s="58">
        <v>11.26</v>
      </c>
      <c r="C237" s="13" t="s">
        <v>873</v>
      </c>
      <c r="D237" s="57" t="s">
        <v>808</v>
      </c>
      <c r="E237" s="66" t="s">
        <v>632</v>
      </c>
    </row>
    <row r="239" spans="1:11" ht="28.05" customHeight="1" x14ac:dyDescent="0.25">
      <c r="D239" s="57"/>
    </row>
    <row r="240" spans="1:11" ht="28.05" customHeight="1" x14ac:dyDescent="0.25">
      <c r="A240" s="79" t="s">
        <v>1481</v>
      </c>
      <c r="D240" s="57"/>
    </row>
    <row r="241" spans="1:11" ht="25.05" customHeight="1" x14ac:dyDescent="0.25">
      <c r="A241" s="83" t="s">
        <v>713</v>
      </c>
      <c r="B241" s="63">
        <v>12.7</v>
      </c>
      <c r="C241" s="13" t="s">
        <v>939</v>
      </c>
      <c r="D241" s="57" t="s">
        <v>1203</v>
      </c>
      <c r="E241" s="65" t="s">
        <v>990</v>
      </c>
      <c r="F241" s="85"/>
      <c r="H241" s="57"/>
      <c r="I241" s="57"/>
      <c r="J241" s="57">
        <v>1</v>
      </c>
      <c r="K241" s="57"/>
    </row>
    <row r="242" spans="1:11" ht="25.05" customHeight="1" x14ac:dyDescent="0.25">
      <c r="A242" s="175" t="s">
        <v>1480</v>
      </c>
      <c r="B242" s="58">
        <v>11.16</v>
      </c>
      <c r="C242" s="13" t="s">
        <v>799</v>
      </c>
      <c r="D242" t="s">
        <v>1489</v>
      </c>
      <c r="E242" s="65" t="s">
        <v>990</v>
      </c>
      <c r="F242" s="85"/>
      <c r="H242" s="57"/>
      <c r="I242" s="57"/>
      <c r="J242" s="57">
        <v>1</v>
      </c>
      <c r="K242" s="57"/>
    </row>
    <row r="244" spans="1:11" s="57" customFormat="1" ht="28.05" customHeight="1" x14ac:dyDescent="0.25">
      <c r="A244" s="57" t="s">
        <v>1279</v>
      </c>
    </row>
    <row r="245" spans="1:11" ht="25.05" customHeight="1" x14ac:dyDescent="0.25">
      <c r="A245" s="79" t="s">
        <v>1297</v>
      </c>
      <c r="B245">
        <v>10.17</v>
      </c>
      <c r="C245" s="13" t="s">
        <v>393</v>
      </c>
      <c r="D245" t="s">
        <v>1492</v>
      </c>
      <c r="E245" s="85" t="s">
        <v>990</v>
      </c>
      <c r="F245" s="85"/>
      <c r="H245" s="57"/>
      <c r="I245" s="57"/>
      <c r="J245" s="57"/>
      <c r="K245" s="57"/>
    </row>
    <row r="246" spans="1:11" s="57" customFormat="1" ht="25.05" customHeight="1" x14ac:dyDescent="0.25">
      <c r="A246" s="83" t="s">
        <v>761</v>
      </c>
      <c r="B246" s="63">
        <v>12.8</v>
      </c>
      <c r="C246" s="13" t="s">
        <v>922</v>
      </c>
      <c r="D246" s="151" t="s">
        <v>1493</v>
      </c>
      <c r="E246" s="65" t="s">
        <v>990</v>
      </c>
      <c r="F246" s="85"/>
    </row>
    <row r="247" spans="1:11" s="57" customFormat="1" ht="25.05" customHeight="1" x14ac:dyDescent="0.25">
      <c r="A247" s="83" t="s">
        <v>1031</v>
      </c>
      <c r="B247" s="58">
        <v>12.14</v>
      </c>
      <c r="C247" s="13" t="s">
        <v>1030</v>
      </c>
      <c r="D247" s="99" t="s">
        <v>1258</v>
      </c>
      <c r="E247" s="65" t="s">
        <v>990</v>
      </c>
      <c r="F247" s="85"/>
    </row>
    <row r="248" spans="1:11" s="57" customFormat="1" ht="28.05" customHeight="1" x14ac:dyDescent="0.25">
      <c r="A248" s="152" t="s">
        <v>1281</v>
      </c>
      <c r="B248" s="57" t="s">
        <v>1282</v>
      </c>
      <c r="C248" s="13" t="s">
        <v>561</v>
      </c>
      <c r="D248" s="66" t="s">
        <v>1496</v>
      </c>
      <c r="E248" s="66" t="s">
        <v>92</v>
      </c>
    </row>
    <row r="249" spans="1:11" ht="25.05" customHeight="1" x14ac:dyDescent="0.25">
      <c r="A249" s="150" t="s">
        <v>1277</v>
      </c>
      <c r="B249" s="57">
        <v>11.9</v>
      </c>
      <c r="C249" s="13" t="s">
        <v>777</v>
      </c>
      <c r="D249" s="99" t="s">
        <v>1191</v>
      </c>
      <c r="E249" s="65" t="s">
        <v>990</v>
      </c>
      <c r="F249" s="85"/>
      <c r="H249" s="57"/>
      <c r="I249" s="57"/>
      <c r="J249" s="57">
        <v>1</v>
      </c>
      <c r="K249" s="57"/>
    </row>
    <row r="250" spans="1:11" s="57" customFormat="1" ht="25.05" customHeight="1" x14ac:dyDescent="0.25">
      <c r="A250" s="149" t="s">
        <v>1275</v>
      </c>
      <c r="B250" s="58">
        <v>12.12</v>
      </c>
      <c r="C250" s="13" t="s">
        <v>1004</v>
      </c>
      <c r="D250" s="66" t="s">
        <v>1494</v>
      </c>
      <c r="E250" s="65" t="s">
        <v>990</v>
      </c>
      <c r="F250" s="85"/>
    </row>
    <row r="251" spans="1:11" ht="25.05" customHeight="1" x14ac:dyDescent="0.25">
      <c r="A251" s="150" t="s">
        <v>1276</v>
      </c>
      <c r="B251" s="58">
        <v>11.26</v>
      </c>
      <c r="C251" s="13" t="s">
        <v>874</v>
      </c>
      <c r="D251" s="99" t="s">
        <v>1252</v>
      </c>
      <c r="E251" s="65" t="s">
        <v>990</v>
      </c>
      <c r="F251" s="85"/>
      <c r="H251" s="57"/>
      <c r="I251" s="57">
        <v>1</v>
      </c>
      <c r="J251" s="57"/>
      <c r="K251" s="57"/>
    </row>
    <row r="252" spans="1:11" ht="25.05" customHeight="1" x14ac:dyDescent="0.25">
      <c r="A252" s="150" t="s">
        <v>1278</v>
      </c>
      <c r="B252" s="57">
        <v>11.4</v>
      </c>
      <c r="C252" s="13" t="s">
        <v>766</v>
      </c>
      <c r="D252" t="s">
        <v>1495</v>
      </c>
      <c r="E252" s="65" t="s">
        <v>990</v>
      </c>
      <c r="F252" s="85"/>
      <c r="H252" s="57"/>
      <c r="I252" s="57"/>
      <c r="J252" s="57">
        <v>1</v>
      </c>
      <c r="K252" s="57"/>
    </row>
    <row r="253" spans="1:11" s="57" customFormat="1" ht="25.05" customHeight="1" x14ac:dyDescent="0.25">
      <c r="A253" s="83" t="s">
        <v>1024</v>
      </c>
      <c r="B253" s="58">
        <v>12.14</v>
      </c>
      <c r="C253" s="13" t="s">
        <v>1023</v>
      </c>
      <c r="D253" s="99" t="s">
        <v>1246</v>
      </c>
      <c r="E253" s="65" t="s">
        <v>990</v>
      </c>
      <c r="F253" s="85"/>
    </row>
    <row r="254" spans="1:11" s="155" customFormat="1" ht="25.05" customHeight="1" x14ac:dyDescent="0.25">
      <c r="A254" s="156"/>
      <c r="B254" s="183"/>
      <c r="C254" s="157"/>
      <c r="D254" s="154"/>
      <c r="E254" s="154"/>
      <c r="F254" s="154"/>
    </row>
    <row r="255" spans="1:11" s="155" customFormat="1" ht="25.05" customHeight="1" x14ac:dyDescent="0.25">
      <c r="A255" s="156" t="s">
        <v>1425</v>
      </c>
      <c r="B255" s="183"/>
      <c r="C255" s="157"/>
      <c r="D255" s="154"/>
      <c r="E255" s="154"/>
      <c r="F255" s="154"/>
    </row>
    <row r="256" spans="1:11" ht="25.05" customHeight="1" x14ac:dyDescent="0.25">
      <c r="A256" s="156" t="s">
        <v>1426</v>
      </c>
      <c r="B256">
        <v>10.5</v>
      </c>
      <c r="C256" s="13" t="s">
        <v>312</v>
      </c>
      <c r="D256" s="99" t="s">
        <v>1473</v>
      </c>
      <c r="E256" s="65" t="s">
        <v>990</v>
      </c>
      <c r="F256" s="85"/>
      <c r="H256" s="57"/>
      <c r="I256" s="57"/>
      <c r="J256" s="57">
        <v>1</v>
      </c>
      <c r="K256" s="57"/>
    </row>
    <row r="257" spans="1:11" s="183" customFormat="1" ht="25.05" customHeight="1" x14ac:dyDescent="0.25">
      <c r="A257" s="72"/>
      <c r="C257" s="13"/>
      <c r="D257" s="99"/>
      <c r="E257" s="85"/>
      <c r="F257" s="85"/>
    </row>
    <row r="258" spans="1:11" s="57" customFormat="1" ht="28.05" customHeight="1" x14ac:dyDescent="0.25">
      <c r="A258" s="57" t="s">
        <v>1397</v>
      </c>
    </row>
    <row r="259" spans="1:11" ht="25.05" customHeight="1" x14ac:dyDescent="0.25">
      <c r="A259" s="83" t="s">
        <v>712</v>
      </c>
      <c r="B259" s="63">
        <v>12.7</v>
      </c>
      <c r="C259" s="13" t="s">
        <v>806</v>
      </c>
      <c r="D259" t="s">
        <v>1249</v>
      </c>
      <c r="E259" s="65" t="s">
        <v>990</v>
      </c>
      <c r="F259" s="85"/>
      <c r="H259" s="57"/>
      <c r="I259" s="57"/>
      <c r="J259" s="57">
        <v>1</v>
      </c>
      <c r="K259" s="57"/>
    </row>
    <row r="260" spans="1:11" ht="25.05" customHeight="1" x14ac:dyDescent="0.25">
      <c r="A260" s="163" t="s">
        <v>1310</v>
      </c>
      <c r="B260" s="60" t="s">
        <v>573</v>
      </c>
      <c r="C260" s="13" t="s">
        <v>725</v>
      </c>
      <c r="D260" s="99" t="s">
        <v>1262</v>
      </c>
      <c r="E260" s="65" t="s">
        <v>990</v>
      </c>
      <c r="F260" s="85"/>
      <c r="H260" s="57"/>
      <c r="I260" s="57"/>
      <c r="J260" s="57">
        <v>1</v>
      </c>
      <c r="K260" s="57"/>
    </row>
    <row r="261" spans="1:11" ht="25.05" customHeight="1" x14ac:dyDescent="0.25">
      <c r="A261" s="79" t="s">
        <v>1477</v>
      </c>
      <c r="B261" s="58">
        <v>11.17</v>
      </c>
      <c r="C261" s="13" t="s">
        <v>848</v>
      </c>
      <c r="D261" s="99" t="s">
        <v>1406</v>
      </c>
      <c r="E261" s="65" t="s">
        <v>990</v>
      </c>
      <c r="F261" s="85"/>
      <c r="H261" s="57"/>
      <c r="I261" s="57"/>
      <c r="J261" s="57">
        <v>1</v>
      </c>
      <c r="K261" s="57"/>
    </row>
    <row r="262" spans="1:11" ht="28.05" customHeight="1" x14ac:dyDescent="0.25">
      <c r="A262" t="s">
        <v>1311</v>
      </c>
    </row>
    <row r="264" spans="1:11" ht="25.05" customHeight="1" x14ac:dyDescent="0.25">
      <c r="A264" s="175" t="s">
        <v>396</v>
      </c>
      <c r="B264">
        <v>10.18</v>
      </c>
      <c r="C264" s="13" t="s">
        <v>728</v>
      </c>
      <c r="D264" s="66" t="s">
        <v>1433</v>
      </c>
      <c r="E264" s="66" t="s">
        <v>92</v>
      </c>
      <c r="F264" s="99"/>
      <c r="H264" s="57"/>
      <c r="I264" s="57"/>
      <c r="J264" s="57">
        <v>1</v>
      </c>
      <c r="K264" s="57"/>
    </row>
    <row r="266" spans="1:11" ht="28.05" customHeight="1" x14ac:dyDescent="0.25">
      <c r="A266" t="s">
        <v>1457</v>
      </c>
    </row>
    <row r="267" spans="1:11" s="183" customFormat="1" ht="25.05" customHeight="1" x14ac:dyDescent="0.25">
      <c r="A267" s="156" t="s">
        <v>1478</v>
      </c>
      <c r="B267" s="58">
        <v>11.29</v>
      </c>
      <c r="C267" s="13" t="s">
        <v>878</v>
      </c>
      <c r="D267" s="186" t="s">
        <v>1248</v>
      </c>
      <c r="E267" s="65" t="s">
        <v>990</v>
      </c>
      <c r="F267" s="85"/>
      <c r="I267" s="183">
        <v>1</v>
      </c>
    </row>
    <row r="268" spans="1:11" ht="25.05" customHeight="1" x14ac:dyDescent="0.25">
      <c r="A268" s="175" t="s">
        <v>1479</v>
      </c>
      <c r="B268" s="58">
        <v>11.16</v>
      </c>
      <c r="C268" s="13" t="s">
        <v>800</v>
      </c>
      <c r="D268" s="66" t="s">
        <v>1491</v>
      </c>
      <c r="E268" s="142" t="s">
        <v>990</v>
      </c>
      <c r="F268" s="85"/>
      <c r="H268" s="57"/>
      <c r="I268" s="57"/>
      <c r="J268" s="57"/>
      <c r="K268" s="57"/>
    </row>
    <row r="271" spans="1:11" ht="28.05" customHeight="1" x14ac:dyDescent="0.25">
      <c r="A271" t="s">
        <v>1486</v>
      </c>
    </row>
    <row r="272" spans="1:11" ht="28.05" customHeight="1" x14ac:dyDescent="0.25">
      <c r="A272" t="s">
        <v>1312</v>
      </c>
    </row>
    <row r="273" spans="1:11" s="57" customFormat="1" ht="25.05" customHeight="1" x14ac:dyDescent="0.25">
      <c r="A273" s="83" t="s">
        <v>921</v>
      </c>
      <c r="B273" s="63">
        <v>12.9</v>
      </c>
      <c r="C273" s="13" t="s">
        <v>942</v>
      </c>
      <c r="D273" s="99" t="s">
        <v>1432</v>
      </c>
      <c r="E273" s="65" t="s">
        <v>990</v>
      </c>
      <c r="F273" s="85"/>
      <c r="J273" s="57">
        <v>1</v>
      </c>
    </row>
    <row r="274" spans="1:11" ht="25.05" customHeight="1" x14ac:dyDescent="0.25">
      <c r="A274" s="79" t="s">
        <v>1487</v>
      </c>
      <c r="B274" s="58">
        <v>11.13</v>
      </c>
      <c r="C274" s="13" t="s">
        <v>789</v>
      </c>
      <c r="D274" s="66" t="s">
        <v>1490</v>
      </c>
      <c r="E274" s="65" t="s">
        <v>990</v>
      </c>
      <c r="F274" s="85"/>
      <c r="H274" s="57"/>
      <c r="I274" s="57"/>
      <c r="J274" s="57">
        <v>1</v>
      </c>
      <c r="K274" s="57"/>
    </row>
    <row r="275" spans="1:11" ht="25.05" customHeight="1" x14ac:dyDescent="0.25">
      <c r="A275" s="79" t="s">
        <v>1488</v>
      </c>
      <c r="B275" s="58">
        <v>11.22</v>
      </c>
      <c r="C275" s="13" t="s">
        <v>866</v>
      </c>
      <c r="D275" s="99" t="s">
        <v>1405</v>
      </c>
      <c r="E275" s="65" t="s">
        <v>990</v>
      </c>
      <c r="F275" s="85"/>
      <c r="H275" s="57"/>
      <c r="I275" s="57"/>
      <c r="J275" s="57">
        <v>1</v>
      </c>
      <c r="K275" s="57"/>
    </row>
    <row r="276" spans="1:11" ht="25.05" customHeight="1" x14ac:dyDescent="0.25">
      <c r="A276" s="160" t="s">
        <v>1295</v>
      </c>
      <c r="B276" s="57">
        <v>11.9</v>
      </c>
      <c r="C276" s="13" t="s">
        <v>774</v>
      </c>
      <c r="D276" s="99" t="s">
        <v>1294</v>
      </c>
      <c r="E276" s="65" t="s">
        <v>990</v>
      </c>
      <c r="F276" s="85"/>
      <c r="H276" s="57"/>
      <c r="I276" s="57"/>
      <c r="J276" s="57">
        <v>1</v>
      </c>
      <c r="K276" s="57"/>
    </row>
    <row r="277" spans="1:11" ht="25.05" customHeight="1" x14ac:dyDescent="0.25">
      <c r="A277" s="161" t="s">
        <v>1296</v>
      </c>
      <c r="B277" s="57">
        <v>11.9</v>
      </c>
      <c r="C277" s="13" t="s">
        <v>774</v>
      </c>
      <c r="D277" s="99" t="s">
        <v>1294</v>
      </c>
      <c r="E277" s="65" t="s">
        <v>990</v>
      </c>
      <c r="F277" s="85"/>
      <c r="H277" s="57"/>
      <c r="I277" s="57"/>
      <c r="J277" s="57"/>
      <c r="K277" s="57"/>
    </row>
    <row r="278" spans="1:11" s="57" customFormat="1" ht="25.05" customHeight="1" x14ac:dyDescent="0.25">
      <c r="A278" s="83" t="s">
        <v>919</v>
      </c>
      <c r="B278" s="63">
        <v>12.9</v>
      </c>
      <c r="C278" s="13" t="s">
        <v>941</v>
      </c>
      <c r="D278" s="99" t="s">
        <v>1309</v>
      </c>
      <c r="E278" s="65" t="s">
        <v>990</v>
      </c>
      <c r="F278" s="85"/>
      <c r="J278" s="57">
        <v>1</v>
      </c>
    </row>
  </sheetData>
  <mergeCells count="1">
    <mergeCell ref="D172:D173"/>
  </mergeCells>
  <phoneticPr fontId="2" type="noConversion"/>
  <hyperlinks>
    <hyperlink ref="C204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125"/>
  <sheetViews>
    <sheetView zoomScale="70" zoomScaleNormal="70" workbookViewId="0">
      <pane xSplit="1" topLeftCell="C1" activePane="topRight" state="frozen"/>
      <selection activeCell="A73" sqref="A73"/>
      <selection pane="topRight" activeCell="D2" sqref="D2"/>
    </sheetView>
  </sheetViews>
  <sheetFormatPr defaultRowHeight="25.05" customHeight="1" x14ac:dyDescent="0.25"/>
  <cols>
    <col min="1" max="1" width="56.6640625" style="83" customWidth="1"/>
    <col min="2" max="2" width="17.88671875" bestFit="1" customWidth="1"/>
    <col min="3" max="3" width="19.21875" customWidth="1"/>
    <col min="4" max="4" width="51.44140625" customWidth="1"/>
    <col min="6" max="6" width="8.88671875" style="99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68" t="s">
        <v>0</v>
      </c>
      <c r="B1" s="1" t="s">
        <v>1</v>
      </c>
      <c r="C1" s="1" t="s">
        <v>2</v>
      </c>
      <c r="D1" s="1" t="s">
        <v>6</v>
      </c>
      <c r="G1" s="15" t="s">
        <v>970</v>
      </c>
      <c r="H1" s="15" t="s">
        <v>973</v>
      </c>
      <c r="I1" s="15" t="s">
        <v>971</v>
      </c>
      <c r="J1" s="15" t="s">
        <v>972</v>
      </c>
      <c r="K1" s="23" t="s">
        <v>958</v>
      </c>
      <c r="L1" s="23" t="s">
        <v>956</v>
      </c>
      <c r="M1" s="23" t="s">
        <v>957</v>
      </c>
    </row>
    <row r="2" spans="1:13" ht="25.05" customHeight="1" x14ac:dyDescent="0.25">
      <c r="A2" s="69" t="s">
        <v>122</v>
      </c>
      <c r="B2" s="7" t="s">
        <v>141</v>
      </c>
      <c r="C2" s="13" t="s">
        <v>556</v>
      </c>
      <c r="D2" t="s">
        <v>578</v>
      </c>
      <c r="E2" t="s">
        <v>92</v>
      </c>
      <c r="G2">
        <v>1</v>
      </c>
    </row>
    <row r="3" spans="1:13" s="53" customFormat="1" ht="25.05" customHeight="1" x14ac:dyDescent="0.25">
      <c r="A3" s="70" t="s">
        <v>560</v>
      </c>
      <c r="B3" s="53">
        <v>8.1199999999999992</v>
      </c>
      <c r="D3" s="53" t="s">
        <v>559</v>
      </c>
      <c r="E3" s="53" t="s">
        <v>92</v>
      </c>
      <c r="F3" s="135"/>
    </row>
    <row r="4" spans="1:13" ht="25.05" customHeight="1" x14ac:dyDescent="0.25">
      <c r="A4" s="69" t="s">
        <v>829</v>
      </c>
      <c r="B4">
        <v>8.15</v>
      </c>
      <c r="C4" s="13" t="s">
        <v>1409</v>
      </c>
      <c r="D4" s="57" t="s">
        <v>1396</v>
      </c>
      <c r="E4" s="141" t="s">
        <v>990</v>
      </c>
      <c r="F4" s="85"/>
      <c r="L4">
        <v>1</v>
      </c>
    </row>
    <row r="5" spans="1:13" ht="25.05" customHeight="1" x14ac:dyDescent="0.25">
      <c r="A5" s="71" t="s">
        <v>153</v>
      </c>
      <c r="B5" s="55">
        <v>8.24</v>
      </c>
      <c r="C5" s="54" t="s">
        <v>562</v>
      </c>
      <c r="D5" s="55" t="s">
        <v>563</v>
      </c>
      <c r="E5" t="s">
        <v>92</v>
      </c>
      <c r="G5">
        <v>1</v>
      </c>
    </row>
    <row r="6" spans="1:13" ht="25.05" customHeight="1" x14ac:dyDescent="0.25">
      <c r="A6" s="72" t="s">
        <v>226</v>
      </c>
      <c r="B6">
        <v>9.14</v>
      </c>
      <c r="C6" s="13" t="s">
        <v>714</v>
      </c>
      <c r="D6" t="s">
        <v>1396</v>
      </c>
      <c r="E6" s="141" t="s">
        <v>990</v>
      </c>
      <c r="F6" s="85"/>
    </row>
    <row r="7" spans="1:13" ht="25.05" customHeight="1" x14ac:dyDescent="0.25">
      <c r="A7" s="72" t="s">
        <v>227</v>
      </c>
      <c r="B7">
        <v>9.14</v>
      </c>
      <c r="C7" s="13" t="s">
        <v>569</v>
      </c>
      <c r="D7" t="s">
        <v>756</v>
      </c>
      <c r="E7" s="141" t="s">
        <v>92</v>
      </c>
      <c r="F7" s="85"/>
      <c r="L7">
        <v>1</v>
      </c>
    </row>
    <row r="8" spans="1:13" ht="25.05" customHeight="1" x14ac:dyDescent="0.25">
      <c r="A8" s="72" t="s">
        <v>265</v>
      </c>
      <c r="B8" s="4">
        <v>9.1999999999999993</v>
      </c>
      <c r="C8" s="13" t="s">
        <v>570</v>
      </c>
      <c r="D8" s="66" t="s">
        <v>1283</v>
      </c>
      <c r="E8" s="66" t="s">
        <v>92</v>
      </c>
    </row>
    <row r="9" spans="1:13" ht="25.05" customHeight="1" x14ac:dyDescent="0.25">
      <c r="A9" s="72" t="s">
        <v>828</v>
      </c>
      <c r="B9" s="4">
        <v>9.1999999999999993</v>
      </c>
      <c r="C9" s="13" t="s">
        <v>717</v>
      </c>
      <c r="D9" t="s">
        <v>949</v>
      </c>
      <c r="E9" s="66" t="s">
        <v>92</v>
      </c>
      <c r="M9">
        <v>1</v>
      </c>
    </row>
    <row r="10" spans="1:13" ht="25.05" customHeight="1" x14ac:dyDescent="0.25">
      <c r="A10" s="72" t="s">
        <v>275</v>
      </c>
      <c r="B10">
        <v>9.24</v>
      </c>
      <c r="C10" s="13" t="s">
        <v>1401</v>
      </c>
      <c r="D10" t="s">
        <v>1088</v>
      </c>
      <c r="E10" s="65" t="s">
        <v>990</v>
      </c>
      <c r="F10" s="85"/>
    </row>
    <row r="11" spans="1:13" ht="25.05" customHeight="1" x14ac:dyDescent="0.25">
      <c r="A11" s="72" t="s">
        <v>288</v>
      </c>
      <c r="B11">
        <v>9.2799999999999994</v>
      </c>
      <c r="C11" s="13" t="s">
        <v>718</v>
      </c>
      <c r="D11" t="s">
        <v>931</v>
      </c>
      <c r="E11" s="141" t="s">
        <v>92</v>
      </c>
      <c r="F11" s="85"/>
      <c r="L11">
        <v>1</v>
      </c>
    </row>
    <row r="12" spans="1:13" ht="25.05" customHeight="1" x14ac:dyDescent="0.25">
      <c r="A12" s="75" t="s">
        <v>827</v>
      </c>
      <c r="B12">
        <v>10.4</v>
      </c>
      <c r="C12" s="13" t="s">
        <v>311</v>
      </c>
      <c r="D12" t="s">
        <v>1035</v>
      </c>
      <c r="E12" s="141" t="s">
        <v>990</v>
      </c>
      <c r="F12" s="85"/>
    </row>
    <row r="13" spans="1:13" ht="25.05" customHeight="1" x14ac:dyDescent="0.25">
      <c r="A13" s="74" t="s">
        <v>313</v>
      </c>
      <c r="B13">
        <v>10.6</v>
      </c>
      <c r="C13" s="13" t="s">
        <v>721</v>
      </c>
      <c r="D13" s="57" t="s">
        <v>1285</v>
      </c>
      <c r="E13" s="141" t="s">
        <v>990</v>
      </c>
    </row>
    <row r="14" spans="1:13" ht="25.05" customHeight="1" x14ac:dyDescent="0.25">
      <c r="A14" s="72" t="s">
        <v>314</v>
      </c>
      <c r="B14">
        <v>10.6</v>
      </c>
      <c r="C14" s="13" t="s">
        <v>714</v>
      </c>
      <c r="D14" s="57" t="s">
        <v>1396</v>
      </c>
      <c r="E14" s="141" t="s">
        <v>990</v>
      </c>
      <c r="F14" s="85"/>
    </row>
    <row r="15" spans="1:13" ht="25.05" customHeight="1" x14ac:dyDescent="0.25">
      <c r="A15" s="72" t="s">
        <v>321</v>
      </c>
      <c r="B15">
        <v>10.9</v>
      </c>
      <c r="C15" s="13" t="s">
        <v>722</v>
      </c>
      <c r="D15" t="s">
        <v>1216</v>
      </c>
      <c r="E15" s="141" t="s">
        <v>92</v>
      </c>
      <c r="F15" s="85"/>
      <c r="L15">
        <v>1</v>
      </c>
    </row>
    <row r="16" spans="1:13" ht="25.05" customHeight="1" x14ac:dyDescent="0.25">
      <c r="A16" s="72" t="s">
        <v>355</v>
      </c>
      <c r="B16" s="4">
        <v>10.1</v>
      </c>
      <c r="C16" s="13" t="s">
        <v>561</v>
      </c>
      <c r="D16" s="99" t="s">
        <v>1174</v>
      </c>
      <c r="E16" s="65" t="s">
        <v>990</v>
      </c>
      <c r="F16" s="85"/>
    </row>
    <row r="17" spans="1:13" ht="25.05" customHeight="1" x14ac:dyDescent="0.25">
      <c r="A17" s="74" t="s">
        <v>380</v>
      </c>
      <c r="B17">
        <v>10.16</v>
      </c>
      <c r="C17" s="13" t="s">
        <v>944</v>
      </c>
      <c r="D17" t="s">
        <v>757</v>
      </c>
      <c r="E17" s="66" t="s">
        <v>92</v>
      </c>
    </row>
    <row r="18" spans="1:13" ht="25.05" customHeight="1" x14ac:dyDescent="0.25">
      <c r="A18" s="75" t="s">
        <v>946</v>
      </c>
      <c r="B18">
        <v>10.18</v>
      </c>
      <c r="C18" s="13" t="s">
        <v>945</v>
      </c>
      <c r="D18" t="s">
        <v>727</v>
      </c>
      <c r="E18" s="66" t="s">
        <v>92</v>
      </c>
      <c r="M18">
        <v>1</v>
      </c>
    </row>
    <row r="19" spans="1:13" ht="25.05" customHeight="1" x14ac:dyDescent="0.25">
      <c r="A19" s="76" t="s">
        <v>826</v>
      </c>
      <c r="B19">
        <v>10.23</v>
      </c>
      <c r="C19" s="13" t="s">
        <v>731</v>
      </c>
      <c r="E19" s="65" t="s">
        <v>990</v>
      </c>
      <c r="F19" s="85"/>
    </row>
    <row r="20" spans="1:13" ht="25.05" customHeight="1" x14ac:dyDescent="0.25">
      <c r="A20" s="75" t="s">
        <v>825</v>
      </c>
      <c r="B20">
        <v>10.24</v>
      </c>
      <c r="C20" s="13" t="s">
        <v>733</v>
      </c>
      <c r="D20" t="s">
        <v>1424</v>
      </c>
      <c r="E20" s="65" t="s">
        <v>990</v>
      </c>
      <c r="F20" s="85"/>
      <c r="G20" s="57"/>
    </row>
    <row r="21" spans="1:13" ht="25.05" customHeight="1" x14ac:dyDescent="0.25">
      <c r="A21" s="72" t="s">
        <v>381</v>
      </c>
      <c r="B21" s="59" t="s">
        <v>574</v>
      </c>
      <c r="C21" s="13" t="s">
        <v>736</v>
      </c>
      <c r="D21" s="107" t="s">
        <v>1171</v>
      </c>
      <c r="E21" s="107" t="s">
        <v>463</v>
      </c>
    </row>
    <row r="22" spans="1:13" ht="25.05" customHeight="1" x14ac:dyDescent="0.25">
      <c r="A22" s="76" t="s">
        <v>820</v>
      </c>
      <c r="B22" s="56" t="s">
        <v>575</v>
      </c>
      <c r="C22" s="13" t="s">
        <v>738</v>
      </c>
      <c r="D22" s="57" t="s">
        <v>999</v>
      </c>
      <c r="E22" s="65" t="s">
        <v>990</v>
      </c>
      <c r="F22" s="85"/>
    </row>
    <row r="23" spans="1:13" s="57" customFormat="1" ht="25.05" customHeight="1" x14ac:dyDescent="0.25">
      <c r="A23" s="76" t="s">
        <v>908</v>
      </c>
      <c r="B23" s="57">
        <v>10.26</v>
      </c>
      <c r="C23" s="13" t="s">
        <v>737</v>
      </c>
      <c r="D23" s="66" t="s">
        <v>1475</v>
      </c>
      <c r="E23" s="65" t="s">
        <v>990</v>
      </c>
      <c r="F23" s="85"/>
      <c r="J23" s="57">
        <v>1</v>
      </c>
    </row>
    <row r="24" spans="1:13" ht="25.05" customHeight="1" x14ac:dyDescent="0.25">
      <c r="A24" s="76" t="s">
        <v>821</v>
      </c>
      <c r="B24">
        <v>10.26</v>
      </c>
      <c r="C24" s="13" t="s">
        <v>572</v>
      </c>
      <c r="D24" s="57" t="s">
        <v>1293</v>
      </c>
      <c r="E24" s="141" t="s">
        <v>990</v>
      </c>
      <c r="F24" s="85"/>
      <c r="J24" s="57">
        <v>1</v>
      </c>
    </row>
    <row r="25" spans="1:13" ht="25.05" customHeight="1" x14ac:dyDescent="0.25">
      <c r="A25" s="76" t="s">
        <v>830</v>
      </c>
      <c r="B25" s="57">
        <v>10.29</v>
      </c>
      <c r="C25" s="13" t="s">
        <v>739</v>
      </c>
      <c r="D25" t="s">
        <v>928</v>
      </c>
      <c r="E25" s="66" t="s">
        <v>92</v>
      </c>
      <c r="G25" s="57"/>
    </row>
    <row r="26" spans="1:13" ht="25.05" customHeight="1" x14ac:dyDescent="0.25">
      <c r="A26" s="69" t="s">
        <v>467</v>
      </c>
      <c r="B26" s="58">
        <v>10.3</v>
      </c>
      <c r="C26" s="13" t="s">
        <v>740</v>
      </c>
      <c r="D26" t="s">
        <v>1307</v>
      </c>
      <c r="E26" s="141" t="s">
        <v>990</v>
      </c>
      <c r="F26" s="85"/>
    </row>
    <row r="27" spans="1:13" ht="25.05" customHeight="1" x14ac:dyDescent="0.25">
      <c r="A27" s="72" t="s">
        <v>822</v>
      </c>
      <c r="B27" s="56" t="s">
        <v>577</v>
      </c>
      <c r="C27" s="13" t="s">
        <v>742</v>
      </c>
      <c r="D27" s="66" t="s">
        <v>1462</v>
      </c>
      <c r="E27" s="65" t="s">
        <v>990</v>
      </c>
      <c r="F27" s="85"/>
      <c r="J27" s="57">
        <v>1</v>
      </c>
    </row>
    <row r="28" spans="1:13" ht="25.05" customHeight="1" x14ac:dyDescent="0.25">
      <c r="A28" s="75" t="s">
        <v>823</v>
      </c>
      <c r="B28" s="58">
        <v>10.3</v>
      </c>
      <c r="C28" s="13" t="s">
        <v>743</v>
      </c>
      <c r="D28" s="143"/>
      <c r="E28" s="65" t="s">
        <v>990</v>
      </c>
      <c r="F28" s="85"/>
    </row>
    <row r="29" spans="1:13" ht="25.05" customHeight="1" x14ac:dyDescent="0.25">
      <c r="A29" s="72" t="s">
        <v>470</v>
      </c>
      <c r="B29" s="58">
        <v>10.3</v>
      </c>
      <c r="C29" s="13" t="s">
        <v>744</v>
      </c>
      <c r="D29" s="144" t="s">
        <v>1211</v>
      </c>
      <c r="E29" s="145" t="s">
        <v>92</v>
      </c>
      <c r="F29" s="85"/>
    </row>
    <row r="30" spans="1:13" ht="25.05" customHeight="1" x14ac:dyDescent="0.25">
      <c r="A30" s="77" t="s">
        <v>824</v>
      </c>
      <c r="B30" s="58">
        <v>10.3</v>
      </c>
      <c r="C30" s="13" t="s">
        <v>746</v>
      </c>
      <c r="D30" s="143"/>
      <c r="E30" s="65" t="s">
        <v>990</v>
      </c>
      <c r="F30" s="85"/>
    </row>
    <row r="31" spans="1:13" ht="25.05" customHeight="1" x14ac:dyDescent="0.25">
      <c r="A31" s="72" t="s">
        <v>304</v>
      </c>
      <c r="B31" s="58">
        <v>10.3</v>
      </c>
      <c r="C31" s="13" t="s">
        <v>719</v>
      </c>
      <c r="D31" t="s">
        <v>1408</v>
      </c>
      <c r="E31" s="141" t="s">
        <v>990</v>
      </c>
      <c r="F31" s="85"/>
      <c r="J31" s="57">
        <v>1</v>
      </c>
    </row>
    <row r="32" spans="1:13" ht="25.05" customHeight="1" x14ac:dyDescent="0.25">
      <c r="A32" s="76" t="s">
        <v>817</v>
      </c>
      <c r="B32" s="57">
        <v>11.2</v>
      </c>
      <c r="C32" s="13" t="s">
        <v>718</v>
      </c>
      <c r="D32" s="57" t="s">
        <v>931</v>
      </c>
      <c r="E32" s="141" t="s">
        <v>92</v>
      </c>
      <c r="F32" s="85"/>
      <c r="G32" s="57"/>
      <c r="L32">
        <v>1</v>
      </c>
    </row>
    <row r="33" spans="1:13" ht="25.05" customHeight="1" x14ac:dyDescent="0.25">
      <c r="A33" s="78" t="s">
        <v>818</v>
      </c>
      <c r="B33" s="57">
        <v>11.3</v>
      </c>
      <c r="C33" s="13" t="s">
        <v>762</v>
      </c>
      <c r="D33" t="s">
        <v>805</v>
      </c>
      <c r="E33" s="66" t="s">
        <v>92</v>
      </c>
      <c r="M33">
        <v>1</v>
      </c>
    </row>
    <row r="34" spans="1:13" ht="25.05" customHeight="1" x14ac:dyDescent="0.25">
      <c r="A34" s="76" t="s">
        <v>819</v>
      </c>
      <c r="B34" s="57">
        <v>11.4</v>
      </c>
      <c r="C34" s="13" t="s">
        <v>765</v>
      </c>
      <c r="D34" s="66" t="s">
        <v>1033</v>
      </c>
      <c r="E34" s="66" t="s">
        <v>505</v>
      </c>
      <c r="M34">
        <v>1</v>
      </c>
    </row>
    <row r="35" spans="1:13" ht="25.05" customHeight="1" x14ac:dyDescent="0.25">
      <c r="A35" s="76" t="s">
        <v>814</v>
      </c>
      <c r="B35" s="57">
        <v>11.7</v>
      </c>
      <c r="C35" s="13" t="s">
        <v>768</v>
      </c>
      <c r="E35" t="s">
        <v>528</v>
      </c>
      <c r="G35">
        <v>1</v>
      </c>
    </row>
    <row r="36" spans="1:13" ht="25.05" customHeight="1" x14ac:dyDescent="0.25">
      <c r="A36" s="76" t="s">
        <v>815</v>
      </c>
      <c r="B36" s="57">
        <v>11.8</v>
      </c>
      <c r="C36" s="13" t="s">
        <v>771</v>
      </c>
      <c r="D36" t="s">
        <v>1418</v>
      </c>
      <c r="E36" s="141" t="s">
        <v>990</v>
      </c>
      <c r="F36" s="85"/>
      <c r="J36" s="57">
        <v>1</v>
      </c>
    </row>
    <row r="37" spans="1:13" ht="25.05" customHeight="1" x14ac:dyDescent="0.25">
      <c r="A37" s="76" t="s">
        <v>816</v>
      </c>
      <c r="B37" s="57">
        <v>11.9</v>
      </c>
      <c r="C37" s="13" t="s">
        <v>778</v>
      </c>
      <c r="D37" s="66" t="s">
        <v>1217</v>
      </c>
      <c r="E37" s="65" t="s">
        <v>990</v>
      </c>
      <c r="F37" s="85"/>
      <c r="J37" s="57">
        <v>1</v>
      </c>
    </row>
    <row r="38" spans="1:13" ht="25.05" customHeight="1" x14ac:dyDescent="0.25">
      <c r="A38" s="75" t="s">
        <v>964</v>
      </c>
      <c r="B38" s="57">
        <v>11.9</v>
      </c>
      <c r="C38" s="13" t="s">
        <v>781</v>
      </c>
      <c r="D38" s="66" t="s">
        <v>1461</v>
      </c>
      <c r="E38" s="66" t="s">
        <v>537</v>
      </c>
      <c r="J38" s="57">
        <v>1</v>
      </c>
    </row>
    <row r="39" spans="1:13" ht="25.05" customHeight="1" x14ac:dyDescent="0.25">
      <c r="A39" s="76" t="s">
        <v>813</v>
      </c>
      <c r="B39" s="57">
        <v>11.9</v>
      </c>
      <c r="C39" s="13" t="s">
        <v>779</v>
      </c>
      <c r="D39" t="s">
        <v>963</v>
      </c>
      <c r="E39" s="142" t="s">
        <v>92</v>
      </c>
      <c r="F39" s="85"/>
      <c r="L39">
        <v>1</v>
      </c>
    </row>
    <row r="40" spans="1:13" ht="25.05" customHeight="1" x14ac:dyDescent="0.25">
      <c r="A40" s="76" t="s">
        <v>951</v>
      </c>
      <c r="B40" s="57">
        <v>11.9</v>
      </c>
      <c r="C40" s="13" t="s">
        <v>781</v>
      </c>
      <c r="D40" s="66" t="s">
        <v>1461</v>
      </c>
      <c r="E40" s="66" t="s">
        <v>537</v>
      </c>
      <c r="M40">
        <v>1</v>
      </c>
    </row>
    <row r="41" spans="1:13" ht="25.05" customHeight="1" x14ac:dyDescent="0.25">
      <c r="A41" s="75" t="s">
        <v>810</v>
      </c>
      <c r="B41" s="57">
        <v>11.9</v>
      </c>
      <c r="C41" s="13" t="s">
        <v>780</v>
      </c>
      <c r="D41" t="s">
        <v>1253</v>
      </c>
      <c r="E41" s="141" t="s">
        <v>990</v>
      </c>
      <c r="F41" s="85"/>
      <c r="J41" s="57">
        <v>1</v>
      </c>
    </row>
    <row r="42" spans="1:13" ht="25.05" customHeight="1" x14ac:dyDescent="0.25">
      <c r="A42" s="76" t="s">
        <v>811</v>
      </c>
      <c r="B42" s="58">
        <v>11.1</v>
      </c>
      <c r="C42" s="13" t="s">
        <v>783</v>
      </c>
      <c r="D42" s="66" t="s">
        <v>1420</v>
      </c>
      <c r="E42" s="65" t="s">
        <v>990</v>
      </c>
      <c r="F42" s="85"/>
      <c r="J42" s="57">
        <v>1</v>
      </c>
    </row>
    <row r="43" spans="1:13" ht="25.05" customHeight="1" x14ac:dyDescent="0.25">
      <c r="A43" s="76" t="s">
        <v>812</v>
      </c>
      <c r="B43" s="58">
        <v>11.11</v>
      </c>
      <c r="C43" s="13" t="s">
        <v>784</v>
      </c>
      <c r="D43" t="s">
        <v>930</v>
      </c>
      <c r="E43" s="141" t="s">
        <v>990</v>
      </c>
      <c r="F43" s="85"/>
      <c r="L43">
        <v>1</v>
      </c>
    </row>
    <row r="44" spans="1:13" ht="25.05" customHeight="1" x14ac:dyDescent="0.25">
      <c r="A44" s="80" t="s">
        <v>539</v>
      </c>
      <c r="B44" s="58">
        <v>11.11</v>
      </c>
      <c r="C44" s="13" t="s">
        <v>785</v>
      </c>
      <c r="D44" s="66" t="s">
        <v>843</v>
      </c>
      <c r="E44" s="66" t="s">
        <v>547</v>
      </c>
    </row>
    <row r="45" spans="1:13" ht="25.05" customHeight="1" x14ac:dyDescent="0.25">
      <c r="A45" s="76" t="s">
        <v>831</v>
      </c>
      <c r="B45" s="58">
        <v>11.12</v>
      </c>
      <c r="C45" s="13" t="s">
        <v>786</v>
      </c>
      <c r="D45" t="s">
        <v>1404</v>
      </c>
      <c r="E45" s="141" t="s">
        <v>990</v>
      </c>
      <c r="F45" s="85"/>
      <c r="J45" s="57">
        <v>1</v>
      </c>
    </row>
    <row r="46" spans="1:13" ht="25.05" customHeight="1" x14ac:dyDescent="0.25">
      <c r="A46" s="76" t="s">
        <v>832</v>
      </c>
      <c r="B46" s="58">
        <v>11.12</v>
      </c>
      <c r="C46" s="13" t="s">
        <v>787</v>
      </c>
      <c r="D46" s="66" t="s">
        <v>1407</v>
      </c>
      <c r="E46" s="65" t="s">
        <v>990</v>
      </c>
      <c r="F46" s="85"/>
      <c r="J46" s="57">
        <v>1</v>
      </c>
    </row>
    <row r="47" spans="1:13" ht="25.05" customHeight="1" x14ac:dyDescent="0.25">
      <c r="A47" s="76" t="s">
        <v>952</v>
      </c>
      <c r="B47" s="58">
        <v>11.12</v>
      </c>
      <c r="C47" s="13" t="s">
        <v>788</v>
      </c>
      <c r="D47" t="s">
        <v>992</v>
      </c>
      <c r="E47" s="66" t="s">
        <v>552</v>
      </c>
      <c r="M47">
        <v>1</v>
      </c>
    </row>
    <row r="48" spans="1:13" ht="25.05" customHeight="1" x14ac:dyDescent="0.25">
      <c r="A48" s="81" t="s">
        <v>879</v>
      </c>
      <c r="B48" s="52">
        <v>11.14</v>
      </c>
      <c r="C48" s="67" t="s">
        <v>790</v>
      </c>
      <c r="D48" s="52" t="s">
        <v>844</v>
      </c>
      <c r="E48" s="52" t="s">
        <v>92</v>
      </c>
      <c r="F48" s="136"/>
    </row>
    <row r="49" spans="1:13" ht="25.05" customHeight="1" x14ac:dyDescent="0.25">
      <c r="A49" s="76" t="s">
        <v>833</v>
      </c>
      <c r="B49" s="58">
        <v>11.14</v>
      </c>
      <c r="C49" s="13" t="s">
        <v>792</v>
      </c>
      <c r="D49" s="57" t="s">
        <v>1260</v>
      </c>
      <c r="E49" s="141" t="s">
        <v>990</v>
      </c>
      <c r="F49" s="85"/>
      <c r="J49" s="57">
        <v>1</v>
      </c>
    </row>
    <row r="50" spans="1:13" ht="25.05" customHeight="1" x14ac:dyDescent="0.25">
      <c r="A50" s="76" t="s">
        <v>834</v>
      </c>
      <c r="B50" s="58">
        <v>11.14</v>
      </c>
      <c r="C50" s="13" t="s">
        <v>793</v>
      </c>
      <c r="D50" t="s">
        <v>1259</v>
      </c>
      <c r="E50" s="141" t="s">
        <v>990</v>
      </c>
      <c r="F50" s="85"/>
      <c r="J50" s="57">
        <v>1</v>
      </c>
    </row>
    <row r="51" spans="1:13" ht="25.05" customHeight="1" x14ac:dyDescent="0.25">
      <c r="A51" s="76" t="s">
        <v>835</v>
      </c>
      <c r="B51" s="58">
        <v>11.14</v>
      </c>
      <c r="C51" s="13" t="s">
        <v>794</v>
      </c>
      <c r="D51" t="s">
        <v>1244</v>
      </c>
      <c r="E51" s="65" t="s">
        <v>990</v>
      </c>
      <c r="F51" s="85"/>
      <c r="J51" s="57">
        <v>1</v>
      </c>
    </row>
    <row r="52" spans="1:13" s="57" customFormat="1" ht="25.05" customHeight="1" x14ac:dyDescent="0.25">
      <c r="A52" s="75" t="s">
        <v>953</v>
      </c>
      <c r="B52" s="58">
        <v>11.14</v>
      </c>
      <c r="C52" s="13" t="s">
        <v>795</v>
      </c>
      <c r="D52" s="57" t="s">
        <v>1034</v>
      </c>
      <c r="E52" s="66" t="s">
        <v>92</v>
      </c>
      <c r="F52" s="99"/>
    </row>
    <row r="53" spans="1:13" ht="25.05" customHeight="1" x14ac:dyDescent="0.25">
      <c r="A53" s="76" t="s">
        <v>836</v>
      </c>
      <c r="B53" s="58">
        <v>11.15</v>
      </c>
      <c r="C53" s="13" t="s">
        <v>796</v>
      </c>
      <c r="D53" t="s">
        <v>1422</v>
      </c>
      <c r="E53" s="141" t="s">
        <v>990</v>
      </c>
      <c r="F53" s="85"/>
      <c r="J53" s="57">
        <v>1</v>
      </c>
    </row>
    <row r="54" spans="1:13" ht="25.05" customHeight="1" x14ac:dyDescent="0.25">
      <c r="A54" s="76" t="s">
        <v>837</v>
      </c>
      <c r="B54" s="58">
        <v>11.15</v>
      </c>
      <c r="C54" s="13" t="s">
        <v>797</v>
      </c>
      <c r="D54" t="s">
        <v>910</v>
      </c>
      <c r="E54" s="65" t="s">
        <v>990</v>
      </c>
      <c r="F54" s="85"/>
      <c r="J54" s="57">
        <v>1</v>
      </c>
    </row>
    <row r="55" spans="1:13" ht="25.05" customHeight="1" x14ac:dyDescent="0.25">
      <c r="A55" s="76" t="s">
        <v>838</v>
      </c>
      <c r="B55" s="58">
        <v>11.15</v>
      </c>
      <c r="C55" s="13" t="s">
        <v>717</v>
      </c>
      <c r="D55" s="57" t="s">
        <v>949</v>
      </c>
      <c r="E55" s="66" t="s">
        <v>92</v>
      </c>
      <c r="M55">
        <v>1</v>
      </c>
    </row>
    <row r="56" spans="1:13" ht="25.05" customHeight="1" x14ac:dyDescent="0.25">
      <c r="A56" s="76" t="s">
        <v>839</v>
      </c>
      <c r="B56" s="58">
        <v>11.16</v>
      </c>
      <c r="C56" s="13" t="s">
        <v>798</v>
      </c>
      <c r="D56" t="s">
        <v>1402</v>
      </c>
      <c r="E56" s="65" t="s">
        <v>990</v>
      </c>
      <c r="F56" s="85"/>
      <c r="J56" s="57">
        <v>1</v>
      </c>
    </row>
    <row r="57" spans="1:13" ht="25.05" customHeight="1" x14ac:dyDescent="0.25">
      <c r="A57" s="76" t="s">
        <v>840</v>
      </c>
      <c r="B57" s="58">
        <v>11.16</v>
      </c>
      <c r="C57" s="13" t="s">
        <v>739</v>
      </c>
      <c r="D57" t="s">
        <v>909</v>
      </c>
      <c r="E57" s="66" t="s">
        <v>92</v>
      </c>
      <c r="M57">
        <v>1</v>
      </c>
    </row>
    <row r="58" spans="1:13" ht="25.05" customHeight="1" x14ac:dyDescent="0.25">
      <c r="A58" s="82" t="s">
        <v>593</v>
      </c>
      <c r="B58" s="58">
        <v>11.16</v>
      </c>
      <c r="C58" s="13" t="s">
        <v>954</v>
      </c>
      <c r="D58" t="s">
        <v>955</v>
      </c>
      <c r="E58" s="66" t="s">
        <v>590</v>
      </c>
      <c r="M58">
        <v>1</v>
      </c>
    </row>
    <row r="59" spans="1:13" ht="25.05" customHeight="1" x14ac:dyDescent="0.25">
      <c r="A59" s="76" t="s">
        <v>841</v>
      </c>
      <c r="B59" s="58">
        <v>11.16</v>
      </c>
      <c r="C59" s="13" t="s">
        <v>801</v>
      </c>
      <c r="D59" t="s">
        <v>925</v>
      </c>
      <c r="E59" s="142" t="s">
        <v>92</v>
      </c>
      <c r="F59" s="85"/>
      <c r="L59">
        <v>1</v>
      </c>
    </row>
    <row r="60" spans="1:13" ht="25.05" customHeight="1" x14ac:dyDescent="0.25">
      <c r="A60" s="76" t="s">
        <v>842</v>
      </c>
      <c r="B60" s="58">
        <v>11.16</v>
      </c>
      <c r="C60" s="13" t="s">
        <v>802</v>
      </c>
      <c r="D60" t="s">
        <v>1472</v>
      </c>
      <c r="E60" s="65" t="s">
        <v>990</v>
      </c>
      <c r="G60">
        <v>1</v>
      </c>
    </row>
    <row r="61" spans="1:13" ht="25.05" customHeight="1" x14ac:dyDescent="0.25">
      <c r="A61" s="76" t="s">
        <v>886</v>
      </c>
      <c r="B61" s="58">
        <v>11.17</v>
      </c>
      <c r="C61" s="13" t="s">
        <v>847</v>
      </c>
      <c r="D61" t="s">
        <v>1254</v>
      </c>
      <c r="E61" s="65" t="s">
        <v>990</v>
      </c>
      <c r="F61" s="85"/>
      <c r="J61" s="57">
        <v>1</v>
      </c>
    </row>
    <row r="62" spans="1:13" ht="25.05" customHeight="1" x14ac:dyDescent="0.25">
      <c r="A62" s="75" t="s">
        <v>887</v>
      </c>
      <c r="B62" s="58">
        <v>11.17</v>
      </c>
      <c r="C62" s="13" t="s">
        <v>850</v>
      </c>
      <c r="D62" s="66" t="s">
        <v>1476</v>
      </c>
      <c r="E62" s="65" t="s">
        <v>990</v>
      </c>
      <c r="F62" s="85"/>
      <c r="J62" s="57">
        <v>1</v>
      </c>
    </row>
    <row r="63" spans="1:13" ht="25.05" customHeight="1" x14ac:dyDescent="0.25">
      <c r="A63" s="75" t="s">
        <v>888</v>
      </c>
      <c r="B63" s="58">
        <v>11.17</v>
      </c>
      <c r="C63" s="13" t="s">
        <v>851</v>
      </c>
      <c r="D63" t="s">
        <v>1261</v>
      </c>
      <c r="E63" s="141" t="s">
        <v>990</v>
      </c>
      <c r="F63" s="85"/>
      <c r="J63" s="57">
        <v>1</v>
      </c>
    </row>
    <row r="64" spans="1:13" ht="25.05" customHeight="1" x14ac:dyDescent="0.25">
      <c r="A64" s="76" t="s">
        <v>889</v>
      </c>
      <c r="B64" s="58">
        <v>11.19</v>
      </c>
      <c r="C64" s="13" t="s">
        <v>853</v>
      </c>
      <c r="D64" t="s">
        <v>1403</v>
      </c>
      <c r="E64" s="65" t="s">
        <v>990</v>
      </c>
      <c r="F64" s="85"/>
      <c r="J64" s="57">
        <v>1</v>
      </c>
    </row>
    <row r="65" spans="1:13" ht="25.05" customHeight="1" x14ac:dyDescent="0.25">
      <c r="A65" s="76" t="s">
        <v>890</v>
      </c>
      <c r="B65" s="58">
        <v>11.19</v>
      </c>
      <c r="C65" s="13" t="s">
        <v>856</v>
      </c>
      <c r="D65" t="s">
        <v>1308</v>
      </c>
      <c r="E65" s="141" t="s">
        <v>990</v>
      </c>
      <c r="F65" s="85"/>
      <c r="J65" s="57">
        <v>1</v>
      </c>
    </row>
    <row r="66" spans="1:13" ht="25.05" customHeight="1" x14ac:dyDescent="0.25">
      <c r="A66" s="76" t="s">
        <v>891</v>
      </c>
      <c r="B66" s="58">
        <v>11.19</v>
      </c>
      <c r="C66" s="13" t="s">
        <v>855</v>
      </c>
      <c r="D66" t="s">
        <v>1212</v>
      </c>
      <c r="E66" s="66" t="s">
        <v>603</v>
      </c>
      <c r="M66">
        <v>1</v>
      </c>
    </row>
    <row r="67" spans="1:13" ht="25.05" customHeight="1" x14ac:dyDescent="0.25">
      <c r="A67" s="76" t="s">
        <v>895</v>
      </c>
      <c r="B67" s="58">
        <v>11.21</v>
      </c>
      <c r="C67" s="13" t="s">
        <v>864</v>
      </c>
      <c r="D67" t="s">
        <v>1284</v>
      </c>
      <c r="E67" s="141" t="s">
        <v>990</v>
      </c>
      <c r="F67" s="85"/>
      <c r="J67" s="57">
        <v>1</v>
      </c>
    </row>
    <row r="68" spans="1:13" ht="25.05" customHeight="1" x14ac:dyDescent="0.25">
      <c r="A68" s="76" t="s">
        <v>896</v>
      </c>
      <c r="B68" s="58">
        <v>11.21</v>
      </c>
      <c r="C68" s="13" t="s">
        <v>863</v>
      </c>
      <c r="D68" t="s">
        <v>917</v>
      </c>
      <c r="E68" s="65" t="s">
        <v>990</v>
      </c>
      <c r="F68" s="85"/>
      <c r="J68" s="57">
        <v>1</v>
      </c>
    </row>
    <row r="69" spans="1:13" ht="25.05" customHeight="1" x14ac:dyDescent="0.25">
      <c r="A69" s="76" t="s">
        <v>897</v>
      </c>
      <c r="B69" s="58">
        <v>11.23</v>
      </c>
      <c r="C69" s="13" t="s">
        <v>867</v>
      </c>
      <c r="D69" t="s">
        <v>1251</v>
      </c>
      <c r="E69" s="65" t="s">
        <v>990</v>
      </c>
      <c r="F69" s="85"/>
      <c r="J69" s="57">
        <v>1</v>
      </c>
    </row>
    <row r="70" spans="1:13" ht="25.05" customHeight="1" x14ac:dyDescent="0.25">
      <c r="A70" s="76" t="s">
        <v>898</v>
      </c>
      <c r="B70" s="58">
        <v>11.23</v>
      </c>
      <c r="C70" s="13" t="s">
        <v>868</v>
      </c>
      <c r="D70" t="s">
        <v>902</v>
      </c>
      <c r="E70" s="142" t="s">
        <v>92</v>
      </c>
      <c r="F70" s="85"/>
      <c r="L70">
        <v>1</v>
      </c>
    </row>
    <row r="71" spans="1:13" ht="25.05" customHeight="1" x14ac:dyDescent="0.25">
      <c r="A71" s="76" t="s">
        <v>899</v>
      </c>
      <c r="B71" s="58">
        <v>11.24</v>
      </c>
      <c r="C71" s="13" t="s">
        <v>869</v>
      </c>
      <c r="D71" s="66" t="s">
        <v>1485</v>
      </c>
      <c r="E71" s="141" t="s">
        <v>990</v>
      </c>
      <c r="F71" s="85"/>
      <c r="J71" s="57">
        <v>1</v>
      </c>
    </row>
    <row r="72" spans="1:13" ht="25.05" customHeight="1" x14ac:dyDescent="0.25">
      <c r="A72" s="76" t="s">
        <v>900</v>
      </c>
      <c r="B72" s="58">
        <v>11.24</v>
      </c>
      <c r="C72" s="13" t="s">
        <v>870</v>
      </c>
      <c r="D72" s="66" t="s">
        <v>1019</v>
      </c>
      <c r="E72" s="66" t="s">
        <v>632</v>
      </c>
    </row>
    <row r="73" spans="1:13" ht="25.05" customHeight="1" x14ac:dyDescent="0.25">
      <c r="A73" s="76" t="s">
        <v>885</v>
      </c>
      <c r="B73" s="58">
        <v>11.24</v>
      </c>
      <c r="C73" s="13" t="s">
        <v>871</v>
      </c>
      <c r="D73" s="66" t="s">
        <v>1247</v>
      </c>
      <c r="E73" s="66" t="s">
        <v>618</v>
      </c>
      <c r="J73" s="57">
        <v>1</v>
      </c>
    </row>
    <row r="74" spans="1:13" s="57" customFormat="1" ht="25.05" customHeight="1" x14ac:dyDescent="0.25">
      <c r="A74" s="75" t="s">
        <v>901</v>
      </c>
      <c r="B74" s="58">
        <v>11.29</v>
      </c>
      <c r="C74" s="13" t="s">
        <v>745</v>
      </c>
      <c r="E74" s="65" t="s">
        <v>990</v>
      </c>
      <c r="F74" s="85"/>
    </row>
    <row r="75" spans="1:13" s="57" customFormat="1" ht="25.05" customHeight="1" x14ac:dyDescent="0.25">
      <c r="A75" s="73" t="s">
        <v>643</v>
      </c>
      <c r="B75" s="58">
        <v>11.29</v>
      </c>
      <c r="C75" s="13" t="s">
        <v>877</v>
      </c>
      <c r="D75" s="57" t="s">
        <v>677</v>
      </c>
      <c r="E75" s="66" t="s">
        <v>92</v>
      </c>
      <c r="F75" s="99"/>
    </row>
    <row r="76" spans="1:13" s="57" customFormat="1" ht="25.05" customHeight="1" x14ac:dyDescent="0.25">
      <c r="A76" s="75" t="s">
        <v>904</v>
      </c>
      <c r="B76" s="58">
        <v>11.29</v>
      </c>
      <c r="C76" s="13" t="s">
        <v>758</v>
      </c>
      <c r="D76" s="57" t="s">
        <v>1245</v>
      </c>
      <c r="E76" s="65" t="s">
        <v>990</v>
      </c>
      <c r="F76" s="85"/>
      <c r="J76" s="57">
        <v>1</v>
      </c>
    </row>
    <row r="77" spans="1:13" s="57" customFormat="1" ht="25.05" customHeight="1" x14ac:dyDescent="0.25">
      <c r="A77" s="75" t="s">
        <v>906</v>
      </c>
      <c r="B77" s="58">
        <v>11.29</v>
      </c>
      <c r="C77" s="13" t="s">
        <v>882</v>
      </c>
      <c r="D77" s="57" t="s">
        <v>907</v>
      </c>
      <c r="E77" s="141" t="s">
        <v>92</v>
      </c>
      <c r="F77" s="85"/>
      <c r="L77" s="57">
        <v>1</v>
      </c>
    </row>
    <row r="78" spans="1:13" s="57" customFormat="1" ht="25.05" customHeight="1" x14ac:dyDescent="0.25">
      <c r="A78" s="75" t="s">
        <v>905</v>
      </c>
      <c r="B78" s="58">
        <v>11.29</v>
      </c>
      <c r="C78" s="13" t="s">
        <v>881</v>
      </c>
      <c r="D78" s="57" t="s">
        <v>1204</v>
      </c>
      <c r="E78" s="141" t="s">
        <v>990</v>
      </c>
      <c r="F78" s="85"/>
      <c r="J78" s="57">
        <v>1</v>
      </c>
      <c r="L78" s="57">
        <v>1</v>
      </c>
    </row>
    <row r="79" spans="1:13" s="57" customFormat="1" ht="25.05" customHeight="1" x14ac:dyDescent="0.25">
      <c r="A79" s="70" t="s">
        <v>880</v>
      </c>
      <c r="B79" s="52">
        <v>11.3</v>
      </c>
      <c r="C79" s="52"/>
      <c r="D79" s="52" t="s">
        <v>678</v>
      </c>
      <c r="E79" s="52" t="s">
        <v>92</v>
      </c>
      <c r="F79" s="136"/>
    </row>
    <row r="80" spans="1:13" s="57" customFormat="1" ht="25.05" customHeight="1" x14ac:dyDescent="0.25">
      <c r="A80" s="73" t="s">
        <v>645</v>
      </c>
      <c r="B80" s="58">
        <v>11.3</v>
      </c>
      <c r="C80" s="13" t="s">
        <v>932</v>
      </c>
      <c r="D80" s="57" t="s">
        <v>1064</v>
      </c>
      <c r="E80" s="66" t="s">
        <v>92</v>
      </c>
      <c r="F80" s="99"/>
      <c r="M80" s="57">
        <v>1</v>
      </c>
    </row>
    <row r="81" spans="1:13" s="57" customFormat="1" ht="25.05" customHeight="1" x14ac:dyDescent="0.25">
      <c r="A81" s="73" t="s">
        <v>646</v>
      </c>
      <c r="B81" s="58">
        <v>11.3</v>
      </c>
      <c r="C81" s="13" t="s">
        <v>684</v>
      </c>
      <c r="E81" s="65" t="s">
        <v>990</v>
      </c>
      <c r="F81" s="85"/>
    </row>
    <row r="82" spans="1:13" s="57" customFormat="1" ht="25.05" customHeight="1" x14ac:dyDescent="0.25">
      <c r="A82" s="73" t="s">
        <v>680</v>
      </c>
      <c r="B82" s="63">
        <v>12.1</v>
      </c>
      <c r="C82" s="13" t="s">
        <v>685</v>
      </c>
      <c r="D82" s="57" t="s">
        <v>1421</v>
      </c>
      <c r="E82" s="65" t="s">
        <v>990</v>
      </c>
      <c r="F82" s="85"/>
    </row>
    <row r="83" spans="1:13" s="57" customFormat="1" ht="25.05" customHeight="1" x14ac:dyDescent="0.25">
      <c r="A83" s="73" t="s">
        <v>681</v>
      </c>
      <c r="B83" s="63">
        <v>12.3</v>
      </c>
      <c r="C83" s="13" t="s">
        <v>741</v>
      </c>
      <c r="D83" s="183" t="s">
        <v>1431</v>
      </c>
      <c r="E83" s="65" t="s">
        <v>990</v>
      </c>
      <c r="F83" s="85"/>
    </row>
    <row r="84" spans="1:13" s="57" customFormat="1" ht="25.05" customHeight="1" x14ac:dyDescent="0.25">
      <c r="A84" s="73" t="s">
        <v>686</v>
      </c>
      <c r="B84" s="63">
        <v>12.4</v>
      </c>
      <c r="C84" s="13" t="s">
        <v>934</v>
      </c>
      <c r="D84" s="153" t="s">
        <v>1497</v>
      </c>
      <c r="E84" s="66" t="s">
        <v>92</v>
      </c>
      <c r="F84" s="99"/>
      <c r="M84" s="57">
        <v>1</v>
      </c>
    </row>
    <row r="85" spans="1:13" s="57" customFormat="1" ht="25.05" customHeight="1" x14ac:dyDescent="0.25">
      <c r="A85" s="73" t="s">
        <v>694</v>
      </c>
      <c r="B85" s="63">
        <v>12.5</v>
      </c>
      <c r="C85" s="13" t="s">
        <v>936</v>
      </c>
      <c r="D85" s="57" t="s">
        <v>1169</v>
      </c>
      <c r="E85" s="141" t="s">
        <v>990</v>
      </c>
      <c r="F85" s="85"/>
    </row>
    <row r="86" spans="1:13" s="57" customFormat="1" ht="25.05" customHeight="1" x14ac:dyDescent="0.25">
      <c r="A86" s="73" t="s">
        <v>695</v>
      </c>
      <c r="B86" s="63">
        <v>12.5</v>
      </c>
      <c r="C86" s="13" t="s">
        <v>914</v>
      </c>
      <c r="D86" s="57" t="s">
        <v>1255</v>
      </c>
      <c r="E86" s="141" t="s">
        <v>990</v>
      </c>
      <c r="F86" s="85"/>
    </row>
    <row r="87" spans="1:13" s="57" customFormat="1" ht="25.05" customHeight="1" x14ac:dyDescent="0.25">
      <c r="A87" s="73" t="s">
        <v>708</v>
      </c>
      <c r="B87" s="63">
        <v>12.6</v>
      </c>
      <c r="C87" s="13" t="s">
        <v>937</v>
      </c>
      <c r="E87" s="141" t="s">
        <v>990</v>
      </c>
      <c r="F87" s="85"/>
    </row>
    <row r="88" spans="1:13" s="57" customFormat="1" ht="25.05" customHeight="1" x14ac:dyDescent="0.25">
      <c r="A88" s="73" t="s">
        <v>709</v>
      </c>
      <c r="B88" s="63">
        <v>12.6</v>
      </c>
      <c r="C88" s="13" t="s">
        <v>758</v>
      </c>
      <c r="D88" s="57" t="s">
        <v>1245</v>
      </c>
      <c r="E88" s="65" t="s">
        <v>990</v>
      </c>
      <c r="F88" s="85"/>
      <c r="J88" s="57">
        <v>1</v>
      </c>
    </row>
    <row r="89" spans="1:13" ht="25.05" customHeight="1" x14ac:dyDescent="0.25">
      <c r="A89" s="83" t="s">
        <v>723</v>
      </c>
      <c r="B89" s="63">
        <v>12.7</v>
      </c>
      <c r="C89" s="13" t="s">
        <v>938</v>
      </c>
      <c r="D89" t="s">
        <v>1161</v>
      </c>
      <c r="E89" s="65" t="s">
        <v>990</v>
      </c>
      <c r="F89" s="85"/>
    </row>
    <row r="90" spans="1:13" s="57" customFormat="1" ht="25.05" customHeight="1" x14ac:dyDescent="0.25">
      <c r="A90" s="83" t="s">
        <v>760</v>
      </c>
      <c r="B90" s="63">
        <v>12.8</v>
      </c>
      <c r="C90" s="13" t="s">
        <v>923</v>
      </c>
      <c r="E90" s="65" t="s">
        <v>990</v>
      </c>
      <c r="F90" s="85"/>
    </row>
    <row r="91" spans="1:13" s="57" customFormat="1" ht="25.05" customHeight="1" x14ac:dyDescent="0.25">
      <c r="A91" s="83" t="s">
        <v>918</v>
      </c>
      <c r="B91" s="63">
        <v>12.9</v>
      </c>
      <c r="C91" s="13" t="s">
        <v>940</v>
      </c>
      <c r="D91" s="57" t="s">
        <v>1284</v>
      </c>
      <c r="E91" s="141" t="s">
        <v>990</v>
      </c>
      <c r="F91" s="85"/>
    </row>
    <row r="92" spans="1:13" s="57" customFormat="1" ht="25.05" customHeight="1" x14ac:dyDescent="0.25">
      <c r="A92" s="83" t="s">
        <v>920</v>
      </c>
      <c r="B92" s="63">
        <v>12.9</v>
      </c>
      <c r="C92" s="13" t="s">
        <v>943</v>
      </c>
      <c r="D92" s="57" t="s">
        <v>1430</v>
      </c>
      <c r="E92" s="65" t="s">
        <v>990</v>
      </c>
      <c r="F92" s="85"/>
    </row>
    <row r="93" spans="1:13" s="57" customFormat="1" ht="25.05" customHeight="1" x14ac:dyDescent="0.25">
      <c r="A93" s="83" t="s">
        <v>966</v>
      </c>
      <c r="B93" s="58">
        <v>12.1</v>
      </c>
      <c r="C93" s="13" t="s">
        <v>965</v>
      </c>
      <c r="D93" s="66" t="s">
        <v>1458</v>
      </c>
      <c r="E93" s="65" t="s">
        <v>990</v>
      </c>
      <c r="F93" s="85"/>
      <c r="J93" s="57">
        <v>1</v>
      </c>
    </row>
    <row r="94" spans="1:13" s="57" customFormat="1" ht="25.05" customHeight="1" x14ac:dyDescent="0.25">
      <c r="A94" s="83" t="s">
        <v>989</v>
      </c>
      <c r="B94" s="58">
        <v>12.1</v>
      </c>
      <c r="C94" s="13" t="s">
        <v>967</v>
      </c>
      <c r="D94" s="57" t="s">
        <v>968</v>
      </c>
      <c r="E94" s="66" t="s">
        <v>92</v>
      </c>
      <c r="F94" s="99"/>
    </row>
    <row r="95" spans="1:13" s="57" customFormat="1" ht="25.05" customHeight="1" x14ac:dyDescent="0.25">
      <c r="A95" s="83" t="s">
        <v>1002</v>
      </c>
      <c r="B95" s="58">
        <v>12.12</v>
      </c>
      <c r="C95" s="13" t="s">
        <v>1000</v>
      </c>
      <c r="D95" s="57" t="s">
        <v>1008</v>
      </c>
      <c r="E95" s="65" t="s">
        <v>990</v>
      </c>
      <c r="F95" s="85"/>
    </row>
    <row r="96" spans="1:13" s="57" customFormat="1" ht="25.05" customHeight="1" x14ac:dyDescent="0.25">
      <c r="A96" s="83" t="s">
        <v>1007</v>
      </c>
      <c r="B96" s="58">
        <v>12.13</v>
      </c>
      <c r="C96" s="13" t="s">
        <v>1006</v>
      </c>
      <c r="D96" s="99" t="s">
        <v>1210</v>
      </c>
      <c r="E96" s="65" t="s">
        <v>990</v>
      </c>
      <c r="F96" s="85"/>
    </row>
    <row r="97" spans="1:13" s="57" customFormat="1" ht="25.05" customHeight="1" x14ac:dyDescent="0.25">
      <c r="A97" s="83" t="s">
        <v>1026</v>
      </c>
      <c r="B97" s="58">
        <v>12.14</v>
      </c>
      <c r="C97" s="13" t="s">
        <v>1027</v>
      </c>
      <c r="D97" s="57" t="s">
        <v>1250</v>
      </c>
      <c r="E97" s="141" t="s">
        <v>990</v>
      </c>
      <c r="F97" s="85"/>
    </row>
    <row r="98" spans="1:13" s="57" customFormat="1" ht="25.05" customHeight="1" x14ac:dyDescent="0.25">
      <c r="A98" s="83" t="s">
        <v>1029</v>
      </c>
      <c r="B98" s="58">
        <v>12.14</v>
      </c>
      <c r="C98" s="13" t="s">
        <v>1028</v>
      </c>
      <c r="E98" s="65" t="s">
        <v>990</v>
      </c>
      <c r="F98" s="85"/>
    </row>
    <row r="99" spans="1:13" s="57" customFormat="1" ht="25.05" customHeight="1" x14ac:dyDescent="0.25">
      <c r="A99" s="83" t="s">
        <v>1038</v>
      </c>
      <c r="B99" s="58">
        <v>12.14</v>
      </c>
      <c r="C99" s="13" t="s">
        <v>1032</v>
      </c>
      <c r="F99" s="99"/>
    </row>
    <row r="100" spans="1:13" s="57" customFormat="1" ht="25.05" customHeight="1" x14ac:dyDescent="0.25">
      <c r="A100" s="83" t="s">
        <v>1037</v>
      </c>
      <c r="B100" s="58">
        <v>12.15</v>
      </c>
      <c r="C100" s="13" t="s">
        <v>1036</v>
      </c>
      <c r="E100" s="141" t="s">
        <v>990</v>
      </c>
      <c r="F100" s="99"/>
    </row>
    <row r="101" spans="1:13" s="57" customFormat="1" ht="25.05" customHeight="1" x14ac:dyDescent="0.25">
      <c r="A101" s="83" t="s">
        <v>1083</v>
      </c>
      <c r="B101" s="58">
        <v>12.16</v>
      </c>
      <c r="C101" s="13" t="s">
        <v>1082</v>
      </c>
      <c r="D101" s="57" t="s">
        <v>1185</v>
      </c>
      <c r="E101" s="141" t="s">
        <v>990</v>
      </c>
      <c r="F101" s="85"/>
    </row>
    <row r="102" spans="1:13" s="57" customFormat="1" ht="25.05" customHeight="1" x14ac:dyDescent="0.25">
      <c r="A102" s="83" t="s">
        <v>1166</v>
      </c>
      <c r="B102" s="58">
        <v>12.16</v>
      </c>
      <c r="C102" s="13" t="s">
        <v>1084</v>
      </c>
      <c r="D102" s="57" t="s">
        <v>1202</v>
      </c>
      <c r="E102" s="85" t="s">
        <v>1192</v>
      </c>
      <c r="F102" s="99"/>
    </row>
    <row r="103" spans="1:13" s="57" customFormat="1" ht="25.05" customHeight="1" x14ac:dyDescent="0.25">
      <c r="A103" s="83" t="s">
        <v>1168</v>
      </c>
      <c r="B103" s="58">
        <v>12.17</v>
      </c>
      <c r="C103" s="13" t="s">
        <v>1167</v>
      </c>
      <c r="D103" s="57" t="s">
        <v>1256</v>
      </c>
      <c r="E103" s="141" t="s">
        <v>990</v>
      </c>
      <c r="F103" s="99"/>
      <c r="G103" s="57">
        <f>SUM(G2:G102)</f>
        <v>4</v>
      </c>
      <c r="H103" s="57">
        <f>SUM(H2:H102)</f>
        <v>0</v>
      </c>
      <c r="I103" s="57">
        <f>SUM(I2:I102)</f>
        <v>0</v>
      </c>
      <c r="J103" s="57">
        <f>SUM(J2:J102)</f>
        <v>31</v>
      </c>
      <c r="L103" s="57">
        <f>SUM(L2:L102)</f>
        <v>11</v>
      </c>
      <c r="M103" s="57">
        <f>SUM(M2:M102)</f>
        <v>12</v>
      </c>
    </row>
    <row r="104" spans="1:13" s="57" customFormat="1" ht="25.05" customHeight="1" x14ac:dyDescent="0.25">
      <c r="A104" s="83" t="s">
        <v>1187</v>
      </c>
      <c r="B104" s="58">
        <v>12.17</v>
      </c>
      <c r="C104" s="13" t="s">
        <v>1175</v>
      </c>
      <c r="D104" s="57" t="s">
        <v>1257</v>
      </c>
      <c r="E104" s="141" t="s">
        <v>990</v>
      </c>
      <c r="F104" s="99"/>
    </row>
    <row r="105" spans="1:13" s="57" customFormat="1" ht="25.05" customHeight="1" x14ac:dyDescent="0.25">
      <c r="A105" s="83" t="s">
        <v>1201</v>
      </c>
      <c r="B105" s="58">
        <v>12.18</v>
      </c>
      <c r="C105" s="13" t="s">
        <v>1186</v>
      </c>
      <c r="D105" s="57" t="s">
        <v>1243</v>
      </c>
      <c r="E105" s="141" t="s">
        <v>990</v>
      </c>
      <c r="F105" s="99"/>
    </row>
    <row r="106" spans="1:13" s="57" customFormat="1" ht="25.05" customHeight="1" x14ac:dyDescent="0.25">
      <c r="A106" s="83" t="s">
        <v>1200</v>
      </c>
      <c r="B106" s="58">
        <v>12.19</v>
      </c>
      <c r="C106" s="13" t="s">
        <v>1199</v>
      </c>
      <c r="D106" s="57" t="s">
        <v>1306</v>
      </c>
      <c r="E106" s="141" t="s">
        <v>990</v>
      </c>
      <c r="F106" s="99"/>
    </row>
    <row r="107" spans="1:13" s="57" customFormat="1" ht="25.05" customHeight="1" x14ac:dyDescent="0.25">
      <c r="A107" s="83" t="s">
        <v>1219</v>
      </c>
      <c r="B107" s="58">
        <v>12.2</v>
      </c>
      <c r="C107" s="13" t="s">
        <v>1220</v>
      </c>
      <c r="F107" s="99"/>
    </row>
    <row r="108" spans="1:13" s="57" customFormat="1" ht="25.05" customHeight="1" x14ac:dyDescent="0.25">
      <c r="A108" s="83" t="s">
        <v>1215</v>
      </c>
      <c r="B108" s="58">
        <v>12.21</v>
      </c>
      <c r="C108" s="13" t="s">
        <v>1218</v>
      </c>
      <c r="D108" s="57" t="s">
        <v>1263</v>
      </c>
      <c r="E108" s="141" t="s">
        <v>990</v>
      </c>
      <c r="F108" s="99"/>
    </row>
    <row r="109" spans="1:13" s="57" customFormat="1" ht="25.05" customHeight="1" x14ac:dyDescent="0.25">
      <c r="A109" s="83" t="s">
        <v>1224</v>
      </c>
      <c r="B109" s="58">
        <v>12.21</v>
      </c>
      <c r="C109" s="13" t="s">
        <v>721</v>
      </c>
      <c r="D109" s="57" t="s">
        <v>1285</v>
      </c>
      <c r="E109" s="141" t="s">
        <v>990</v>
      </c>
      <c r="F109" s="99"/>
    </row>
    <row r="110" spans="1:13" s="57" customFormat="1" ht="25.05" customHeight="1" x14ac:dyDescent="0.25">
      <c r="A110" s="83"/>
      <c r="B110" s="58"/>
      <c r="C110" s="13"/>
      <c r="F110" s="99"/>
    </row>
    <row r="111" spans="1:13" s="57" customFormat="1" ht="25.05" customHeight="1" x14ac:dyDescent="0.25">
      <c r="A111" s="82" t="s">
        <v>619</v>
      </c>
      <c r="B111" s="58">
        <v>11.22</v>
      </c>
      <c r="F111" s="99"/>
    </row>
    <row r="112" spans="1:13" s="57" customFormat="1" ht="25.05" customHeight="1" x14ac:dyDescent="0.25">
      <c r="A112" s="82" t="s">
        <v>620</v>
      </c>
      <c r="B112" s="58">
        <v>11.22</v>
      </c>
      <c r="F112" s="99"/>
    </row>
    <row r="113" spans="1:6" s="57" customFormat="1" ht="25.05" customHeight="1" x14ac:dyDescent="0.25">
      <c r="A113" s="82" t="s">
        <v>622</v>
      </c>
      <c r="B113" s="58">
        <v>11.26</v>
      </c>
      <c r="F113" s="99"/>
    </row>
    <row r="114" spans="1:6" s="57" customFormat="1" ht="25.05" customHeight="1" x14ac:dyDescent="0.25">
      <c r="A114" s="82" t="s">
        <v>623</v>
      </c>
      <c r="B114" s="58">
        <v>11.26</v>
      </c>
      <c r="F114" s="99"/>
    </row>
    <row r="115" spans="1:6" ht="25.05" customHeight="1" x14ac:dyDescent="0.25">
      <c r="A115" s="82" t="s">
        <v>628</v>
      </c>
      <c r="B115" s="58">
        <v>11.26</v>
      </c>
    </row>
    <row r="116" spans="1:6" ht="25.05" customHeight="1" x14ac:dyDescent="0.25">
      <c r="A116" s="84" t="s">
        <v>629</v>
      </c>
      <c r="B116" s="58">
        <v>11.26</v>
      </c>
    </row>
    <row r="117" spans="1:6" ht="25.05" customHeight="1" x14ac:dyDescent="0.25">
      <c r="A117" s="84" t="s">
        <v>630</v>
      </c>
      <c r="B117" s="58">
        <v>11.26</v>
      </c>
    </row>
    <row r="118" spans="1:6" ht="25.05" customHeight="1" x14ac:dyDescent="0.25">
      <c r="A118" s="82" t="s">
        <v>659</v>
      </c>
      <c r="B118" s="58">
        <v>11.26</v>
      </c>
    </row>
    <row r="119" spans="1:6" ht="25.05" customHeight="1" x14ac:dyDescent="0.25">
      <c r="A119" s="82" t="s">
        <v>660</v>
      </c>
      <c r="B119" s="58">
        <v>11.26</v>
      </c>
    </row>
    <row r="121" spans="1:6" ht="25.05" customHeight="1" x14ac:dyDescent="0.25">
      <c r="A121" s="83" t="s">
        <v>1268</v>
      </c>
      <c r="B121" t="s">
        <v>1267</v>
      </c>
      <c r="C121" t="s">
        <v>1266</v>
      </c>
    </row>
    <row r="125" spans="1:6" ht="25.05" customHeight="1" x14ac:dyDescent="0.25">
      <c r="D125" t="s">
        <v>1181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6"/>
  <sheetViews>
    <sheetView topLeftCell="A27" zoomScale="85" zoomScaleNormal="85" workbookViewId="0">
      <selection activeCell="C39" sqref="C39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7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425</v>
      </c>
      <c r="C1" s="1" t="s">
        <v>2</v>
      </c>
      <c r="D1" s="1" t="s">
        <v>6</v>
      </c>
      <c r="E1" s="1" t="s">
        <v>6</v>
      </c>
      <c r="F1" s="47" t="s">
        <v>426</v>
      </c>
    </row>
    <row r="2" spans="1:6" s="57" customFormat="1" ht="25.05" customHeight="1" x14ac:dyDescent="0.25">
      <c r="A2" s="103" t="s">
        <v>1040</v>
      </c>
      <c r="C2" s="6"/>
    </row>
    <row r="3" spans="1:6" ht="25.05" customHeight="1" x14ac:dyDescent="0.25">
      <c r="A3" s="99" t="s">
        <v>33</v>
      </c>
      <c r="C3" s="6" t="s">
        <v>242</v>
      </c>
      <c r="D3" t="s">
        <v>419</v>
      </c>
      <c r="E3" s="57" t="s">
        <v>1066</v>
      </c>
    </row>
    <row r="4" spans="1:6" s="100" customFormat="1" ht="25.05" customHeight="1" x14ac:dyDescent="0.25">
      <c r="A4" s="48" t="s">
        <v>47</v>
      </c>
      <c r="C4" s="6" t="s">
        <v>243</v>
      </c>
      <c r="D4" s="100" t="s">
        <v>1039</v>
      </c>
      <c r="E4" s="100" t="s">
        <v>1039</v>
      </c>
    </row>
    <row r="5" spans="1:6" ht="25.05" customHeight="1" x14ac:dyDescent="0.25">
      <c r="A5" t="s">
        <v>49</v>
      </c>
      <c r="C5" s="45" t="s">
        <v>406</v>
      </c>
      <c r="D5" s="101" t="s">
        <v>1041</v>
      </c>
      <c r="E5" s="101" t="s">
        <v>1067</v>
      </c>
    </row>
    <row r="6" spans="1:6" ht="25.05" customHeight="1" x14ac:dyDescent="0.25">
      <c r="A6" t="s">
        <v>52</v>
      </c>
      <c r="C6" s="6" t="s">
        <v>407</v>
      </c>
      <c r="D6" t="s">
        <v>1042</v>
      </c>
      <c r="E6" s="57" t="s">
        <v>1042</v>
      </c>
    </row>
    <row r="7" spans="1:6" ht="25.05" customHeight="1" x14ac:dyDescent="0.25">
      <c r="A7" s="48" t="s">
        <v>53</v>
      </c>
      <c r="C7" s="6" t="s">
        <v>369</v>
      </c>
      <c r="D7" t="s">
        <v>1043</v>
      </c>
      <c r="E7" s="57" t="s">
        <v>1043</v>
      </c>
    </row>
    <row r="8" spans="1:6" ht="25.05" customHeight="1" x14ac:dyDescent="0.25">
      <c r="A8" s="48" t="s">
        <v>54</v>
      </c>
      <c r="C8" s="6" t="s">
        <v>410</v>
      </c>
      <c r="D8" t="s">
        <v>1044</v>
      </c>
      <c r="E8" s="57" t="s">
        <v>1044</v>
      </c>
    </row>
    <row r="9" spans="1:6" ht="25.05" customHeight="1" x14ac:dyDescent="0.25">
      <c r="A9" s="102" t="s">
        <v>29</v>
      </c>
      <c r="C9" s="6" t="s">
        <v>115</v>
      </c>
      <c r="D9" t="s">
        <v>1465</v>
      </c>
      <c r="E9" s="57" t="s">
        <v>1466</v>
      </c>
    </row>
    <row r="10" spans="1:6" ht="25.05" customHeight="1" x14ac:dyDescent="0.25">
      <c r="A10" s="48" t="s">
        <v>31</v>
      </c>
      <c r="C10" s="6" t="s">
        <v>117</v>
      </c>
      <c r="D10" t="s">
        <v>1048</v>
      </c>
      <c r="E10" s="57" t="s">
        <v>1081</v>
      </c>
    </row>
    <row r="11" spans="1:6" ht="25.05" customHeight="1" x14ac:dyDescent="0.25">
      <c r="A11" t="s">
        <v>1047</v>
      </c>
      <c r="C11" s="6" t="s">
        <v>405</v>
      </c>
      <c r="D11" t="s">
        <v>1467</v>
      </c>
      <c r="E11" s="57" t="s">
        <v>1467</v>
      </c>
    </row>
    <row r="12" spans="1:6" ht="25.05" customHeight="1" x14ac:dyDescent="0.25">
      <c r="A12" s="48" t="s">
        <v>34</v>
      </c>
      <c r="C12" s="6" t="s">
        <v>411</v>
      </c>
      <c r="D12" t="s">
        <v>1059</v>
      </c>
      <c r="E12" s="57" t="s">
        <v>1059</v>
      </c>
    </row>
    <row r="13" spans="1:6" ht="25.05" customHeight="1" x14ac:dyDescent="0.25">
      <c r="A13" s="48" t="s">
        <v>36</v>
      </c>
      <c r="C13" s="6" t="s">
        <v>113</v>
      </c>
      <c r="D13" t="s">
        <v>1049</v>
      </c>
      <c r="E13" s="57" t="s">
        <v>1080</v>
      </c>
    </row>
    <row r="14" spans="1:6" ht="25.05" customHeight="1" x14ac:dyDescent="0.25">
      <c r="A14" s="44" t="s">
        <v>69</v>
      </c>
      <c r="B14">
        <v>8.6999999999999993</v>
      </c>
      <c r="C14" s="6" t="s">
        <v>377</v>
      </c>
      <c r="D14" t="s">
        <v>1468</v>
      </c>
      <c r="E14" s="57" t="s">
        <v>1468</v>
      </c>
      <c r="F14" t="s">
        <v>92</v>
      </c>
    </row>
    <row r="15" spans="1:6" ht="25.05" customHeight="1" x14ac:dyDescent="0.25">
      <c r="A15" s="44" t="s">
        <v>104</v>
      </c>
      <c r="B15">
        <v>8.15</v>
      </c>
      <c r="C15" s="6" t="s">
        <v>372</v>
      </c>
      <c r="D15" t="s">
        <v>1057</v>
      </c>
      <c r="E15" s="57" t="s">
        <v>1469</v>
      </c>
      <c r="F15" t="s">
        <v>92</v>
      </c>
    </row>
    <row r="16" spans="1:6" s="57" customFormat="1" ht="24.6" hidden="1" customHeight="1" x14ac:dyDescent="0.25">
      <c r="C16" s="45"/>
      <c r="D16" s="101"/>
      <c r="E16" s="101"/>
    </row>
    <row r="17" spans="1:6" s="57" customFormat="1" ht="24.6" hidden="1" customHeight="1" x14ac:dyDescent="0.25">
      <c r="A17" s="103" t="s">
        <v>1056</v>
      </c>
      <c r="C17" s="6"/>
    </row>
    <row r="18" spans="1:6" ht="25.05" customHeight="1" x14ac:dyDescent="0.25">
      <c r="A18" s="44" t="s">
        <v>58</v>
      </c>
      <c r="C18" s="6" t="s">
        <v>412</v>
      </c>
      <c r="D18" t="s">
        <v>1046</v>
      </c>
      <c r="E18" s="101" t="s">
        <v>1068</v>
      </c>
    </row>
    <row r="19" spans="1:6" ht="25.05" customHeight="1" x14ac:dyDescent="0.25">
      <c r="A19" s="44" t="s">
        <v>87</v>
      </c>
      <c r="B19">
        <v>8.1300000000000008</v>
      </c>
      <c r="D19" t="s">
        <v>424</v>
      </c>
      <c r="E19" s="101" t="s">
        <v>1068</v>
      </c>
      <c r="F19" s="57" t="s">
        <v>92</v>
      </c>
    </row>
    <row r="20" spans="1:6" ht="25.05" customHeight="1" x14ac:dyDescent="0.25">
      <c r="A20" s="105" t="s">
        <v>422</v>
      </c>
      <c r="D20" t="s">
        <v>423</v>
      </c>
      <c r="E20" s="101" t="s">
        <v>1068</v>
      </c>
    </row>
    <row r="21" spans="1:6" s="57" customFormat="1" ht="25.05" customHeight="1" x14ac:dyDescent="0.25">
      <c r="A21" s="105" t="s">
        <v>1193</v>
      </c>
      <c r="C21" s="6" t="s">
        <v>1194</v>
      </c>
      <c r="D21" s="57" t="s">
        <v>1264</v>
      </c>
      <c r="E21" s="101" t="s">
        <v>1264</v>
      </c>
    </row>
    <row r="23" spans="1:6" s="57" customFormat="1" ht="25.05" customHeight="1" x14ac:dyDescent="0.25">
      <c r="A23" s="103" t="s">
        <v>1050</v>
      </c>
      <c r="C23" s="45"/>
      <c r="D23" s="101"/>
      <c r="E23" s="101"/>
    </row>
    <row r="24" spans="1:6" ht="25.05" customHeight="1" x14ac:dyDescent="0.25">
      <c r="A24" s="48" t="s">
        <v>35</v>
      </c>
      <c r="C24" s="6" t="s">
        <v>509</v>
      </c>
      <c r="D24" t="s">
        <v>1051</v>
      </c>
      <c r="E24" s="57" t="s">
        <v>1069</v>
      </c>
    </row>
    <row r="25" spans="1:6" ht="25.05" customHeight="1" x14ac:dyDescent="0.25">
      <c r="A25" s="44" t="s">
        <v>75</v>
      </c>
      <c r="B25">
        <v>8.8000000000000007</v>
      </c>
      <c r="C25" s="6" t="s">
        <v>413</v>
      </c>
      <c r="D25" t="s">
        <v>1052</v>
      </c>
      <c r="E25" s="57" t="s">
        <v>1070</v>
      </c>
      <c r="F25" t="s">
        <v>92</v>
      </c>
    </row>
    <row r="26" spans="1:6" ht="25.05" customHeight="1" x14ac:dyDescent="0.25">
      <c r="A26" s="48" t="s">
        <v>88</v>
      </c>
      <c r="C26" s="46" t="s">
        <v>414</v>
      </c>
      <c r="D26" t="s">
        <v>1087</v>
      </c>
      <c r="E26" s="57" t="s">
        <v>1071</v>
      </c>
      <c r="F26" t="s">
        <v>92</v>
      </c>
    </row>
    <row r="27" spans="1:6" s="100" customFormat="1" ht="25.05" customHeight="1" x14ac:dyDescent="0.25">
      <c r="A27" s="48"/>
      <c r="C27" s="6"/>
    </row>
    <row r="28" spans="1:6" s="100" customFormat="1" ht="25.05" customHeight="1" x14ac:dyDescent="0.25">
      <c r="A28" s="103" t="s">
        <v>1065</v>
      </c>
      <c r="C28" s="6"/>
    </row>
    <row r="29" spans="1:6" ht="25.05" customHeight="1" x14ac:dyDescent="0.25">
      <c r="A29" t="s">
        <v>50</v>
      </c>
      <c r="C29" s="6" t="s">
        <v>402</v>
      </c>
      <c r="D29" t="s">
        <v>1313</v>
      </c>
      <c r="E29" s="57" t="s">
        <v>1305</v>
      </c>
      <c r="F29" s="99"/>
    </row>
    <row r="30" spans="1:6" ht="25.05" customHeight="1" x14ac:dyDescent="0.25">
      <c r="A30" s="44" t="s">
        <v>71</v>
      </c>
      <c r="B30">
        <v>8.5</v>
      </c>
      <c r="C30" s="6" t="s">
        <v>417</v>
      </c>
      <c r="D30" t="s">
        <v>420</v>
      </c>
      <c r="E30" s="57" t="s">
        <v>420</v>
      </c>
      <c r="F30" s="85" t="s">
        <v>92</v>
      </c>
    </row>
    <row r="31" spans="1:6" ht="25.05" customHeight="1" x14ac:dyDescent="0.25">
      <c r="A31" s="44" t="s">
        <v>1045</v>
      </c>
      <c r="B31">
        <v>8.8000000000000007</v>
      </c>
      <c r="C31" s="104" t="s">
        <v>1053</v>
      </c>
      <c r="D31" t="s">
        <v>1054</v>
      </c>
      <c r="E31" s="57" t="s">
        <v>1054</v>
      </c>
      <c r="F31" s="66" t="s">
        <v>92</v>
      </c>
    </row>
    <row r="32" spans="1:6" ht="25.05" customHeight="1" x14ac:dyDescent="0.25">
      <c r="A32" s="44" t="s">
        <v>124</v>
      </c>
      <c r="B32" s="4">
        <v>8.1</v>
      </c>
      <c r="C32" s="6" t="s">
        <v>404</v>
      </c>
      <c r="D32" t="s">
        <v>1055</v>
      </c>
      <c r="E32" s="57" t="s">
        <v>1055</v>
      </c>
      <c r="F32" s="65" t="s">
        <v>990</v>
      </c>
    </row>
    <row r="33" spans="1:6" ht="25.05" customHeight="1" x14ac:dyDescent="0.25">
      <c r="A33" s="44" t="s">
        <v>83</v>
      </c>
      <c r="B33">
        <v>8.1300000000000008</v>
      </c>
      <c r="C33" s="6" t="s">
        <v>408</v>
      </c>
      <c r="D33" t="s">
        <v>409</v>
      </c>
      <c r="E33" s="57" t="s">
        <v>1072</v>
      </c>
      <c r="F33" s="66" t="s">
        <v>92</v>
      </c>
    </row>
    <row r="34" spans="1:6" ht="25.05" customHeight="1" x14ac:dyDescent="0.25">
      <c r="A34" s="44" t="s">
        <v>120</v>
      </c>
      <c r="B34">
        <v>8.19</v>
      </c>
      <c r="C34" s="6" t="s">
        <v>403</v>
      </c>
      <c r="D34" t="s">
        <v>1314</v>
      </c>
      <c r="E34" s="57" t="s">
        <v>1073</v>
      </c>
      <c r="F34" t="s">
        <v>92</v>
      </c>
    </row>
    <row r="36" spans="1:6" ht="25.05" customHeight="1" x14ac:dyDescent="0.25">
      <c r="A36" s="103" t="s">
        <v>1058</v>
      </c>
    </row>
    <row r="37" spans="1:6" ht="25.05" customHeight="1" x14ac:dyDescent="0.25">
      <c r="A37" s="95" t="s">
        <v>119</v>
      </c>
      <c r="B37" s="96"/>
      <c r="C37" s="97" t="s">
        <v>510</v>
      </c>
      <c r="D37" s="98" t="s">
        <v>626</v>
      </c>
      <c r="E37" s="98" t="s">
        <v>1074</v>
      </c>
      <c r="F37" s="98" t="s">
        <v>92</v>
      </c>
    </row>
    <row r="38" spans="1:6" ht="25.05" customHeight="1" x14ac:dyDescent="0.25">
      <c r="A38" s="95" t="s">
        <v>48</v>
      </c>
      <c r="B38" s="96"/>
      <c r="C38" s="97" t="s">
        <v>511</v>
      </c>
      <c r="D38" s="98" t="s">
        <v>997</v>
      </c>
      <c r="E38" s="98" t="s">
        <v>1074</v>
      </c>
      <c r="F38" s="98" t="s">
        <v>92</v>
      </c>
    </row>
    <row r="39" spans="1:6" ht="25.05" customHeight="1" x14ac:dyDescent="0.25">
      <c r="A39" t="s">
        <v>56</v>
      </c>
      <c r="C39" s="46" t="s">
        <v>453</v>
      </c>
      <c r="D39" s="108" t="s">
        <v>1089</v>
      </c>
      <c r="E39" s="147" t="s">
        <v>1075</v>
      </c>
      <c r="F39" t="s">
        <v>92</v>
      </c>
    </row>
    <row r="41" spans="1:6" ht="25.05" customHeight="1" x14ac:dyDescent="0.25">
      <c r="A41" s="103" t="s">
        <v>1076</v>
      </c>
    </row>
    <row r="42" spans="1:6" ht="25.05" customHeight="1" x14ac:dyDescent="0.25">
      <c r="A42" t="s">
        <v>261</v>
      </c>
      <c r="B42" t="s">
        <v>4</v>
      </c>
      <c r="D42" t="s">
        <v>90</v>
      </c>
      <c r="E42"/>
    </row>
    <row r="43" spans="1:6" ht="25.05" customHeight="1" x14ac:dyDescent="0.25">
      <c r="A43" t="s">
        <v>25</v>
      </c>
      <c r="B43" t="s">
        <v>4</v>
      </c>
      <c r="C43" s="6" t="s">
        <v>160</v>
      </c>
      <c r="D43" t="s">
        <v>90</v>
      </c>
      <c r="E43"/>
    </row>
    <row r="44" spans="1:6" ht="25.05" customHeight="1" x14ac:dyDescent="0.25">
      <c r="A44" t="s">
        <v>28</v>
      </c>
      <c r="B44" t="s">
        <v>4</v>
      </c>
      <c r="D44" t="s">
        <v>90</v>
      </c>
      <c r="E44"/>
    </row>
    <row r="45" spans="1:6" s="57" customFormat="1" ht="25.05" customHeight="1" x14ac:dyDescent="0.25"/>
    <row r="46" spans="1:6" ht="25.05" customHeight="1" x14ac:dyDescent="0.25">
      <c r="A46" s="48" t="s">
        <v>30</v>
      </c>
      <c r="B46" t="s">
        <v>4</v>
      </c>
      <c r="C46" s="6" t="s">
        <v>116</v>
      </c>
      <c r="D46" t="s">
        <v>553</v>
      </c>
      <c r="E46" t="s">
        <v>1265</v>
      </c>
    </row>
    <row r="47" spans="1:6" s="57" customFormat="1" ht="25.05" customHeight="1" x14ac:dyDescent="0.25">
      <c r="A47" s="48"/>
      <c r="C47" s="6"/>
    </row>
    <row r="48" spans="1:6" s="57" customFormat="1" ht="25.05" customHeight="1" x14ac:dyDescent="0.25">
      <c r="A48" s="103" t="s">
        <v>1079</v>
      </c>
    </row>
    <row r="49" spans="1:5" ht="25.05" customHeight="1" x14ac:dyDescent="0.25">
      <c r="A49" s="99" t="s">
        <v>696</v>
      </c>
      <c r="B49" t="s">
        <v>4</v>
      </c>
      <c r="E49"/>
    </row>
    <row r="50" spans="1:5" ht="25.05" customHeight="1" x14ac:dyDescent="0.25">
      <c r="A50" s="99" t="s">
        <v>5</v>
      </c>
      <c r="B50" t="s">
        <v>4</v>
      </c>
      <c r="E50" t="s">
        <v>92</v>
      </c>
    </row>
    <row r="51" spans="1:5" ht="25.05" customHeight="1" x14ac:dyDescent="0.25">
      <c r="A51" s="99" t="s">
        <v>697</v>
      </c>
      <c r="B51" t="s">
        <v>4</v>
      </c>
      <c r="E51"/>
    </row>
    <row r="52" spans="1:5" ht="25.05" customHeight="1" x14ac:dyDescent="0.25">
      <c r="A52" s="99" t="s">
        <v>698</v>
      </c>
      <c r="B52" t="s">
        <v>4</v>
      </c>
      <c r="E52"/>
    </row>
    <row r="53" spans="1:5" ht="25.05" customHeight="1" x14ac:dyDescent="0.25">
      <c r="A53" s="99" t="s">
        <v>699</v>
      </c>
      <c r="B53" t="s">
        <v>4</v>
      </c>
      <c r="E53"/>
    </row>
    <row r="54" spans="1:5" ht="25.2" customHeight="1" x14ac:dyDescent="0.25">
      <c r="A54" s="106" t="s">
        <v>700</v>
      </c>
      <c r="B54" t="s">
        <v>167</v>
      </c>
      <c r="C54" s="6" t="s">
        <v>173</v>
      </c>
      <c r="E54" t="s">
        <v>92</v>
      </c>
    </row>
    <row r="55" spans="1:5" ht="24.6" customHeight="1" x14ac:dyDescent="0.25">
      <c r="A55" s="99" t="s">
        <v>701</v>
      </c>
      <c r="B55" s="18" t="s">
        <v>4</v>
      </c>
      <c r="E55" t="s">
        <v>92</v>
      </c>
    </row>
    <row r="56" spans="1:5" s="57" customFormat="1" ht="24.6" customHeight="1" x14ac:dyDescent="0.25">
      <c r="A56" s="99"/>
      <c r="B56" s="90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topLeftCell="A19" workbookViewId="0">
      <selection activeCell="I33" sqref="I33"/>
    </sheetView>
  </sheetViews>
  <sheetFormatPr defaultRowHeight="13.8" x14ac:dyDescent="0.25"/>
  <cols>
    <col min="2" max="2" width="14.44140625" style="94" customWidth="1"/>
    <col min="3" max="3" width="8" customWidth="1"/>
    <col min="5" max="5" width="14.88671875" customWidth="1"/>
    <col min="6" max="6" width="14" customWidth="1"/>
    <col min="7" max="7" width="19.88671875" style="57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  <col min="15" max="15" width="9.5546875" bestFit="1" customWidth="1"/>
  </cols>
  <sheetData>
    <row r="1" spans="1:16384" x14ac:dyDescent="0.25">
      <c r="A1" s="110" t="s">
        <v>1095</v>
      </c>
      <c r="B1" s="111" t="s">
        <v>1093</v>
      </c>
      <c r="C1" s="1" t="s">
        <v>1094</v>
      </c>
      <c r="D1" s="1"/>
      <c r="E1" s="110" t="s">
        <v>1111</v>
      </c>
      <c r="F1" s="1" t="s">
        <v>1093</v>
      </c>
      <c r="G1" s="1" t="s">
        <v>1096</v>
      </c>
      <c r="H1" s="1" t="s">
        <v>1094</v>
      </c>
      <c r="I1" s="1"/>
      <c r="J1" s="110" t="s">
        <v>1110</v>
      </c>
      <c r="K1" s="111" t="s">
        <v>1093</v>
      </c>
      <c r="L1" s="1" t="s">
        <v>1094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37">
        <v>43733</v>
      </c>
      <c r="C2" s="139">
        <v>411.4</v>
      </c>
      <c r="F2" s="137">
        <v>43629</v>
      </c>
      <c r="G2" s="57" t="s">
        <v>1225</v>
      </c>
      <c r="H2" s="138">
        <v>338</v>
      </c>
      <c r="K2" s="137">
        <v>43666</v>
      </c>
      <c r="L2">
        <v>5</v>
      </c>
    </row>
    <row r="3" spans="1:16384" x14ac:dyDescent="0.25">
      <c r="B3" s="137">
        <v>43741</v>
      </c>
      <c r="C3" s="139">
        <v>295.7</v>
      </c>
      <c r="F3" s="137">
        <v>43635</v>
      </c>
      <c r="G3" s="57" t="s">
        <v>1225</v>
      </c>
      <c r="H3" s="138">
        <v>294</v>
      </c>
      <c r="I3" s="57"/>
      <c r="K3" s="137">
        <v>43670</v>
      </c>
      <c r="L3">
        <v>61</v>
      </c>
      <c r="N3" t="s">
        <v>1227</v>
      </c>
      <c r="O3">
        <f>C22+C40</f>
        <v>2221.9300000000003</v>
      </c>
    </row>
    <row r="4" spans="1:16384" x14ac:dyDescent="0.25">
      <c r="B4" s="137">
        <v>43763</v>
      </c>
      <c r="C4" s="139">
        <v>275.45</v>
      </c>
      <c r="F4" s="137">
        <v>43644</v>
      </c>
      <c r="G4" s="57" t="s">
        <v>1225</v>
      </c>
      <c r="H4" s="138">
        <v>14</v>
      </c>
      <c r="K4" s="137">
        <v>43670</v>
      </c>
      <c r="L4">
        <v>45</v>
      </c>
      <c r="N4" t="s">
        <v>1229</v>
      </c>
      <c r="O4">
        <f>SUM(H2:H41)</f>
        <v>29044.879999999997</v>
      </c>
    </row>
    <row r="5" spans="1:16384" x14ac:dyDescent="0.25">
      <c r="B5" s="137">
        <v>43771</v>
      </c>
      <c r="C5" s="139">
        <v>70.5</v>
      </c>
      <c r="F5" s="137">
        <v>43676</v>
      </c>
      <c r="G5" s="57" t="s">
        <v>1225</v>
      </c>
      <c r="H5" s="138">
        <v>64</v>
      </c>
      <c r="K5" s="137">
        <v>43673</v>
      </c>
      <c r="L5">
        <v>167</v>
      </c>
      <c r="N5" t="s">
        <v>1228</v>
      </c>
      <c r="O5">
        <f>SUM(L2:L40)</f>
        <v>14428</v>
      </c>
    </row>
    <row r="6" spans="1:16384" x14ac:dyDescent="0.25">
      <c r="B6" s="137">
        <v>43786</v>
      </c>
      <c r="C6" s="139">
        <v>31.5</v>
      </c>
      <c r="F6" s="137"/>
      <c r="H6" s="138"/>
      <c r="I6" s="57"/>
      <c r="K6" s="137">
        <v>43673</v>
      </c>
      <c r="L6">
        <v>46</v>
      </c>
    </row>
    <row r="7" spans="1:16384" x14ac:dyDescent="0.25">
      <c r="B7" s="137">
        <v>43788</v>
      </c>
      <c r="C7" s="139">
        <v>39</v>
      </c>
      <c r="F7" s="137">
        <v>43661</v>
      </c>
      <c r="G7" s="57" t="s">
        <v>1225</v>
      </c>
      <c r="H7" s="138">
        <v>57</v>
      </c>
      <c r="K7" s="137">
        <v>43676</v>
      </c>
      <c r="L7" s="57">
        <v>120</v>
      </c>
      <c r="N7" t="s">
        <v>1298</v>
      </c>
    </row>
    <row r="8" spans="1:16384" x14ac:dyDescent="0.25">
      <c r="B8" s="137">
        <v>43792</v>
      </c>
      <c r="C8" s="139">
        <v>39</v>
      </c>
      <c r="F8" s="137">
        <v>43662</v>
      </c>
      <c r="G8" s="57" t="s">
        <v>1225</v>
      </c>
      <c r="H8" s="138">
        <v>12</v>
      </c>
      <c r="K8" s="137">
        <v>43677</v>
      </c>
      <c r="L8">
        <v>70</v>
      </c>
      <c r="N8" s="158" t="s">
        <v>1300</v>
      </c>
      <c r="O8" s="58">
        <f>C2+C40</f>
        <v>948.84</v>
      </c>
      <c r="P8" t="s">
        <v>1301</v>
      </c>
    </row>
    <row r="9" spans="1:16384" x14ac:dyDescent="0.25">
      <c r="B9" s="137">
        <v>43802</v>
      </c>
      <c r="C9" s="139">
        <v>70.5</v>
      </c>
      <c r="F9" s="137">
        <v>43676</v>
      </c>
      <c r="G9" s="57" t="s">
        <v>1225</v>
      </c>
      <c r="H9" s="138">
        <v>20</v>
      </c>
      <c r="K9" s="137">
        <v>43678</v>
      </c>
      <c r="L9">
        <v>98</v>
      </c>
      <c r="N9" s="158" t="s">
        <v>1299</v>
      </c>
      <c r="O9" s="58">
        <f>SUM(H2:H19) * 0.9</f>
        <v>10877.300999999999</v>
      </c>
      <c r="P9" t="s">
        <v>1304</v>
      </c>
    </row>
    <row r="10" spans="1:16384" s="57" customFormat="1" x14ac:dyDescent="0.25">
      <c r="B10" s="137">
        <v>43811</v>
      </c>
      <c r="C10" s="139">
        <v>49.89</v>
      </c>
      <c r="F10" s="137">
        <v>43664</v>
      </c>
      <c r="H10" s="138">
        <v>476.19</v>
      </c>
      <c r="I10"/>
      <c r="K10" s="137">
        <v>43681</v>
      </c>
      <c r="L10">
        <v>496</v>
      </c>
      <c r="N10" s="158" t="s">
        <v>1302</v>
      </c>
      <c r="O10" s="57">
        <f>SUM(L2:L36) *0.9</f>
        <v>5814</v>
      </c>
      <c r="P10" s="57" t="s">
        <v>1304</v>
      </c>
    </row>
    <row r="11" spans="1:16384" x14ac:dyDescent="0.25">
      <c r="B11" s="137">
        <v>43816</v>
      </c>
      <c r="C11" s="139">
        <v>179.6</v>
      </c>
      <c r="F11" s="137">
        <v>43672</v>
      </c>
      <c r="H11" s="138">
        <v>714.28</v>
      </c>
      <c r="K11" s="137">
        <v>43684</v>
      </c>
      <c r="L11">
        <v>254</v>
      </c>
    </row>
    <row r="12" spans="1:16384" s="57" customFormat="1" x14ac:dyDescent="0.25">
      <c r="B12" s="137">
        <v>43818</v>
      </c>
      <c r="C12" s="139">
        <v>139.1</v>
      </c>
      <c r="F12" s="137">
        <v>43681</v>
      </c>
      <c r="H12" s="138">
        <v>669.64</v>
      </c>
      <c r="I12"/>
      <c r="K12" s="137">
        <v>43685</v>
      </c>
      <c r="L12">
        <v>91</v>
      </c>
    </row>
    <row r="13" spans="1:16384" x14ac:dyDescent="0.25">
      <c r="B13" s="137">
        <v>43818</v>
      </c>
      <c r="C13" s="139">
        <v>28.1</v>
      </c>
      <c r="F13" s="137">
        <v>43686</v>
      </c>
      <c r="H13" s="138">
        <v>982.14</v>
      </c>
      <c r="K13" s="137">
        <v>43690</v>
      </c>
      <c r="L13">
        <v>156</v>
      </c>
    </row>
    <row r="14" spans="1:16384" x14ac:dyDescent="0.25">
      <c r="F14" s="137">
        <v>43712</v>
      </c>
      <c r="H14" s="138">
        <v>757.57</v>
      </c>
      <c r="K14" s="137">
        <v>43692</v>
      </c>
      <c r="L14">
        <v>193</v>
      </c>
    </row>
    <row r="15" spans="1:16384" x14ac:dyDescent="0.25">
      <c r="F15" s="137">
        <v>43715</v>
      </c>
      <c r="H15" s="138">
        <v>2780.48</v>
      </c>
      <c r="K15" s="137">
        <v>43696</v>
      </c>
      <c r="L15">
        <v>196</v>
      </c>
    </row>
    <row r="16" spans="1:16384" x14ac:dyDescent="0.25">
      <c r="F16" s="137">
        <v>43718</v>
      </c>
      <c r="H16" s="138">
        <v>581.80999999999995</v>
      </c>
      <c r="K16" s="137">
        <v>43697</v>
      </c>
      <c r="L16">
        <v>75</v>
      </c>
    </row>
    <row r="17" spans="2:12" s="57" customFormat="1" x14ac:dyDescent="0.25">
      <c r="B17" s="94"/>
      <c r="F17" s="137">
        <v>43720</v>
      </c>
      <c r="H17" s="138">
        <v>2000</v>
      </c>
      <c r="I17"/>
      <c r="K17" s="137">
        <v>43700</v>
      </c>
      <c r="L17">
        <v>171</v>
      </c>
    </row>
    <row r="18" spans="2:12" s="57" customFormat="1" x14ac:dyDescent="0.25">
      <c r="B18" s="94"/>
      <c r="F18" s="137">
        <v>43727</v>
      </c>
      <c r="H18" s="138">
        <v>1686.74</v>
      </c>
      <c r="I18"/>
      <c r="K18" s="137">
        <v>43704</v>
      </c>
      <c r="L18">
        <v>373</v>
      </c>
    </row>
    <row r="19" spans="2:12" x14ac:dyDescent="0.25">
      <c r="C19" s="58">
        <f>SUM(C2:C18)</f>
        <v>1629.7399999999998</v>
      </c>
      <c r="F19" s="137">
        <v>43733</v>
      </c>
      <c r="G19" s="57" t="s">
        <v>1097</v>
      </c>
      <c r="H19" s="138">
        <v>638.04</v>
      </c>
      <c r="K19" s="137">
        <v>43705</v>
      </c>
      <c r="L19">
        <v>142</v>
      </c>
    </row>
    <row r="20" spans="2:12" x14ac:dyDescent="0.25">
      <c r="F20" s="137">
        <v>43741</v>
      </c>
      <c r="G20" s="57" t="s">
        <v>1237</v>
      </c>
      <c r="H20" s="138">
        <v>849</v>
      </c>
      <c r="K20" s="137">
        <v>43709</v>
      </c>
      <c r="L20">
        <v>120</v>
      </c>
    </row>
    <row r="21" spans="2:12" x14ac:dyDescent="0.25">
      <c r="F21" s="137">
        <v>43749</v>
      </c>
      <c r="G21" s="57" t="s">
        <v>1098</v>
      </c>
      <c r="H21" s="138">
        <v>912.19</v>
      </c>
      <c r="K21" s="137">
        <v>43711</v>
      </c>
      <c r="L21">
        <v>122</v>
      </c>
    </row>
    <row r="22" spans="2:12" ht="27.6" x14ac:dyDescent="0.25">
      <c r="B22" s="94" t="s">
        <v>1226</v>
      </c>
      <c r="C22">
        <v>1684.49</v>
      </c>
      <c r="F22" s="137">
        <v>43758</v>
      </c>
      <c r="G22" s="113" t="s">
        <v>1109</v>
      </c>
      <c r="H22" s="138">
        <v>909.09</v>
      </c>
      <c r="K22" s="137">
        <v>43711</v>
      </c>
      <c r="L22">
        <v>51</v>
      </c>
    </row>
    <row r="23" spans="2:12" x14ac:dyDescent="0.25">
      <c r="F23" s="137">
        <v>43762</v>
      </c>
      <c r="G23" s="57" t="s">
        <v>1238</v>
      </c>
      <c r="H23" s="138">
        <v>300.93</v>
      </c>
      <c r="I23" s="57" t="s">
        <v>1239</v>
      </c>
      <c r="K23" s="137">
        <v>43715</v>
      </c>
      <c r="L23">
        <v>123</v>
      </c>
    </row>
    <row r="24" spans="2:12" x14ac:dyDescent="0.25">
      <c r="F24" s="137">
        <v>43771</v>
      </c>
      <c r="G24" s="112" t="s">
        <v>1099</v>
      </c>
      <c r="H24" s="138">
        <v>312.88</v>
      </c>
      <c r="K24" s="137">
        <v>43720</v>
      </c>
      <c r="L24">
        <v>94</v>
      </c>
    </row>
    <row r="25" spans="2:12" x14ac:dyDescent="0.25">
      <c r="F25" s="137">
        <v>43776</v>
      </c>
      <c r="G25" s="112" t="s">
        <v>1100</v>
      </c>
      <c r="H25" s="138">
        <v>208.59</v>
      </c>
      <c r="K25" s="137">
        <v>43727</v>
      </c>
      <c r="L25">
        <v>126</v>
      </c>
    </row>
    <row r="26" spans="2:12" ht="27.6" x14ac:dyDescent="0.25">
      <c r="F26" s="137">
        <v>43781</v>
      </c>
      <c r="G26" s="113" t="s">
        <v>1101</v>
      </c>
      <c r="H26" s="138">
        <v>726.81</v>
      </c>
      <c r="I26" t="s">
        <v>1239</v>
      </c>
      <c r="K26" s="137">
        <v>43730</v>
      </c>
      <c r="L26">
        <v>315</v>
      </c>
    </row>
    <row r="27" spans="2:12" x14ac:dyDescent="0.25">
      <c r="F27" s="137">
        <v>43786</v>
      </c>
      <c r="G27" s="112" t="s">
        <v>1241</v>
      </c>
      <c r="H27" s="138">
        <v>886.5</v>
      </c>
      <c r="K27" s="137">
        <v>43736</v>
      </c>
      <c r="L27">
        <v>36</v>
      </c>
    </row>
    <row r="28" spans="2:12" x14ac:dyDescent="0.25">
      <c r="F28" s="137">
        <v>43790</v>
      </c>
      <c r="G28" s="112" t="s">
        <v>1102</v>
      </c>
      <c r="H28" s="138">
        <v>621.70000000000005</v>
      </c>
      <c r="I28" s="57" t="s">
        <v>1240</v>
      </c>
      <c r="K28" s="137">
        <v>43751</v>
      </c>
      <c r="L28">
        <v>34</v>
      </c>
    </row>
    <row r="29" spans="2:12" x14ac:dyDescent="0.25">
      <c r="B29" s="137">
        <v>43659</v>
      </c>
      <c r="C29">
        <v>29.9</v>
      </c>
      <c r="F29" s="137">
        <v>43791</v>
      </c>
      <c r="G29" s="112" t="s">
        <v>1103</v>
      </c>
      <c r="H29" s="138">
        <v>469.33</v>
      </c>
    </row>
    <row r="30" spans="2:12" x14ac:dyDescent="0.25">
      <c r="B30" s="137">
        <v>43663</v>
      </c>
      <c r="C30">
        <v>27.3</v>
      </c>
      <c r="F30" s="137">
        <v>43793</v>
      </c>
      <c r="G30" s="112" t="s">
        <v>1242</v>
      </c>
      <c r="H30" s="138">
        <v>624.17999999999995</v>
      </c>
      <c r="I30" s="57" t="s">
        <v>1240</v>
      </c>
    </row>
    <row r="31" spans="2:12" x14ac:dyDescent="0.25">
      <c r="B31" s="137">
        <v>43666</v>
      </c>
      <c r="C31">
        <v>26.05</v>
      </c>
      <c r="F31" s="137">
        <v>43800</v>
      </c>
      <c r="G31" s="112" t="s">
        <v>1104</v>
      </c>
      <c r="H31" s="138">
        <v>1027.19</v>
      </c>
      <c r="K31" s="137">
        <v>43654</v>
      </c>
      <c r="L31" s="57">
        <v>108</v>
      </c>
    </row>
    <row r="32" spans="2:12" x14ac:dyDescent="0.25">
      <c r="B32" s="137">
        <v>43672</v>
      </c>
      <c r="C32">
        <v>28</v>
      </c>
      <c r="F32" s="137" t="s">
        <v>1108</v>
      </c>
      <c r="G32" s="112"/>
      <c r="H32" s="138"/>
      <c r="K32" s="137">
        <v>43661</v>
      </c>
      <c r="L32">
        <v>46</v>
      </c>
    </row>
    <row r="33" spans="2:12" x14ac:dyDescent="0.25">
      <c r="B33" s="137"/>
      <c r="C33">
        <v>142.80000000000001</v>
      </c>
      <c r="F33" s="137">
        <v>43801</v>
      </c>
      <c r="G33" s="112" t="s">
        <v>1105</v>
      </c>
      <c r="H33" s="138">
        <v>2588.4499999999998</v>
      </c>
      <c r="K33" s="137">
        <v>43663</v>
      </c>
      <c r="L33">
        <v>60</v>
      </c>
    </row>
    <row r="34" spans="2:12" x14ac:dyDescent="0.25">
      <c r="B34" s="137">
        <v>43681</v>
      </c>
      <c r="C34">
        <v>50</v>
      </c>
      <c r="F34" s="137">
        <v>43806</v>
      </c>
      <c r="G34" s="112" t="s">
        <v>1106</v>
      </c>
      <c r="H34" s="138">
        <v>886.72</v>
      </c>
      <c r="K34" s="137">
        <v>43720</v>
      </c>
      <c r="L34">
        <v>406</v>
      </c>
    </row>
    <row r="35" spans="2:12" x14ac:dyDescent="0.25">
      <c r="B35" s="137">
        <v>43685</v>
      </c>
      <c r="C35">
        <v>106</v>
      </c>
      <c r="F35" s="137">
        <v>43814</v>
      </c>
      <c r="G35" s="112" t="s">
        <v>1107</v>
      </c>
      <c r="H35" s="138">
        <v>1108.1600000000001</v>
      </c>
      <c r="K35" s="137">
        <v>43727</v>
      </c>
      <c r="L35">
        <v>797</v>
      </c>
    </row>
    <row r="36" spans="2:12" ht="27.6" x14ac:dyDescent="0.25">
      <c r="B36" s="137">
        <v>43700</v>
      </c>
      <c r="C36">
        <v>64.989999999999995</v>
      </c>
      <c r="F36" s="137">
        <v>43821</v>
      </c>
      <c r="G36" s="113" t="s">
        <v>1223</v>
      </c>
      <c r="H36" s="138">
        <v>2364.2399999999998</v>
      </c>
      <c r="K36" s="137">
        <v>43736</v>
      </c>
      <c r="L36" s="57">
        <v>1263</v>
      </c>
    </row>
    <row r="37" spans="2:12" ht="27.6" x14ac:dyDescent="0.25">
      <c r="B37" s="137">
        <v>43727</v>
      </c>
      <c r="C37">
        <v>24.9</v>
      </c>
      <c r="F37" s="137">
        <v>43826</v>
      </c>
      <c r="G37" s="113" t="s">
        <v>1400</v>
      </c>
      <c r="H37" s="138">
        <v>2163.0300000000002</v>
      </c>
      <c r="K37" s="137">
        <v>43747</v>
      </c>
      <c r="L37" s="57">
        <v>1608</v>
      </c>
    </row>
    <row r="38" spans="2:12" x14ac:dyDescent="0.25">
      <c r="B38" s="94" t="s">
        <v>1234</v>
      </c>
      <c r="C38">
        <v>37.5</v>
      </c>
      <c r="K38" s="137">
        <v>43763</v>
      </c>
      <c r="L38">
        <v>1256</v>
      </c>
    </row>
    <row r="39" spans="2:12" s="57" customFormat="1" x14ac:dyDescent="0.25">
      <c r="B39" s="140"/>
      <c r="K39" s="137">
        <v>43773</v>
      </c>
      <c r="L39">
        <v>1530</v>
      </c>
    </row>
    <row r="40" spans="2:12" x14ac:dyDescent="0.25">
      <c r="B40" s="94" t="s">
        <v>1235</v>
      </c>
      <c r="C40">
        <f>SUM(C29:C38)</f>
        <v>537.44000000000005</v>
      </c>
      <c r="K40" s="137">
        <v>43810</v>
      </c>
      <c r="L40">
        <v>3574</v>
      </c>
    </row>
    <row r="45" spans="2:12" s="57" customFormat="1" x14ac:dyDescent="0.25">
      <c r="B45" s="140"/>
    </row>
    <row r="46" spans="2:12" s="57" customFormat="1" x14ac:dyDescent="0.25">
      <c r="B46" s="159"/>
    </row>
    <row r="63" spans="2:2" s="57" customFormat="1" x14ac:dyDescent="0.25">
      <c r="B63" s="159"/>
    </row>
    <row r="66" spans="2:2" s="57" customFormat="1" x14ac:dyDescent="0.25">
      <c r="B66" s="159"/>
    </row>
    <row r="68" spans="2:2" s="57" customFormat="1" x14ac:dyDescent="0.25">
      <c r="B68" s="159"/>
    </row>
    <row r="70" spans="2:2" s="57" customFormat="1" x14ac:dyDescent="0.25">
      <c r="B70" s="15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T25"/>
  <sheetViews>
    <sheetView topLeftCell="C10" zoomScale="68" zoomScaleNormal="68" workbookViewId="0">
      <selection activeCell="D20" sqref="D20"/>
    </sheetView>
  </sheetViews>
  <sheetFormatPr defaultRowHeight="25.05" customHeight="1" x14ac:dyDescent="0.25"/>
  <cols>
    <col min="1" max="1" width="8.88671875" style="57"/>
    <col min="2" max="2" width="11.6640625" style="57" bestFit="1" customWidth="1"/>
    <col min="3" max="3" width="20.44140625" style="57" bestFit="1" customWidth="1"/>
    <col min="4" max="4" width="54.77734375" style="57" customWidth="1"/>
    <col min="5" max="5" width="13.5546875" style="57" customWidth="1"/>
    <col min="6" max="6" width="7.44140625" style="57" bestFit="1" customWidth="1"/>
    <col min="7" max="7" width="7.5546875" style="57" bestFit="1" customWidth="1"/>
    <col min="8" max="9" width="9.5546875" style="57" bestFit="1" customWidth="1"/>
    <col min="10" max="10" width="5.5546875" style="57" bestFit="1" customWidth="1"/>
    <col min="11" max="11" width="8.21875" style="57" bestFit="1" customWidth="1"/>
    <col min="12" max="12" width="9.6640625" style="57" bestFit="1" customWidth="1"/>
    <col min="13" max="13" width="34.109375" style="57" bestFit="1" customWidth="1"/>
    <col min="14" max="14" width="9.5546875" style="57" bestFit="1" customWidth="1"/>
    <col min="15" max="15" width="5.5546875" style="57" bestFit="1" customWidth="1"/>
    <col min="16" max="16" width="7.44140625" style="57" bestFit="1" customWidth="1"/>
    <col min="17" max="17" width="9.5546875" style="57" bestFit="1" customWidth="1"/>
    <col min="18" max="18" width="41.6640625" style="57" customWidth="1"/>
    <col min="19" max="19" width="14.44140625" style="57" bestFit="1" customWidth="1"/>
    <col min="20" max="20" width="64.5546875" style="57" bestFit="1" customWidth="1"/>
    <col min="21" max="16384" width="8.88671875" style="57"/>
  </cols>
  <sheetData>
    <row r="1" spans="1:20" ht="25.05" customHeight="1" x14ac:dyDescent="0.25">
      <c r="A1" s="1"/>
      <c r="B1" s="1"/>
      <c r="C1" s="1"/>
      <c r="D1" s="1"/>
      <c r="E1" s="1"/>
      <c r="F1" s="1" t="s">
        <v>1315</v>
      </c>
      <c r="G1" s="1" t="s">
        <v>1316</v>
      </c>
      <c r="H1" s="1" t="s">
        <v>1317</v>
      </c>
      <c r="I1" s="1" t="s">
        <v>1318</v>
      </c>
      <c r="J1" s="1" t="s">
        <v>290</v>
      </c>
      <c r="K1" s="1" t="s">
        <v>1319</v>
      </c>
      <c r="L1" s="1" t="s">
        <v>1320</v>
      </c>
      <c r="M1" s="1" t="s">
        <v>1321</v>
      </c>
      <c r="N1" s="1" t="s">
        <v>1322</v>
      </c>
      <c r="O1" s="1" t="s">
        <v>1323</v>
      </c>
      <c r="P1" s="1" t="s">
        <v>1324</v>
      </c>
      <c r="Q1" s="1" t="s">
        <v>1325</v>
      </c>
      <c r="R1" s="1" t="s">
        <v>1326</v>
      </c>
      <c r="S1" s="1"/>
      <c r="T1" s="1"/>
    </row>
    <row r="2" spans="1:20" ht="25.05" customHeight="1" x14ac:dyDescent="0.25">
      <c r="A2" s="57">
        <v>1</v>
      </c>
      <c r="B2" s="164">
        <v>43614</v>
      </c>
      <c r="C2" s="165">
        <v>811151564362608</v>
      </c>
      <c r="D2" s="43" t="s">
        <v>1327</v>
      </c>
      <c r="E2" s="57" t="s">
        <v>1328</v>
      </c>
      <c r="F2" s="57">
        <v>192</v>
      </c>
      <c r="G2" s="57">
        <v>1.1499999999999999</v>
      </c>
      <c r="H2" s="166">
        <v>190.85</v>
      </c>
      <c r="K2" s="167"/>
      <c r="M2" s="10" t="s">
        <v>1329</v>
      </c>
      <c r="N2" s="57">
        <v>18.600000000000001</v>
      </c>
      <c r="R2" s="10" t="s">
        <v>1330</v>
      </c>
      <c r="S2" s="57">
        <v>15180416892</v>
      </c>
      <c r="T2" s="57" t="s">
        <v>1331</v>
      </c>
    </row>
    <row r="3" spans="1:20" ht="25.05" customHeight="1" x14ac:dyDescent="0.25">
      <c r="A3" s="57">
        <v>2</v>
      </c>
      <c r="B3" s="164">
        <v>43671</v>
      </c>
      <c r="C3" s="165">
        <v>811210507601120</v>
      </c>
      <c r="D3" s="57" t="s">
        <v>1332</v>
      </c>
      <c r="E3" s="57" t="s">
        <v>1333</v>
      </c>
      <c r="F3" s="57">
        <v>114</v>
      </c>
      <c r="G3" s="57">
        <v>0.68</v>
      </c>
      <c r="H3" s="166">
        <v>113.32</v>
      </c>
      <c r="I3" s="57">
        <v>18000</v>
      </c>
      <c r="J3" s="57">
        <v>3000</v>
      </c>
      <c r="K3" s="167">
        <v>129.88999999999999</v>
      </c>
      <c r="L3" s="57">
        <f>H3-K3</f>
        <v>-16.569999999999993</v>
      </c>
      <c r="S3" s="57">
        <v>15056021071</v>
      </c>
      <c r="T3" s="57" t="s">
        <v>1334</v>
      </c>
    </row>
    <row r="4" spans="1:20" ht="25.05" customHeight="1" x14ac:dyDescent="0.25">
      <c r="A4" s="57">
        <v>3</v>
      </c>
      <c r="B4" s="164">
        <v>43669</v>
      </c>
      <c r="C4" s="165">
        <v>811204083741936</v>
      </c>
      <c r="D4" s="43" t="s">
        <v>248</v>
      </c>
      <c r="E4" s="57" t="s">
        <v>1335</v>
      </c>
      <c r="F4" s="57">
        <v>168</v>
      </c>
      <c r="G4" s="57">
        <v>1.01</v>
      </c>
      <c r="H4" s="166">
        <v>166.99</v>
      </c>
      <c r="I4" s="57">
        <v>27000</v>
      </c>
      <c r="J4" s="57">
        <v>4000</v>
      </c>
      <c r="K4" s="167">
        <v>188.35</v>
      </c>
      <c r="L4" s="57">
        <f t="shared" ref="L4:L12" si="0">H4-K4</f>
        <v>-21.359999999999985</v>
      </c>
      <c r="M4" s="57" t="s">
        <v>1336</v>
      </c>
      <c r="N4" s="57">
        <v>142.69999999999999</v>
      </c>
      <c r="O4" s="57">
        <v>5.03</v>
      </c>
      <c r="P4" s="57">
        <v>12.07</v>
      </c>
      <c r="Q4" s="58">
        <v>119.48</v>
      </c>
      <c r="S4" s="57">
        <v>15201318164</v>
      </c>
      <c r="T4" s="57" t="s">
        <v>1337</v>
      </c>
    </row>
    <row r="5" spans="1:20" ht="25.05" customHeight="1" x14ac:dyDescent="0.25">
      <c r="A5" s="57">
        <v>4</v>
      </c>
      <c r="B5" s="164">
        <v>43734</v>
      </c>
      <c r="C5" s="165">
        <v>811468872954625</v>
      </c>
      <c r="D5" s="43" t="s">
        <v>1338</v>
      </c>
      <c r="E5" s="57" t="s">
        <v>1339</v>
      </c>
      <c r="F5" s="57">
        <v>148</v>
      </c>
      <c r="G5" s="57">
        <v>0.89</v>
      </c>
      <c r="H5" s="166">
        <v>147.11000000000001</v>
      </c>
      <c r="I5" s="57">
        <v>23000</v>
      </c>
      <c r="J5" s="57">
        <v>3000</v>
      </c>
      <c r="K5" s="167">
        <v>163.1</v>
      </c>
      <c r="L5" s="57">
        <f t="shared" si="0"/>
        <v>-15.989999999999981</v>
      </c>
      <c r="N5" s="57">
        <v>43.59</v>
      </c>
      <c r="O5" s="57">
        <v>1.53</v>
      </c>
      <c r="P5" s="57">
        <v>8.0500000000000007</v>
      </c>
      <c r="Q5" s="58">
        <f>N5*0.994+L5</f>
        <v>27.338460000000019</v>
      </c>
      <c r="R5" s="57" t="s">
        <v>720</v>
      </c>
      <c r="S5" s="57">
        <v>13918424554</v>
      </c>
      <c r="T5" s="57" t="s">
        <v>1340</v>
      </c>
    </row>
    <row r="6" spans="1:20" ht="25.05" customHeight="1" x14ac:dyDescent="0.25">
      <c r="A6" s="57">
        <v>5</v>
      </c>
      <c r="B6" s="164">
        <v>43736</v>
      </c>
      <c r="C6" s="165">
        <v>811478155875818</v>
      </c>
      <c r="D6" s="43" t="s">
        <v>1341</v>
      </c>
      <c r="E6" s="57" t="s">
        <v>1342</v>
      </c>
      <c r="F6" s="57">
        <v>120</v>
      </c>
      <c r="G6" s="57">
        <v>0.72</v>
      </c>
      <c r="H6" s="166">
        <v>119.28</v>
      </c>
      <c r="I6" s="57">
        <v>19000</v>
      </c>
      <c r="J6" s="57">
        <v>3000</v>
      </c>
      <c r="K6" s="167">
        <v>138.93</v>
      </c>
      <c r="L6" s="57">
        <f t="shared" si="0"/>
        <v>-19.650000000000006</v>
      </c>
      <c r="N6" s="57">
        <v>41.76</v>
      </c>
      <c r="Q6" s="58">
        <f>N6*0.994+L6</f>
        <v>21.859439999999992</v>
      </c>
      <c r="R6" s="57" t="s">
        <v>1343</v>
      </c>
      <c r="S6" s="57">
        <v>13672747701</v>
      </c>
      <c r="T6" s="57" t="s">
        <v>1344</v>
      </c>
    </row>
    <row r="7" spans="1:20" ht="25.05" customHeight="1" x14ac:dyDescent="0.25">
      <c r="A7" s="190">
        <v>6</v>
      </c>
      <c r="B7" s="193">
        <v>43722</v>
      </c>
      <c r="C7" s="194">
        <v>811421352052079</v>
      </c>
      <c r="D7" s="43" t="s">
        <v>1345</v>
      </c>
      <c r="E7" s="189" t="s">
        <v>1346</v>
      </c>
      <c r="F7" s="57">
        <v>96</v>
      </c>
      <c r="G7" s="190">
        <v>1.1499999999999999</v>
      </c>
      <c r="H7" s="195">
        <v>190.85</v>
      </c>
      <c r="I7" s="57">
        <v>15000</v>
      </c>
      <c r="J7" s="190">
        <v>3000</v>
      </c>
      <c r="K7" s="196">
        <v>205.4</v>
      </c>
      <c r="L7" s="190">
        <f>H7-K7</f>
        <v>-14.550000000000011</v>
      </c>
      <c r="N7" s="197">
        <v>52.86</v>
      </c>
      <c r="O7" s="197">
        <v>0.6</v>
      </c>
      <c r="P7" s="197">
        <v>8.0500000000000007</v>
      </c>
      <c r="Q7" s="188">
        <f>N7*0.994+L7</f>
        <v>37.992839999999987</v>
      </c>
      <c r="R7" s="189" t="s">
        <v>1347</v>
      </c>
      <c r="S7" s="190">
        <v>13420877860</v>
      </c>
      <c r="T7" s="189" t="s">
        <v>1348</v>
      </c>
    </row>
    <row r="8" spans="1:20" ht="25.05" customHeight="1" x14ac:dyDescent="0.25">
      <c r="A8" s="190"/>
      <c r="B8" s="193"/>
      <c r="C8" s="194"/>
      <c r="D8" s="43" t="s">
        <v>1349</v>
      </c>
      <c r="E8" s="189"/>
      <c r="F8" s="57">
        <v>96</v>
      </c>
      <c r="G8" s="190"/>
      <c r="H8" s="195"/>
      <c r="I8" s="57">
        <v>15000</v>
      </c>
      <c r="J8" s="190"/>
      <c r="K8" s="196"/>
      <c r="L8" s="190"/>
      <c r="N8" s="197">
        <v>26.43</v>
      </c>
      <c r="O8" s="197"/>
      <c r="P8" s="197"/>
      <c r="Q8" s="188"/>
      <c r="R8" s="189"/>
      <c r="S8" s="190"/>
      <c r="T8" s="189"/>
    </row>
    <row r="9" spans="1:20" ht="25.05" customHeight="1" x14ac:dyDescent="0.25">
      <c r="A9" s="57">
        <v>7</v>
      </c>
      <c r="B9" s="164">
        <v>43638</v>
      </c>
      <c r="C9" s="165">
        <v>811078301531235</v>
      </c>
      <c r="D9" s="43" t="s">
        <v>1350</v>
      </c>
      <c r="E9" s="57" t="s">
        <v>1351</v>
      </c>
      <c r="F9" s="57">
        <v>96</v>
      </c>
      <c r="G9" s="57">
        <v>0.57999999999999996</v>
      </c>
      <c r="H9" s="166">
        <v>95.42</v>
      </c>
      <c r="I9" s="57">
        <v>15000</v>
      </c>
      <c r="J9" s="57">
        <v>3000</v>
      </c>
      <c r="K9" s="167">
        <v>113.14</v>
      </c>
      <c r="L9" s="57">
        <f t="shared" si="0"/>
        <v>-17.72</v>
      </c>
      <c r="N9" s="57">
        <v>26.24</v>
      </c>
      <c r="O9" s="57">
        <v>1.51</v>
      </c>
      <c r="P9" s="57">
        <v>8.0500000000000007</v>
      </c>
      <c r="Q9" s="58">
        <f>N9*0.994+L9</f>
        <v>8.3625599999999984</v>
      </c>
      <c r="S9" s="57">
        <v>15819660552</v>
      </c>
      <c r="T9" s="57" t="s">
        <v>1352</v>
      </c>
    </row>
    <row r="10" spans="1:20" ht="25.05" customHeight="1" x14ac:dyDescent="0.25">
      <c r="A10" s="57">
        <v>8</v>
      </c>
      <c r="B10" s="164">
        <v>43755</v>
      </c>
      <c r="C10" s="165">
        <v>811548301376903</v>
      </c>
      <c r="D10" s="57" t="s">
        <v>1353</v>
      </c>
      <c r="E10" s="57" t="s">
        <v>1354</v>
      </c>
      <c r="F10" s="57">
        <v>130</v>
      </c>
      <c r="G10" s="57">
        <v>0.78</v>
      </c>
      <c r="H10" s="166">
        <v>129.22</v>
      </c>
      <c r="I10" s="57">
        <v>15000</v>
      </c>
      <c r="J10" s="57">
        <v>3500</v>
      </c>
      <c r="K10" s="167">
        <v>117.45</v>
      </c>
      <c r="L10" s="57">
        <f t="shared" si="0"/>
        <v>11.769999999999996</v>
      </c>
      <c r="Q10" s="58"/>
      <c r="S10" s="57">
        <v>15980115023</v>
      </c>
      <c r="T10" s="169" t="s">
        <v>1355</v>
      </c>
    </row>
    <row r="11" spans="1:20" ht="25.05" customHeight="1" x14ac:dyDescent="0.25">
      <c r="A11" s="57">
        <v>9</v>
      </c>
      <c r="B11" s="164">
        <v>43749</v>
      </c>
      <c r="C11" s="165">
        <v>811521431838696</v>
      </c>
      <c r="D11" s="10" t="s">
        <v>1356</v>
      </c>
      <c r="E11" s="57" t="s">
        <v>1357</v>
      </c>
      <c r="F11" s="57">
        <v>308</v>
      </c>
      <c r="G11" s="57">
        <v>1.85</v>
      </c>
      <c r="H11" s="166">
        <v>306.14999999999998</v>
      </c>
      <c r="I11" s="57">
        <v>50000</v>
      </c>
      <c r="J11" s="57">
        <v>3000</v>
      </c>
      <c r="K11" s="167">
        <v>327.20999999999998</v>
      </c>
      <c r="L11" s="57">
        <f t="shared" si="0"/>
        <v>-21.060000000000002</v>
      </c>
      <c r="Q11" s="58"/>
      <c r="R11" s="57" t="s">
        <v>1358</v>
      </c>
      <c r="S11" s="57">
        <v>13705761067</v>
      </c>
      <c r="T11" s="169" t="s">
        <v>1359</v>
      </c>
    </row>
    <row r="12" spans="1:20" ht="25.05" customHeight="1" x14ac:dyDescent="0.25">
      <c r="A12" s="190">
        <v>10</v>
      </c>
      <c r="B12" s="193">
        <v>43764</v>
      </c>
      <c r="C12" s="194">
        <v>811587551684293</v>
      </c>
      <c r="D12" s="174" t="s">
        <v>1360</v>
      </c>
      <c r="E12" s="189" t="s">
        <v>1361</v>
      </c>
      <c r="F12" s="57">
        <v>126</v>
      </c>
      <c r="G12" s="190">
        <v>1.51</v>
      </c>
      <c r="H12" s="195">
        <v>250.49</v>
      </c>
      <c r="I12" s="162">
        <v>20000</v>
      </c>
      <c r="J12" s="190">
        <v>3000</v>
      </c>
      <c r="K12" s="196">
        <v>267.39999999999998</v>
      </c>
      <c r="L12" s="190">
        <f t="shared" si="0"/>
        <v>-16.909999999999968</v>
      </c>
      <c r="N12" s="57">
        <v>25.71</v>
      </c>
      <c r="Q12" s="58"/>
      <c r="R12" s="189" t="s">
        <v>1362</v>
      </c>
      <c r="S12" s="190">
        <v>18108291464</v>
      </c>
      <c r="T12" s="189" t="s">
        <v>1363</v>
      </c>
    </row>
    <row r="13" spans="1:20" ht="25.05" customHeight="1" x14ac:dyDescent="0.25">
      <c r="A13" s="190"/>
      <c r="B13" s="193"/>
      <c r="C13" s="194"/>
      <c r="D13" s="174" t="s">
        <v>1364</v>
      </c>
      <c r="E13" s="189"/>
      <c r="F13" s="57">
        <v>126</v>
      </c>
      <c r="G13" s="190"/>
      <c r="H13" s="195"/>
      <c r="I13" s="162">
        <v>20000</v>
      </c>
      <c r="J13" s="190"/>
      <c r="K13" s="196"/>
      <c r="L13" s="190"/>
      <c r="N13" s="57">
        <v>25.71</v>
      </c>
      <c r="Q13" s="58"/>
      <c r="R13" s="189"/>
      <c r="S13" s="190"/>
      <c r="T13" s="189"/>
    </row>
    <row r="14" spans="1:20" ht="25.05" customHeight="1" x14ac:dyDescent="0.25">
      <c r="A14" s="57">
        <v>11</v>
      </c>
      <c r="B14" s="164">
        <v>43775</v>
      </c>
      <c r="C14" s="165">
        <v>811639461515251</v>
      </c>
      <c r="D14" s="174" t="s">
        <v>1365</v>
      </c>
      <c r="E14" s="57" t="s">
        <v>1366</v>
      </c>
      <c r="F14" s="57">
        <v>147</v>
      </c>
      <c r="G14" s="57">
        <v>0.88</v>
      </c>
      <c r="H14" s="166">
        <v>146.12</v>
      </c>
      <c r="I14" s="57">
        <v>22000</v>
      </c>
      <c r="K14" s="167">
        <v>139.74</v>
      </c>
      <c r="L14" s="57">
        <f t="shared" ref="L14:L18" si="1">H14-K14</f>
        <v>6.3799999999999955</v>
      </c>
      <c r="M14" s="57" t="s">
        <v>1367</v>
      </c>
      <c r="N14" s="57">
        <v>12.55</v>
      </c>
      <c r="Q14" s="58">
        <f>N14*0.994+L14</f>
        <v>18.854699999999994</v>
      </c>
      <c r="R14" s="170" t="s">
        <v>1368</v>
      </c>
      <c r="S14" s="57">
        <v>18173757621</v>
      </c>
      <c r="T14" s="57" t="s">
        <v>1369</v>
      </c>
    </row>
    <row r="15" spans="1:20" ht="25.05" customHeight="1" x14ac:dyDescent="0.25">
      <c r="A15" s="57">
        <v>12</v>
      </c>
      <c r="B15" s="164">
        <v>43767</v>
      </c>
      <c r="C15" s="165">
        <v>811603150703150</v>
      </c>
      <c r="D15" s="10" t="s">
        <v>1370</v>
      </c>
      <c r="E15" s="57" t="s">
        <v>1371</v>
      </c>
      <c r="F15" s="57">
        <v>126</v>
      </c>
      <c r="G15" s="57">
        <v>0.76</v>
      </c>
      <c r="H15" s="166">
        <v>125.24</v>
      </c>
      <c r="I15" s="57">
        <v>20000</v>
      </c>
      <c r="J15" s="57">
        <v>3000</v>
      </c>
      <c r="K15" s="167">
        <v>145.82</v>
      </c>
      <c r="L15" s="57">
        <f t="shared" si="1"/>
        <v>-20.58</v>
      </c>
      <c r="Q15" s="58"/>
      <c r="R15" s="57" t="s">
        <v>1372</v>
      </c>
      <c r="S15" s="57">
        <v>15603608839</v>
      </c>
      <c r="T15" s="57" t="s">
        <v>1373</v>
      </c>
    </row>
    <row r="16" spans="1:20" ht="25.05" customHeight="1" x14ac:dyDescent="0.25">
      <c r="A16" s="57">
        <v>13</v>
      </c>
      <c r="B16" s="164">
        <v>43767</v>
      </c>
      <c r="C16" s="165">
        <v>811604273035278</v>
      </c>
      <c r="D16" s="174" t="s">
        <v>1374</v>
      </c>
      <c r="E16" s="57" t="s">
        <v>1375</v>
      </c>
      <c r="F16" s="57">
        <v>126</v>
      </c>
      <c r="G16" s="57">
        <v>0.76</v>
      </c>
      <c r="H16" s="166">
        <v>125.24</v>
      </c>
      <c r="I16" s="57">
        <v>20000</v>
      </c>
      <c r="J16" s="57">
        <v>3000</v>
      </c>
      <c r="K16" s="167">
        <v>145.82</v>
      </c>
      <c r="L16" s="57">
        <f t="shared" si="1"/>
        <v>-20.58</v>
      </c>
      <c r="N16" s="57">
        <v>37.479999999999997</v>
      </c>
      <c r="O16" s="57">
        <v>0.9</v>
      </c>
      <c r="P16" s="57">
        <v>8.0500000000000007</v>
      </c>
      <c r="Q16" s="58">
        <f t="shared" ref="Q16" si="2">N16*0.994+L16</f>
        <v>16.67512</v>
      </c>
      <c r="R16" s="57" t="s">
        <v>1372</v>
      </c>
      <c r="S16" s="57">
        <v>15062270909</v>
      </c>
      <c r="T16" s="57" t="s">
        <v>1376</v>
      </c>
    </row>
    <row r="17" spans="1:20" ht="25.05" customHeight="1" x14ac:dyDescent="0.25">
      <c r="A17" s="57">
        <v>14</v>
      </c>
      <c r="B17" s="164">
        <v>43749</v>
      </c>
      <c r="C17" s="165">
        <v>811521431838696</v>
      </c>
      <c r="D17" s="10" t="s">
        <v>1377</v>
      </c>
      <c r="E17" s="57" t="s">
        <v>1357</v>
      </c>
      <c r="F17" s="57">
        <v>152</v>
      </c>
      <c r="G17" s="57">
        <v>0.91</v>
      </c>
      <c r="H17" s="166">
        <v>151.09</v>
      </c>
      <c r="I17" s="57">
        <v>24000</v>
      </c>
      <c r="J17" s="57">
        <v>3000</v>
      </c>
      <c r="K17" s="167">
        <v>170.13</v>
      </c>
      <c r="L17" s="57">
        <f t="shared" si="1"/>
        <v>-19.039999999999992</v>
      </c>
      <c r="Q17" s="58"/>
      <c r="R17" s="57" t="s">
        <v>1378</v>
      </c>
      <c r="S17" s="57">
        <v>13705761067</v>
      </c>
      <c r="T17" s="57" t="s">
        <v>1379</v>
      </c>
    </row>
    <row r="18" spans="1:20" ht="25.05" customHeight="1" x14ac:dyDescent="0.25">
      <c r="A18" s="57">
        <v>15</v>
      </c>
      <c r="B18" s="164">
        <v>43793</v>
      </c>
      <c r="C18" s="165">
        <v>811719362438608</v>
      </c>
      <c r="D18" s="57" t="s">
        <v>1380</v>
      </c>
      <c r="E18" s="57" t="s">
        <v>1381</v>
      </c>
      <c r="F18" s="57">
        <v>275.60000000000002</v>
      </c>
      <c r="G18" s="57">
        <v>1.65</v>
      </c>
      <c r="H18" s="166">
        <v>273.95</v>
      </c>
      <c r="I18" s="57">
        <v>40000</v>
      </c>
      <c r="J18" s="57">
        <v>3000</v>
      </c>
      <c r="K18" s="167">
        <v>265.04000000000002</v>
      </c>
      <c r="L18" s="57">
        <f t="shared" si="1"/>
        <v>8.9099999999999682</v>
      </c>
      <c r="Q18" s="58"/>
      <c r="R18" s="57" t="s">
        <v>1419</v>
      </c>
      <c r="S18" s="57">
        <v>13187381112</v>
      </c>
      <c r="T18" s="57" t="s">
        <v>1382</v>
      </c>
    </row>
    <row r="19" spans="1:20" ht="45" customHeight="1" x14ac:dyDescent="0.25">
      <c r="A19" s="57">
        <v>16</v>
      </c>
      <c r="B19" s="164">
        <v>43788</v>
      </c>
      <c r="C19" s="165">
        <v>811719362438608</v>
      </c>
      <c r="D19" s="174" t="s">
        <v>1395</v>
      </c>
      <c r="E19" s="57" t="s">
        <v>1383</v>
      </c>
      <c r="F19" s="57">
        <v>137.02000000000001</v>
      </c>
      <c r="G19" s="57">
        <v>0.82</v>
      </c>
      <c r="H19" s="166">
        <v>136.19999999999999</v>
      </c>
      <c r="I19" s="57">
        <v>20000</v>
      </c>
      <c r="K19" s="167">
        <v>127.21</v>
      </c>
      <c r="L19" s="57">
        <f>H19-K19</f>
        <v>8.9899999999999949</v>
      </c>
      <c r="N19" s="57">
        <v>12.9</v>
      </c>
      <c r="Q19" s="58"/>
      <c r="R19" s="57" t="s">
        <v>1384</v>
      </c>
      <c r="S19" s="57">
        <v>17825966284</v>
      </c>
      <c r="T19" s="57" t="s">
        <v>1385</v>
      </c>
    </row>
    <row r="20" spans="1:20" ht="45" customHeight="1" x14ac:dyDescent="0.25">
      <c r="A20" s="57">
        <v>17</v>
      </c>
      <c r="D20" s="10" t="s">
        <v>1386</v>
      </c>
      <c r="E20" s="57" t="s">
        <v>1366</v>
      </c>
      <c r="I20" s="57">
        <v>11000</v>
      </c>
      <c r="K20" s="167">
        <v>72.67</v>
      </c>
      <c r="Q20" s="58"/>
      <c r="R20" s="57" t="s">
        <v>1470</v>
      </c>
      <c r="S20" s="57">
        <v>18173757621</v>
      </c>
      <c r="T20" s="57" t="s">
        <v>1369</v>
      </c>
    </row>
    <row r="21" spans="1:20" ht="25.05" customHeight="1" x14ac:dyDescent="0.25">
      <c r="A21" s="57">
        <v>18</v>
      </c>
      <c r="B21" s="164">
        <v>43796</v>
      </c>
      <c r="C21" s="165">
        <v>811734286315507</v>
      </c>
      <c r="D21" s="174" t="s">
        <v>1387</v>
      </c>
      <c r="E21" s="57" t="s">
        <v>1366</v>
      </c>
      <c r="G21" s="58"/>
      <c r="H21" s="171"/>
      <c r="I21" s="57">
        <v>18000</v>
      </c>
      <c r="K21" s="167">
        <v>115.09</v>
      </c>
      <c r="L21" s="57">
        <f t="shared" ref="L21" si="3">H21-K21</f>
        <v>-115.09</v>
      </c>
      <c r="N21" s="57">
        <v>130.78</v>
      </c>
      <c r="Q21" s="58">
        <f t="shared" ref="Q21" si="4">N21*0.994+L21</f>
        <v>14.905319999999989</v>
      </c>
      <c r="R21" s="10" t="s">
        <v>1388</v>
      </c>
      <c r="S21" s="57">
        <v>18173757621</v>
      </c>
      <c r="T21" s="57" t="s">
        <v>1369</v>
      </c>
    </row>
    <row r="22" spans="1:20" s="53" customFormat="1" ht="25.05" customHeight="1" x14ac:dyDescent="0.25">
      <c r="A22" s="53">
        <v>19</v>
      </c>
      <c r="D22" s="172" t="s">
        <v>1389</v>
      </c>
      <c r="E22" s="53" t="s">
        <v>1366</v>
      </c>
      <c r="I22" s="53">
        <v>15000</v>
      </c>
      <c r="S22" s="53">
        <v>18173757621</v>
      </c>
      <c r="T22" s="53" t="s">
        <v>1369</v>
      </c>
    </row>
    <row r="23" spans="1:20" ht="25.05" customHeight="1" x14ac:dyDescent="0.25">
      <c r="A23" s="57">
        <v>20</v>
      </c>
      <c r="D23" s="10" t="s">
        <v>1390</v>
      </c>
      <c r="E23" s="57" t="s">
        <v>1366</v>
      </c>
      <c r="I23" s="57">
        <v>15000</v>
      </c>
      <c r="J23" s="57">
        <v>3500</v>
      </c>
      <c r="K23" s="167">
        <v>117.45</v>
      </c>
      <c r="R23" s="57" t="s">
        <v>1391</v>
      </c>
    </row>
    <row r="24" spans="1:20" ht="25.05" customHeight="1" x14ac:dyDescent="0.25">
      <c r="A24" s="57">
        <v>21</v>
      </c>
      <c r="D24" s="10" t="s">
        <v>1392</v>
      </c>
      <c r="E24" s="57" t="s">
        <v>1366</v>
      </c>
      <c r="I24" s="57">
        <v>15000</v>
      </c>
      <c r="J24" s="57">
        <v>3000</v>
      </c>
      <c r="K24" s="167">
        <v>115.09</v>
      </c>
      <c r="R24" s="57" t="s">
        <v>1471</v>
      </c>
    </row>
    <row r="25" spans="1:20" ht="25.05" customHeight="1" x14ac:dyDescent="0.25">
      <c r="M25" s="173" t="s">
        <v>1393</v>
      </c>
      <c r="R25" s="57" t="s">
        <v>1394</v>
      </c>
    </row>
  </sheetData>
  <mergeCells count="28">
    <mergeCell ref="O7:O8"/>
    <mergeCell ref="P7:P8"/>
    <mergeCell ref="A7:A8"/>
    <mergeCell ref="B7:B8"/>
    <mergeCell ref="C7:C8"/>
    <mergeCell ref="E7:E8"/>
    <mergeCell ref="G7:G8"/>
    <mergeCell ref="H7:H8"/>
    <mergeCell ref="H12:H13"/>
    <mergeCell ref="J7:J8"/>
    <mergeCell ref="K7:K8"/>
    <mergeCell ref="L7:L8"/>
    <mergeCell ref="N7:N8"/>
    <mergeCell ref="J12:J13"/>
    <mergeCell ref="K12:K13"/>
    <mergeCell ref="L12:L13"/>
    <mergeCell ref="A12:A13"/>
    <mergeCell ref="B12:B13"/>
    <mergeCell ref="C12:C13"/>
    <mergeCell ref="E12:E13"/>
    <mergeCell ref="G12:G13"/>
    <mergeCell ref="T12:T13"/>
    <mergeCell ref="Q7:Q8"/>
    <mergeCell ref="R7:R8"/>
    <mergeCell ref="S7:S8"/>
    <mergeCell ref="T7:T8"/>
    <mergeCell ref="R12:R13"/>
    <mergeCell ref="S12:S1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12"/>
  <sheetViews>
    <sheetView workbookViewId="0">
      <selection activeCell="C12" sqref="C12"/>
    </sheetView>
  </sheetViews>
  <sheetFormatPr defaultColWidth="10" defaultRowHeight="19.95" customHeight="1" x14ac:dyDescent="0.25"/>
  <cols>
    <col min="1" max="2" width="10" style="57"/>
    <col min="3" max="3" width="38.77734375" style="57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4" customFormat="1" ht="15.6" x14ac:dyDescent="0.25">
      <c r="A1" s="114" t="s">
        <v>1092</v>
      </c>
      <c r="B1" s="114" t="s">
        <v>1112</v>
      </c>
      <c r="C1" s="114" t="s">
        <v>1113</v>
      </c>
      <c r="D1" s="114" t="s">
        <v>1114</v>
      </c>
      <c r="E1" s="114" t="s">
        <v>1115</v>
      </c>
      <c r="F1" s="114" t="s">
        <v>1116</v>
      </c>
      <c r="G1" s="114" t="s">
        <v>1117</v>
      </c>
      <c r="H1" s="114" t="s">
        <v>1118</v>
      </c>
      <c r="I1" s="114" t="s">
        <v>1160</v>
      </c>
    </row>
    <row r="2" spans="1:9" ht="15.6" x14ac:dyDescent="0.25">
      <c r="B2" s="57" t="s">
        <v>1119</v>
      </c>
      <c r="C2" s="57" t="s">
        <v>1120</v>
      </c>
      <c r="D2" s="115" t="s">
        <v>1121</v>
      </c>
      <c r="E2" s="115">
        <v>19866227404</v>
      </c>
      <c r="F2" s="57" t="s">
        <v>1122</v>
      </c>
      <c r="G2" s="109">
        <v>8</v>
      </c>
      <c r="H2" s="109">
        <v>16</v>
      </c>
      <c r="I2" s="57" t="s">
        <v>92</v>
      </c>
    </row>
    <row r="3" spans="1:9" ht="15.6" x14ac:dyDescent="0.25">
      <c r="B3" s="57" t="s">
        <v>1119</v>
      </c>
      <c r="C3" s="115" t="s">
        <v>1123</v>
      </c>
      <c r="D3" s="115" t="s">
        <v>1124</v>
      </c>
      <c r="E3" s="57">
        <v>15201722960</v>
      </c>
      <c r="F3" s="57" t="s">
        <v>1125</v>
      </c>
      <c r="G3" s="109">
        <v>5</v>
      </c>
      <c r="H3" s="109">
        <v>8</v>
      </c>
      <c r="I3" s="57" t="s">
        <v>92</v>
      </c>
    </row>
    <row r="4" spans="1:9" ht="15.6" x14ac:dyDescent="0.25">
      <c r="B4" s="57" t="s">
        <v>1126</v>
      </c>
      <c r="C4" s="115" t="s">
        <v>1127</v>
      </c>
      <c r="D4" s="115" t="s">
        <v>1128</v>
      </c>
      <c r="E4" s="57">
        <v>13729855888</v>
      </c>
      <c r="F4" s="57" t="s">
        <v>1129</v>
      </c>
      <c r="G4" s="109">
        <v>8</v>
      </c>
      <c r="H4" s="109"/>
      <c r="I4" s="57" t="s">
        <v>92</v>
      </c>
    </row>
    <row r="5" spans="1:9" ht="15.6" x14ac:dyDescent="0.25">
      <c r="B5" s="57" t="s">
        <v>1126</v>
      </c>
      <c r="C5" s="57" t="s">
        <v>1130</v>
      </c>
      <c r="D5" s="115" t="s">
        <v>1131</v>
      </c>
      <c r="E5" s="57">
        <v>13844233519</v>
      </c>
      <c r="F5" s="57" t="s">
        <v>1132</v>
      </c>
      <c r="G5" s="109">
        <v>8</v>
      </c>
      <c r="H5" s="109"/>
      <c r="I5" s="57" t="s">
        <v>92</v>
      </c>
    </row>
    <row r="6" spans="1:9" ht="15.6" x14ac:dyDescent="0.25">
      <c r="B6" s="57" t="s">
        <v>1126</v>
      </c>
      <c r="C6" s="57" t="s">
        <v>1133</v>
      </c>
      <c r="D6" s="115" t="s">
        <v>1134</v>
      </c>
      <c r="E6" s="57">
        <v>18062915376</v>
      </c>
      <c r="F6" s="57" t="s">
        <v>1135</v>
      </c>
      <c r="G6" s="109">
        <v>8</v>
      </c>
      <c r="H6" s="109"/>
      <c r="I6" s="57" t="s">
        <v>92</v>
      </c>
    </row>
    <row r="7" spans="1:9" ht="15.6" x14ac:dyDescent="0.25">
      <c r="B7" s="115" t="s">
        <v>1136</v>
      </c>
      <c r="C7" s="115" t="s">
        <v>1137</v>
      </c>
      <c r="D7" s="115" t="s">
        <v>1138</v>
      </c>
      <c r="E7" s="115"/>
      <c r="G7" s="109"/>
      <c r="H7" s="109">
        <v>9</v>
      </c>
    </row>
    <row r="8" spans="1:9" ht="15.6" x14ac:dyDescent="0.25">
      <c r="B8" s="115" t="s">
        <v>1139</v>
      </c>
      <c r="C8" s="115" t="s">
        <v>1140</v>
      </c>
      <c r="D8" s="115" t="s">
        <v>1141</v>
      </c>
      <c r="E8" s="115">
        <v>13597066056</v>
      </c>
      <c r="F8" s="57" t="s">
        <v>1142</v>
      </c>
      <c r="G8" s="109">
        <v>8</v>
      </c>
      <c r="H8" s="109">
        <v>12</v>
      </c>
      <c r="I8" s="57" t="s">
        <v>92</v>
      </c>
    </row>
    <row r="9" spans="1:9" ht="15.6" x14ac:dyDescent="0.25">
      <c r="B9" s="115" t="s">
        <v>1139</v>
      </c>
      <c r="C9" s="115" t="s">
        <v>1143</v>
      </c>
      <c r="D9" s="57" t="s">
        <v>1144</v>
      </c>
      <c r="E9" s="93">
        <v>17808323499</v>
      </c>
      <c r="F9" s="57" t="s">
        <v>1145</v>
      </c>
      <c r="I9" s="57" t="s">
        <v>92</v>
      </c>
    </row>
    <row r="10" spans="1:9" ht="15.6" x14ac:dyDescent="0.25">
      <c r="B10" s="115" t="s">
        <v>1146</v>
      </c>
      <c r="C10" s="115" t="s">
        <v>1147</v>
      </c>
      <c r="D10" s="115" t="s">
        <v>1148</v>
      </c>
      <c r="E10" s="57">
        <v>13962951462</v>
      </c>
      <c r="F10" s="57" t="s">
        <v>1149</v>
      </c>
      <c r="G10" s="109">
        <v>5</v>
      </c>
      <c r="I10" s="57" t="s">
        <v>92</v>
      </c>
    </row>
    <row r="11" spans="1:9" ht="15.6" x14ac:dyDescent="0.25">
      <c r="B11" s="115" t="s">
        <v>1139</v>
      </c>
      <c r="C11" s="57" t="s">
        <v>1150</v>
      </c>
      <c r="D11" s="57" t="s">
        <v>1151</v>
      </c>
      <c r="E11" s="57">
        <v>13971293629</v>
      </c>
      <c r="F11" s="57" t="s">
        <v>1152</v>
      </c>
      <c r="G11" s="109">
        <v>8</v>
      </c>
      <c r="I11" s="57" t="s">
        <v>92</v>
      </c>
    </row>
    <row r="12" spans="1:9" ht="15.6" x14ac:dyDescent="0.25">
      <c r="B12" s="115" t="s">
        <v>1139</v>
      </c>
      <c r="C12" s="115" t="s">
        <v>1153</v>
      </c>
      <c r="D12" s="115" t="s">
        <v>1154</v>
      </c>
      <c r="E12" s="57">
        <v>18019082909</v>
      </c>
      <c r="F12" s="115" t="s">
        <v>1155</v>
      </c>
      <c r="G12" s="109">
        <v>8</v>
      </c>
      <c r="H12" s="109">
        <v>15</v>
      </c>
      <c r="I12" s="57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贩卖机补款</vt:lpstr>
      <vt:lpstr>接受箱补款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2019-12-30T10:26:20Z</dcterms:modified>
</cp:coreProperties>
</file>