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dzukayuki/Latex Documents/physics_experiment/dennatusokutei/"/>
    </mc:Choice>
  </mc:AlternateContent>
  <xr:revisionPtr revIDLastSave="0" documentId="13_ncr:1_{B1859F8A-8AF6-4641-B7FB-76854F065AEC}" xr6:coauthVersionLast="47" xr6:coauthVersionMax="47" xr10:uidLastSave="{00000000-0000-0000-0000-000000000000}"/>
  <bookViews>
    <workbookView xWindow="0" yWindow="880" windowWidth="36000" windowHeight="22500" xr2:uid="{43A04BCA-914F-624B-B0BB-FC9FC1783F7A}"/>
  </bookViews>
  <sheets>
    <sheet name="可動コイル" sheetId="1" r:id="rId1"/>
    <sheet name="tex" sheetId="7" r:id="rId2"/>
    <sheet name="可動コイル最小二乗法" sheetId="6" r:id="rId3"/>
    <sheet name="エレクトロニクス" sheetId="2" r:id="rId4"/>
    <sheet name="電位差計" sheetId="3" r:id="rId5"/>
    <sheet name="テブナン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H3" i="1"/>
  <c r="H2" i="1"/>
  <c r="E3" i="1"/>
  <c r="G3" i="1"/>
  <c r="G2" i="1"/>
  <c r="F4" i="5"/>
  <c r="G3" i="5"/>
  <c r="G4" i="5"/>
  <c r="G5" i="5"/>
  <c r="G6" i="5"/>
  <c r="G7" i="5"/>
  <c r="G8" i="5"/>
  <c r="G9" i="5"/>
  <c r="G10" i="5"/>
  <c r="G11" i="5"/>
  <c r="G2" i="5"/>
  <c r="D2" i="5"/>
  <c r="F5" i="5"/>
  <c r="K2" i="7" l="1"/>
  <c r="D4" i="1"/>
  <c r="D5" i="1"/>
  <c r="D6" i="1"/>
  <c r="D7" i="1"/>
  <c r="D8" i="1"/>
  <c r="D9" i="1"/>
  <c r="D10" i="1"/>
  <c r="D11" i="1"/>
  <c r="D12" i="1"/>
  <c r="D13" i="1"/>
  <c r="D14" i="1"/>
  <c r="D3" i="1"/>
  <c r="K4" i="7"/>
  <c r="J4" i="7"/>
  <c r="K3" i="7"/>
  <c r="J3" i="7"/>
  <c r="C15" i="2"/>
  <c r="C16" i="2"/>
  <c r="C17" i="2"/>
  <c r="C18" i="2"/>
  <c r="C3" i="2"/>
  <c r="C4" i="2"/>
  <c r="C5" i="2"/>
  <c r="C6" i="2"/>
  <c r="C7" i="2"/>
  <c r="C8" i="2"/>
  <c r="C9" i="2"/>
  <c r="C10" i="2"/>
  <c r="C11" i="2"/>
  <c r="C12" i="2"/>
  <c r="C13" i="2"/>
  <c r="C14" i="2"/>
  <c r="C2" i="2"/>
</calcChain>
</file>

<file path=xl/sharedStrings.xml><?xml version="1.0" encoding="utf-8"?>
<sst xmlns="http://schemas.openxmlformats.org/spreadsheetml/2006/main" count="72" uniqueCount="51">
  <si>
    <t>req</t>
    <phoneticPr fontId="1"/>
  </si>
  <si>
    <t>V(3v range)</t>
    <phoneticPr fontId="1"/>
  </si>
  <si>
    <t>V(10v range)</t>
    <phoneticPr fontId="1"/>
  </si>
  <si>
    <t>V</t>
    <phoneticPr fontId="1"/>
  </si>
  <si>
    <t>R_box</t>
    <phoneticPr fontId="1"/>
  </si>
  <si>
    <t>I_short</t>
    <phoneticPr fontId="1"/>
  </si>
  <si>
    <t>1/v</t>
    <phoneticPr fontId="1"/>
  </si>
  <si>
    <t>1k</t>
    <phoneticPr fontId="1"/>
  </si>
  <si>
    <t>2k</t>
    <phoneticPr fontId="1"/>
  </si>
  <si>
    <t>5k</t>
    <phoneticPr fontId="1"/>
  </si>
  <si>
    <t>10k</t>
    <phoneticPr fontId="1"/>
  </si>
  <si>
    <t>20k</t>
    <phoneticPr fontId="1"/>
  </si>
  <si>
    <t>50k</t>
    <phoneticPr fontId="1"/>
  </si>
  <si>
    <t>100k</t>
    <phoneticPr fontId="1"/>
  </si>
  <si>
    <t>200k</t>
    <phoneticPr fontId="1"/>
  </si>
  <si>
    <t>500k</t>
    <phoneticPr fontId="1"/>
  </si>
  <si>
    <t>1M</t>
    <phoneticPr fontId="1"/>
  </si>
  <si>
    <t>5M</t>
    <phoneticPr fontId="1"/>
  </si>
  <si>
    <t>10M</t>
    <phoneticPr fontId="1"/>
  </si>
  <si>
    <t>20M</t>
    <phoneticPr fontId="1"/>
  </si>
  <si>
    <t>50M</t>
    <phoneticPr fontId="1"/>
  </si>
  <si>
    <t>100M</t>
    <phoneticPr fontId="1"/>
  </si>
  <si>
    <t>electronics</t>
  </si>
  <si>
    <t>potentiometer</t>
    <phoneticPr fontId="1"/>
  </si>
  <si>
    <t>moving coil (3v range)</t>
    <phoneticPr fontId="1"/>
  </si>
  <si>
    <t>moving coil (10v range)</t>
    <phoneticPr fontId="1"/>
  </si>
  <si>
    <t>R_m</t>
    <phoneticPr fontId="1"/>
  </si>
  <si>
    <t>V_1</t>
    <phoneticPr fontId="1"/>
  </si>
  <si>
    <t>V_2</t>
    <phoneticPr fontId="1"/>
  </si>
  <si>
    <t>R_eq</t>
    <phoneticPr fontId="1"/>
  </si>
  <si>
    <t>E_eq</t>
    <phoneticPr fontId="1"/>
  </si>
  <si>
    <t>テブナンの定理</t>
    <rPh sb="5" eb="7">
      <t xml:space="preserve">テイリ </t>
    </rPh>
    <phoneticPr fontId="1"/>
  </si>
  <si>
    <t>解放端電圧</t>
    <rPh sb="0" eb="2">
      <t>カイホウ</t>
    </rPh>
    <rPh sb="2" eb="3">
      <t xml:space="preserve">タン </t>
    </rPh>
    <rPh sb="3" eb="5">
      <t>デンアテゥ</t>
    </rPh>
    <phoneticPr fontId="1"/>
  </si>
  <si>
    <t>r_m</t>
    <phoneticPr fontId="1"/>
  </si>
  <si>
    <t>V_measured</t>
    <phoneticPr fontId="1"/>
  </si>
  <si>
    <t>V_theoretical</t>
    <phoneticPr fontId="1"/>
  </si>
  <si>
    <t>R_m [Ω]</t>
    <phoneticPr fontId="1"/>
  </si>
  <si>
    <t>% Table generated by Excel2LaTeX from sheet 'tex'</t>
  </si>
  <si>
    <t>\begin{table}[htbp]</t>
  </si>
  <si>
    <t xml:space="preserve">  \centering</t>
  </si>
  <si>
    <t xml:space="preserve">  \caption{Add caption}</t>
  </si>
  <si>
    <t xml:space="preserve">    \midrule</t>
  </si>
  <si>
    <t xml:space="preserve">    \end{tabular}%</t>
  </si>
  <si>
    <t xml:space="preserve">  \label{tab:addlabel}%</t>
  </si>
  <si>
    <t>\end{table}%</t>
  </si>
  <si>
    <t xml:space="preserve">    \begin{tabular}{ll}</t>
  </si>
  <si>
    <t xml:space="preserve">          &amp; R\_m [Ω] \\</t>
  </si>
  <si>
    <t xml:space="preserve">    moving coil (3v range) &amp; 6318 \\</t>
  </si>
  <si>
    <t xml:space="preserve">    moving coil (10v range) &amp; 33506 \\</t>
  </si>
  <si>
    <t xml:space="preserve">    electronics &amp; 37116991 \\</t>
  </si>
  <si>
    <t xml:space="preserve">                         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</si>
</sst>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1"/>
      <name val="YuGothic"/>
      <charset val="128"/>
    </font>
    <font>
      <sz val="12"/>
      <color rgb="FFE1E4E8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5" xfId="0" applyBorder="1">
      <alignment vertical="center"/>
    </xf>
    <xf numFmtId="0" fontId="4" fillId="0" borderId="0" xfId="0" applyFont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176" fontId="0" fillId="0" borderId="0" xfId="0" applyNumberFormat="1">
      <alignment vertical="center"/>
    </xf>
    <xf numFmtId="0" fontId="0" fillId="0" borderId="5" xfId="0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可動コイル!$B$1</c:f>
              <c:strCache>
                <c:ptCount val="1"/>
                <c:pt idx="0">
                  <c:v>V(3v range)</c:v>
                </c:pt>
              </c:strCache>
            </c:strRef>
          </c:tx>
          <c:spPr>
            <a:ln w="19050">
              <a:noFill/>
            </a:ln>
          </c:spPr>
          <c:xVal>
            <c:numRef>
              <c:f>可動コイル!$A$3:$A$16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500000</c:v>
                </c:pt>
                <c:pt idx="13">
                  <c:v>1000000</c:v>
                </c:pt>
              </c:numCache>
            </c:numRef>
          </c:xVal>
          <c:yVal>
            <c:numRef>
              <c:f>可動コイル!$B$3:$B$16</c:f>
              <c:numCache>
                <c:formatCode>General</c:formatCode>
                <c:ptCount val="14"/>
                <c:pt idx="0">
                  <c:v>1.54</c:v>
                </c:pt>
                <c:pt idx="1">
                  <c:v>1.51</c:v>
                </c:pt>
                <c:pt idx="2">
                  <c:v>1.47</c:v>
                </c:pt>
                <c:pt idx="3">
                  <c:v>1.34</c:v>
                </c:pt>
                <c:pt idx="4">
                  <c:v>1.17</c:v>
                </c:pt>
                <c:pt idx="5">
                  <c:v>0.94</c:v>
                </c:pt>
                <c:pt idx="6">
                  <c:v>0.57999999999999996</c:v>
                </c:pt>
                <c:pt idx="7">
                  <c:v>0.36</c:v>
                </c:pt>
                <c:pt idx="8">
                  <c:v>0.2</c:v>
                </c:pt>
                <c:pt idx="9">
                  <c:v>0.08</c:v>
                </c:pt>
                <c:pt idx="10">
                  <c:v>0.04</c:v>
                </c:pt>
                <c:pt idx="11">
                  <c:v>0.02</c:v>
                </c:pt>
                <c:pt idx="12">
                  <c:v>0.01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717-B24A-8CBD-EFA902235A0F}"/>
            </c:ext>
          </c:extLst>
        </c:ser>
        <c:ser>
          <c:idx val="2"/>
          <c:order val="1"/>
          <c:tx>
            <c:strRef>
              <c:f>エレクトロニクス!$B$1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エレクトロニクス!$A$2:$A$15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500000</c:v>
                </c:pt>
                <c:pt idx="13">
                  <c:v>1000000</c:v>
                </c:pt>
              </c:numCache>
            </c:numRef>
          </c:xVal>
          <c:yVal>
            <c:numRef>
              <c:f>エレクトロニクス!$B$2:$B$15</c:f>
              <c:numCache>
                <c:formatCode>General</c:formatCode>
                <c:ptCount val="14"/>
                <c:pt idx="0">
                  <c:v>1.51</c:v>
                </c:pt>
                <c:pt idx="1">
                  <c:v>1.51</c:v>
                </c:pt>
                <c:pt idx="2">
                  <c:v>1.51</c:v>
                </c:pt>
                <c:pt idx="3">
                  <c:v>1.51</c:v>
                </c:pt>
                <c:pt idx="4">
                  <c:v>1.51</c:v>
                </c:pt>
                <c:pt idx="5">
                  <c:v>1.51</c:v>
                </c:pt>
                <c:pt idx="6">
                  <c:v>1.51</c:v>
                </c:pt>
                <c:pt idx="7">
                  <c:v>1.51</c:v>
                </c:pt>
                <c:pt idx="8">
                  <c:v>1.51</c:v>
                </c:pt>
                <c:pt idx="9">
                  <c:v>1.51</c:v>
                </c:pt>
                <c:pt idx="10">
                  <c:v>1.51</c:v>
                </c:pt>
                <c:pt idx="11">
                  <c:v>1.5</c:v>
                </c:pt>
                <c:pt idx="12">
                  <c:v>1.49</c:v>
                </c:pt>
                <c:pt idx="13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717-B24A-8CBD-EFA902235A0F}"/>
            </c:ext>
          </c:extLst>
        </c:ser>
        <c:ser>
          <c:idx val="3"/>
          <c:order val="2"/>
          <c:tx>
            <c:strRef>
              <c:f>電位差計!$B$1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pPr>
              <a:ln cap="rnd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電位差計!$A$2:$A$9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電位差計!$B$2:$B$9</c:f>
              <c:numCache>
                <c:formatCode>General</c:formatCode>
                <c:ptCount val="8"/>
                <c:pt idx="0">
                  <c:v>1.5575000000000001</c:v>
                </c:pt>
                <c:pt idx="1">
                  <c:v>1.5575000000000001</c:v>
                </c:pt>
                <c:pt idx="2">
                  <c:v>1.5575000000000001</c:v>
                </c:pt>
                <c:pt idx="3">
                  <c:v>1.5575000000000001</c:v>
                </c:pt>
                <c:pt idx="4">
                  <c:v>1.5575000000000001</c:v>
                </c:pt>
                <c:pt idx="5">
                  <c:v>1.5575000000000001</c:v>
                </c:pt>
                <c:pt idx="6">
                  <c:v>1.5575000000000001</c:v>
                </c:pt>
                <c:pt idx="7">
                  <c:v>1.5575000000000001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717-B24A-8CBD-EFA902235A0F}"/>
            </c:ext>
          </c:extLst>
        </c:ser>
        <c:ser>
          <c:idx val="0"/>
          <c:order val="3"/>
          <c:tx>
            <c:strRef>
              <c:f>可動コイル!$C$1</c:f>
              <c:strCache>
                <c:ptCount val="1"/>
                <c:pt idx="0">
                  <c:v>V(10v range)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可動コイル!$A$3:$A$16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500000</c:v>
                </c:pt>
                <c:pt idx="13">
                  <c:v>1000000</c:v>
                </c:pt>
              </c:numCache>
            </c:numRef>
          </c:xVal>
          <c:yVal>
            <c:numRef>
              <c:f>可動コイル!$C$3:$C$15</c:f>
              <c:numCache>
                <c:formatCode>General</c:formatCode>
                <c:ptCount val="13"/>
                <c:pt idx="0">
                  <c:v>1.55</c:v>
                </c:pt>
                <c:pt idx="1">
                  <c:v>1.55</c:v>
                </c:pt>
                <c:pt idx="2">
                  <c:v>1.55</c:v>
                </c:pt>
                <c:pt idx="3">
                  <c:v>1.5</c:v>
                </c:pt>
                <c:pt idx="4">
                  <c:v>1.4</c:v>
                </c:pt>
                <c:pt idx="5">
                  <c:v>1.3</c:v>
                </c:pt>
                <c:pt idx="6">
                  <c:v>1</c:v>
                </c:pt>
                <c:pt idx="7">
                  <c:v>0.8</c:v>
                </c:pt>
                <c:pt idx="8">
                  <c:v>0.5</c:v>
                </c:pt>
                <c:pt idx="9">
                  <c:v>0.25</c:v>
                </c:pt>
                <c:pt idx="10">
                  <c:v>0.15</c:v>
                </c:pt>
                <c:pt idx="11">
                  <c:v>0.1</c:v>
                </c:pt>
                <c:pt idx="1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717-B24A-8CBD-EFA902235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81056"/>
        <c:axId val="2129256896"/>
      </c:scatterChart>
      <c:valAx>
        <c:axId val="2068881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129256896"/>
        <c:crosses val="autoZero"/>
        <c:crossBetween val="midCat"/>
      </c:valAx>
      <c:valAx>
        <c:axId val="21292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688810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spPr>
            <a:ln w="19050">
              <a:noFill/>
            </a:ln>
          </c:spPr>
          <c:xVal>
            <c:numRef>
              <c:f>テブナン!$A$2:$A$5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テブナン!$B$2:$B$5</c:f>
              <c:numCache>
                <c:formatCode>General</c:formatCode>
                <c:ptCount val="4"/>
                <c:pt idx="0">
                  <c:v>0.19</c:v>
                </c:pt>
                <c:pt idx="1">
                  <c:v>0.36099999999999999</c:v>
                </c:pt>
                <c:pt idx="2">
                  <c:v>0.752</c:v>
                </c:pt>
                <c:pt idx="3">
                  <c:v>1.2150000000000001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E-0C49-9773-E81FDAA30CDE}"/>
            </c:ext>
          </c:extLst>
        </c:ser>
        <c:ser>
          <c:idx val="9"/>
          <c:order val="1"/>
          <c:spPr>
            <a:ln w="19050" cap="rnd">
              <a:noFill/>
              <a:round/>
            </a:ln>
            <a:effectLst/>
          </c:spPr>
          <c:xVal>
            <c:numRef>
              <c:f>テブナン!$A$2:$A$5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テブナン!$B$2:$B$5</c:f>
              <c:numCache>
                <c:formatCode>General</c:formatCode>
                <c:ptCount val="4"/>
                <c:pt idx="0">
                  <c:v>0.19</c:v>
                </c:pt>
                <c:pt idx="1">
                  <c:v>0.36099999999999999</c:v>
                </c:pt>
                <c:pt idx="2">
                  <c:v>0.752</c:v>
                </c:pt>
                <c:pt idx="3">
                  <c:v>1.2150000000000001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E-0C49-9773-E81FDAA30CDE}"/>
            </c:ext>
          </c:extLst>
        </c:ser>
        <c:ser>
          <c:idx val="10"/>
          <c:order val="2"/>
          <c:spPr>
            <a:ln w="19050">
              <a:noFill/>
            </a:ln>
          </c:spPr>
          <c:xVal>
            <c:numRef>
              <c:f>テブナン!$A$2:$A$5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テブナン!$B$2:$B$5</c:f>
              <c:numCache>
                <c:formatCode>General</c:formatCode>
                <c:ptCount val="4"/>
                <c:pt idx="0">
                  <c:v>0.19</c:v>
                </c:pt>
                <c:pt idx="1">
                  <c:v>0.36099999999999999</c:v>
                </c:pt>
                <c:pt idx="2">
                  <c:v>0.752</c:v>
                </c:pt>
                <c:pt idx="3">
                  <c:v>1.2150000000000001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EE-0C49-9773-E81FDAA30CDE}"/>
            </c:ext>
          </c:extLst>
        </c:ser>
        <c:ser>
          <c:idx val="11"/>
          <c:order val="3"/>
          <c:spPr>
            <a:ln w="19050" cap="rnd">
              <a:noFill/>
              <a:round/>
            </a:ln>
            <a:effectLst/>
          </c:spPr>
          <c:xVal>
            <c:numRef>
              <c:f>テブナン!$A$2:$A$5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テブナン!$B$2:$B$5</c:f>
              <c:numCache>
                <c:formatCode>General</c:formatCode>
                <c:ptCount val="4"/>
                <c:pt idx="0">
                  <c:v>0.19</c:v>
                </c:pt>
                <c:pt idx="1">
                  <c:v>0.36099999999999999</c:v>
                </c:pt>
                <c:pt idx="2">
                  <c:v>0.752</c:v>
                </c:pt>
                <c:pt idx="3">
                  <c:v>1.2150000000000001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EE-0C49-9773-E81FDAA30CDE}"/>
            </c:ext>
          </c:extLst>
        </c:ser>
        <c:ser>
          <c:idx val="12"/>
          <c:order val="4"/>
          <c:spPr>
            <a:ln w="19050">
              <a:noFill/>
            </a:ln>
          </c:spPr>
          <c:xVal>
            <c:numRef>
              <c:f>テブナン!$A$2:$A$5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テブナン!$B$2:$B$5</c:f>
              <c:numCache>
                <c:formatCode>General</c:formatCode>
                <c:ptCount val="4"/>
                <c:pt idx="0">
                  <c:v>0.19</c:v>
                </c:pt>
                <c:pt idx="1">
                  <c:v>0.36099999999999999</c:v>
                </c:pt>
                <c:pt idx="2">
                  <c:v>0.752</c:v>
                </c:pt>
                <c:pt idx="3">
                  <c:v>1.2150000000000001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EE-0C49-9773-E81FDAA30CDE}"/>
            </c:ext>
          </c:extLst>
        </c:ser>
        <c:ser>
          <c:idx val="13"/>
          <c:order val="5"/>
          <c:spPr>
            <a:ln w="19050" cap="rnd">
              <a:noFill/>
              <a:round/>
            </a:ln>
            <a:effectLst/>
          </c:spPr>
          <c:xVal>
            <c:numRef>
              <c:f>テブナン!$A$2:$A$5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テブナン!$B$2:$B$5</c:f>
              <c:numCache>
                <c:formatCode>General</c:formatCode>
                <c:ptCount val="4"/>
                <c:pt idx="0">
                  <c:v>0.19</c:v>
                </c:pt>
                <c:pt idx="1">
                  <c:v>0.36099999999999999</c:v>
                </c:pt>
                <c:pt idx="2">
                  <c:v>0.752</c:v>
                </c:pt>
                <c:pt idx="3">
                  <c:v>1.2150000000000001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EE-0C49-9773-E81FDAA30CDE}"/>
            </c:ext>
          </c:extLst>
        </c:ser>
        <c:ser>
          <c:idx val="14"/>
          <c:order val="6"/>
          <c:spPr>
            <a:ln w="19050">
              <a:noFill/>
            </a:ln>
          </c:spPr>
          <c:xVal>
            <c:numRef>
              <c:f>テブナン!$A$2:$A$5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テブナン!$B$2:$B$5</c:f>
              <c:numCache>
                <c:formatCode>General</c:formatCode>
                <c:ptCount val="4"/>
                <c:pt idx="0">
                  <c:v>0.19</c:v>
                </c:pt>
                <c:pt idx="1">
                  <c:v>0.36099999999999999</c:v>
                </c:pt>
                <c:pt idx="2">
                  <c:v>0.752</c:v>
                </c:pt>
                <c:pt idx="3">
                  <c:v>1.2150000000000001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EE-0C49-9773-E81FDAA30CDE}"/>
            </c:ext>
          </c:extLst>
        </c:ser>
        <c:ser>
          <c:idx val="15"/>
          <c:order val="7"/>
          <c:spPr>
            <a:ln w="19050" cap="rnd">
              <a:noFill/>
              <a:round/>
            </a:ln>
            <a:effectLst/>
          </c:spPr>
          <c:xVal>
            <c:numRef>
              <c:f>テブナン!$A$2:$A$8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テブナン!$B$2:$B$9</c:f>
              <c:numCache>
                <c:formatCode>General</c:formatCode>
                <c:ptCount val="8"/>
                <c:pt idx="0">
                  <c:v>0.19</c:v>
                </c:pt>
                <c:pt idx="1">
                  <c:v>0.36099999999999999</c:v>
                </c:pt>
                <c:pt idx="2">
                  <c:v>0.752</c:v>
                </c:pt>
                <c:pt idx="3">
                  <c:v>1.2150000000000001</c:v>
                </c:pt>
                <c:pt idx="4">
                  <c:v>1.7809999999999999</c:v>
                </c:pt>
                <c:pt idx="5">
                  <c:v>2.5110000000000001</c:v>
                </c:pt>
                <c:pt idx="6">
                  <c:v>2.8319999999999999</c:v>
                </c:pt>
                <c:pt idx="7">
                  <c:v>3.0819999999999999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EE-0C49-9773-E81FDAA30CDE}"/>
            </c:ext>
          </c:extLst>
        </c:ser>
        <c:ser>
          <c:idx val="4"/>
          <c:order val="8"/>
          <c:spPr>
            <a:ln w="19050">
              <a:noFill/>
            </a:ln>
          </c:spPr>
          <c:xVal>
            <c:numRef>
              <c:f>テブナン!$A$2:$A$5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テブナン!$B$2:$B$5</c:f>
              <c:numCache>
                <c:formatCode>General</c:formatCode>
                <c:ptCount val="4"/>
                <c:pt idx="0">
                  <c:v>0.19</c:v>
                </c:pt>
                <c:pt idx="1">
                  <c:v>0.36099999999999999</c:v>
                </c:pt>
                <c:pt idx="2">
                  <c:v>0.752</c:v>
                </c:pt>
                <c:pt idx="3">
                  <c:v>1.2150000000000001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EE-0C49-9773-E81FDAA30CDE}"/>
            </c:ext>
          </c:extLst>
        </c:ser>
        <c:ser>
          <c:idx val="5"/>
          <c:order val="9"/>
          <c:spPr>
            <a:ln w="19050" cap="rnd">
              <a:noFill/>
              <a:round/>
            </a:ln>
            <a:effectLst/>
          </c:spPr>
          <c:xVal>
            <c:numRef>
              <c:f>テブナン!$A$2:$A$5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テブナン!$B$2:$B$5</c:f>
              <c:numCache>
                <c:formatCode>General</c:formatCode>
                <c:ptCount val="4"/>
                <c:pt idx="0">
                  <c:v>0.19</c:v>
                </c:pt>
                <c:pt idx="1">
                  <c:v>0.36099999999999999</c:v>
                </c:pt>
                <c:pt idx="2">
                  <c:v>0.752</c:v>
                </c:pt>
                <c:pt idx="3">
                  <c:v>1.2150000000000001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EE-0C49-9773-E81FDAA30CDE}"/>
            </c:ext>
          </c:extLst>
        </c:ser>
        <c:ser>
          <c:idx val="6"/>
          <c:order val="10"/>
          <c:spPr>
            <a:ln w="19050">
              <a:noFill/>
            </a:ln>
          </c:spPr>
          <c:xVal>
            <c:numRef>
              <c:f>テブナン!$A$2:$A$5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テブナン!$B$2:$B$5</c:f>
              <c:numCache>
                <c:formatCode>General</c:formatCode>
                <c:ptCount val="4"/>
                <c:pt idx="0">
                  <c:v>0.19</c:v>
                </c:pt>
                <c:pt idx="1">
                  <c:v>0.36099999999999999</c:v>
                </c:pt>
                <c:pt idx="2">
                  <c:v>0.752</c:v>
                </c:pt>
                <c:pt idx="3">
                  <c:v>1.2150000000000001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EE-0C49-9773-E81FDAA30CDE}"/>
            </c:ext>
          </c:extLst>
        </c:ser>
        <c:ser>
          <c:idx val="7"/>
          <c:order val="11"/>
          <c:spPr>
            <a:ln w="19050" cap="rnd">
              <a:noFill/>
              <a:round/>
            </a:ln>
            <a:effectLst/>
          </c:spPr>
          <c:xVal>
            <c:numRef>
              <c:f>テブナン!$A$2:$A$5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テブナン!$B$2:$B$5</c:f>
              <c:numCache>
                <c:formatCode>General</c:formatCode>
                <c:ptCount val="4"/>
                <c:pt idx="0">
                  <c:v>0.19</c:v>
                </c:pt>
                <c:pt idx="1">
                  <c:v>0.36099999999999999</c:v>
                </c:pt>
                <c:pt idx="2">
                  <c:v>0.752</c:v>
                </c:pt>
                <c:pt idx="3">
                  <c:v>1.2150000000000001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EE-0C49-9773-E81FDAA30CDE}"/>
            </c:ext>
          </c:extLst>
        </c:ser>
        <c:ser>
          <c:idx val="2"/>
          <c:order val="12"/>
          <c:spPr>
            <a:ln w="19050">
              <a:noFill/>
            </a:ln>
          </c:spPr>
          <c:xVal>
            <c:numRef>
              <c:f>テブナン!$A$2:$A$5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テブナン!$B$2:$B$5</c:f>
              <c:numCache>
                <c:formatCode>General</c:formatCode>
                <c:ptCount val="4"/>
                <c:pt idx="0">
                  <c:v>0.19</c:v>
                </c:pt>
                <c:pt idx="1">
                  <c:v>0.36099999999999999</c:v>
                </c:pt>
                <c:pt idx="2">
                  <c:v>0.752</c:v>
                </c:pt>
                <c:pt idx="3">
                  <c:v>1.2150000000000001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8EE-0C49-9773-E81FDAA30CDE}"/>
            </c:ext>
          </c:extLst>
        </c:ser>
        <c:ser>
          <c:idx val="3"/>
          <c:order val="13"/>
          <c:spPr>
            <a:ln w="19050" cap="rnd">
              <a:noFill/>
              <a:round/>
            </a:ln>
            <a:effectLst/>
          </c:spPr>
          <c:xVal>
            <c:numRef>
              <c:f>テブナン!$A$2:$A$5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テブナン!$B$2:$B$5</c:f>
              <c:numCache>
                <c:formatCode>General</c:formatCode>
                <c:ptCount val="4"/>
                <c:pt idx="0">
                  <c:v>0.19</c:v>
                </c:pt>
                <c:pt idx="1">
                  <c:v>0.36099999999999999</c:v>
                </c:pt>
                <c:pt idx="2">
                  <c:v>0.752</c:v>
                </c:pt>
                <c:pt idx="3">
                  <c:v>1.2150000000000001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EE-0C49-9773-E81FDAA30CDE}"/>
            </c:ext>
          </c:extLst>
        </c:ser>
        <c:ser>
          <c:idx val="1"/>
          <c:order val="14"/>
          <c:spPr>
            <a:ln w="19050">
              <a:noFill/>
            </a:ln>
          </c:spPr>
          <c:xVal>
            <c:numRef>
              <c:f>テブナン!$A$2:$A$5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テブナン!$B$2:$B$5</c:f>
              <c:numCache>
                <c:formatCode>General</c:formatCode>
                <c:ptCount val="4"/>
                <c:pt idx="0">
                  <c:v>0.19</c:v>
                </c:pt>
                <c:pt idx="1">
                  <c:v>0.36099999999999999</c:v>
                </c:pt>
                <c:pt idx="2">
                  <c:v>0.752</c:v>
                </c:pt>
                <c:pt idx="3">
                  <c:v>1.2150000000000001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8EE-0C49-9773-E81FDAA30CDE}"/>
            </c:ext>
          </c:extLst>
        </c:ser>
        <c:ser>
          <c:idx val="0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テブナン!$A$2:$A$11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テブナン!$B$2:$B$11</c:f>
              <c:numCache>
                <c:formatCode>General</c:formatCode>
                <c:ptCount val="10"/>
                <c:pt idx="0">
                  <c:v>0.19</c:v>
                </c:pt>
                <c:pt idx="1">
                  <c:v>0.36099999999999999</c:v>
                </c:pt>
                <c:pt idx="2">
                  <c:v>0.752</c:v>
                </c:pt>
                <c:pt idx="3">
                  <c:v>1.2150000000000001</c:v>
                </c:pt>
                <c:pt idx="4">
                  <c:v>1.7809999999999999</c:v>
                </c:pt>
                <c:pt idx="5">
                  <c:v>2.5110000000000001</c:v>
                </c:pt>
                <c:pt idx="6">
                  <c:v>2.8319999999999999</c:v>
                </c:pt>
                <c:pt idx="7">
                  <c:v>3.0819999999999999</c:v>
                </c:pt>
                <c:pt idx="8">
                  <c:v>3.2010000000000001</c:v>
                </c:pt>
                <c:pt idx="9">
                  <c:v>3.2829999999999999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8EE-0C49-9773-E81FDAA3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41296"/>
        <c:axId val="503224480"/>
      </c:scatterChart>
      <c:valAx>
        <c:axId val="277841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03224480"/>
        <c:crosses val="autoZero"/>
        <c:crossBetween val="midCat"/>
      </c:valAx>
      <c:valAx>
        <c:axId val="5032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778412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544568</xdr:colOff>
      <xdr:row>4</xdr:row>
      <xdr:rowOff>249347</xdr:rowOff>
    </xdr:from>
    <xdr:to>
      <xdr:col>11</xdr:col>
      <xdr:colOff>493296</xdr:colOff>
      <xdr:row>24</xdr:row>
      <xdr:rowOff>132737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77F48-3BB8-0E6B-F2A9-764E47EE9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253999</xdr:colOff>
      <xdr:row>24</xdr:row>
      <xdr:rowOff>16933</xdr:rowOff>
    </xdr:from>
    <xdr:to>
      <xdr:col>7</xdr:col>
      <xdr:colOff>63499</xdr:colOff>
      <xdr:row>34</xdr:row>
      <xdr:rowOff>220133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D1010F-EE02-0749-B569-3E64A53BA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D84D-3FFF-0142-B072-9183A0651CE6}">
  <dimension ref="A1:O21"/>
  <sheetViews>
    <sheetView tabSelected="1" topLeftCell="D1" zoomScale="257" workbookViewId="0">
      <selection activeCell="H4" sqref="H4"/>
    </sheetView>
  </sheetViews>
  <sheetFormatPr baseColWidth="10" defaultRowHeight="20"/>
  <cols>
    <col min="7" max="8" width="13" bestFit="1" customWidth="1"/>
  </cols>
  <sheetData>
    <row r="1" spans="1:15">
      <c r="A1" t="s">
        <v>0</v>
      </c>
      <c r="B1" t="s">
        <v>1</v>
      </c>
      <c r="C1" t="s">
        <v>2</v>
      </c>
      <c r="D1" t="s">
        <v>26</v>
      </c>
    </row>
    <row r="2" spans="1:15">
      <c r="A2">
        <v>0</v>
      </c>
      <c r="B2" s="4">
        <v>1.57</v>
      </c>
      <c r="C2" s="3"/>
      <c r="E2">
        <v>1.55</v>
      </c>
      <c r="G2" s="2">
        <f>0.000223737812785329</f>
        <v>2.2373781278532901E-4</v>
      </c>
      <c r="H2">
        <f>1/G2/$E$2</f>
        <v>2883.5594765628516</v>
      </c>
      <c r="O2" t="s">
        <v>50</v>
      </c>
    </row>
    <row r="3" spans="1:15">
      <c r="A3">
        <v>50</v>
      </c>
      <c r="B3" s="3">
        <v>1.54</v>
      </c>
      <c r="C3" s="3">
        <v>1.55</v>
      </c>
      <c r="D3" t="e">
        <f>(-$E$2*A3)/(C3-$E$2)</f>
        <v>#DIV/0!</v>
      </c>
      <c r="E3">
        <f>1/E2</f>
        <v>0.64516129032258063</v>
      </c>
      <c r="G3">
        <f>4.93243192251171*10^-5</f>
        <v>4.9324319225117102E-5</v>
      </c>
      <c r="H3">
        <f t="shared" ref="H3:H4" si="0">1/G3/$E$2</f>
        <v>13079.983676572456</v>
      </c>
    </row>
    <row r="4" spans="1:15">
      <c r="A4">
        <v>100</v>
      </c>
      <c r="B4" s="3">
        <v>1.51</v>
      </c>
      <c r="C4" s="3">
        <v>1.55</v>
      </c>
      <c r="D4" t="e">
        <f t="shared" ref="D4:D14" si="1">(-$E$2*A4)/(C4-$E$2)</f>
        <v>#DIV/0!</v>
      </c>
      <c r="G4">
        <f>3.49481387866485*10^-8</f>
        <v>3.4948138786648498E-8</v>
      </c>
      <c r="H4">
        <f>1/G4/$E$2</f>
        <v>18460533.599833835</v>
      </c>
    </row>
    <row r="5" spans="1:15">
      <c r="A5">
        <v>200</v>
      </c>
      <c r="B5" s="3">
        <v>1.47</v>
      </c>
      <c r="C5" s="3">
        <v>1.55</v>
      </c>
      <c r="D5" t="e">
        <f t="shared" si="1"/>
        <v>#DIV/0!</v>
      </c>
    </row>
    <row r="6" spans="1:15">
      <c r="A6">
        <v>500</v>
      </c>
      <c r="B6" s="3">
        <v>1.34</v>
      </c>
      <c r="C6" s="3">
        <v>1.5</v>
      </c>
      <c r="D6">
        <f t="shared" si="1"/>
        <v>15499.999999999985</v>
      </c>
    </row>
    <row r="7" spans="1:15">
      <c r="A7">
        <v>1000</v>
      </c>
      <c r="B7" s="3">
        <v>1.17</v>
      </c>
      <c r="C7" s="3">
        <v>1.4</v>
      </c>
      <c r="D7">
        <f t="shared" si="1"/>
        <v>10333.333333333325</v>
      </c>
    </row>
    <row r="8" spans="1:15">
      <c r="A8">
        <v>2000</v>
      </c>
      <c r="B8" s="3">
        <v>0.94</v>
      </c>
      <c r="C8" s="3">
        <v>1.3</v>
      </c>
      <c r="D8">
        <f t="shared" si="1"/>
        <v>12400</v>
      </c>
    </row>
    <row r="9" spans="1:15">
      <c r="A9">
        <v>5000</v>
      </c>
      <c r="B9" s="3">
        <v>0.57999999999999996</v>
      </c>
      <c r="C9" s="3">
        <v>1</v>
      </c>
      <c r="D9">
        <f t="shared" si="1"/>
        <v>14090.90909090909</v>
      </c>
    </row>
    <row r="10" spans="1:15">
      <c r="A10">
        <v>10000</v>
      </c>
      <c r="B10" s="3">
        <v>0.36</v>
      </c>
      <c r="C10" s="3">
        <v>0.8</v>
      </c>
      <c r="D10">
        <f t="shared" si="1"/>
        <v>20666.666666666668</v>
      </c>
    </row>
    <row r="11" spans="1:15">
      <c r="A11">
        <v>20000</v>
      </c>
      <c r="B11" s="3">
        <v>0.2</v>
      </c>
      <c r="C11" s="3">
        <v>0.5</v>
      </c>
      <c r="D11">
        <f t="shared" si="1"/>
        <v>29523.809523809523</v>
      </c>
    </row>
    <row r="12" spans="1:15">
      <c r="A12">
        <v>50000</v>
      </c>
      <c r="B12" s="3">
        <v>0.08</v>
      </c>
      <c r="C12" s="3">
        <v>0.25</v>
      </c>
      <c r="D12">
        <f t="shared" si="1"/>
        <v>59615.38461538461</v>
      </c>
    </row>
    <row r="13" spans="1:15">
      <c r="A13">
        <v>100000</v>
      </c>
      <c r="B13" s="3">
        <v>0.04</v>
      </c>
      <c r="C13" s="3">
        <v>0.15</v>
      </c>
      <c r="D13">
        <f t="shared" si="1"/>
        <v>110714.28571428571</v>
      </c>
    </row>
    <row r="14" spans="1:15">
      <c r="A14">
        <v>200000</v>
      </c>
      <c r="B14" s="3">
        <v>0.02</v>
      </c>
      <c r="C14" s="3">
        <v>0.1</v>
      </c>
      <c r="D14">
        <f t="shared" si="1"/>
        <v>213793.10344827586</v>
      </c>
    </row>
    <row r="15" spans="1:15">
      <c r="A15">
        <v>500000</v>
      </c>
      <c r="B15" s="3">
        <v>0.01</v>
      </c>
      <c r="C15" s="3">
        <v>0.05</v>
      </c>
    </row>
    <row r="16" spans="1:15">
      <c r="A16">
        <v>1000000</v>
      </c>
      <c r="B16" s="3">
        <v>0</v>
      </c>
      <c r="C16" s="3">
        <v>0</v>
      </c>
    </row>
    <row r="17" spans="1:3">
      <c r="A17">
        <v>5000000</v>
      </c>
      <c r="B17" s="3">
        <v>0</v>
      </c>
      <c r="C17" s="3">
        <v>0</v>
      </c>
    </row>
    <row r="18" spans="1:3">
      <c r="A18">
        <v>10000000</v>
      </c>
      <c r="B18" s="3">
        <v>0</v>
      </c>
      <c r="C18" s="3">
        <v>0</v>
      </c>
    </row>
    <row r="19" spans="1:3">
      <c r="A19">
        <v>20000000</v>
      </c>
      <c r="B19" s="3">
        <v>0</v>
      </c>
      <c r="C19" s="3">
        <v>0</v>
      </c>
    </row>
    <row r="20" spans="1:3">
      <c r="A20">
        <v>50000000</v>
      </c>
      <c r="B20" s="3">
        <v>0</v>
      </c>
      <c r="C20" s="3">
        <v>0</v>
      </c>
    </row>
    <row r="21" spans="1:3">
      <c r="A21">
        <v>100000000</v>
      </c>
      <c r="B21" s="3">
        <v>0</v>
      </c>
      <c r="C21" s="3">
        <v>0</v>
      </c>
    </row>
  </sheetData>
  <phoneticPr fontId="1"/>
  <pageMargins left="0.7" right="0.7" top="0.75" bottom="0.75" header="0.3" footer="0.3"/>
  <pageSetup paperSize="13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480D-3386-A84D-9642-B7073F9CF21F}">
  <dimension ref="A1:X28"/>
  <sheetViews>
    <sheetView workbookViewId="0">
      <selection activeCell="O32" sqref="O32"/>
    </sheetView>
  </sheetViews>
  <sheetFormatPr baseColWidth="10" defaultRowHeight="20"/>
  <cols>
    <col min="1" max="1" width="14.85546875" customWidth="1"/>
    <col min="2" max="2" width="5.85546875" customWidth="1"/>
    <col min="5" max="5" width="6" customWidth="1"/>
    <col min="7" max="7" width="6.28515625" customWidth="1"/>
    <col min="10" max="10" width="13" bestFit="1" customWidth="1"/>
    <col min="14" max="14" width="5.28515625" customWidth="1"/>
    <col min="16" max="16" width="5.28515625" customWidth="1"/>
    <col min="20" max="20" width="13.5703125" customWidth="1"/>
    <col min="21" max="21" width="17.5703125" bestFit="1" customWidth="1"/>
    <col min="22" max="22" width="5.140625" customWidth="1"/>
    <col min="23" max="23" width="10.7109375" customWidth="1"/>
    <col min="24" max="24" width="4.5703125" customWidth="1"/>
  </cols>
  <sheetData>
    <row r="1" spans="1:24" ht="24" customHeight="1">
      <c r="C1" s="16"/>
      <c r="D1" s="16"/>
    </row>
    <row r="2" spans="1:24" ht="23" customHeight="1" thickBot="1">
      <c r="A2" s="5" t="s">
        <v>0</v>
      </c>
      <c r="B2" s="5"/>
      <c r="C2" s="5" t="s">
        <v>24</v>
      </c>
      <c r="D2" s="5" t="s">
        <v>25</v>
      </c>
      <c r="E2" s="5"/>
      <c r="F2" s="5" t="s">
        <v>22</v>
      </c>
      <c r="G2" s="5"/>
      <c r="H2" s="5" t="s">
        <v>23</v>
      </c>
      <c r="J2" s="6">
        <v>2.0423348881511101E-4</v>
      </c>
      <c r="K2">
        <f>1/J2/0.775</f>
        <v>6317.8795413580165</v>
      </c>
      <c r="M2" s="5" t="s">
        <v>33</v>
      </c>
      <c r="N2" s="5"/>
      <c r="O2" s="5" t="s">
        <v>34</v>
      </c>
      <c r="P2" s="5"/>
      <c r="Q2" s="5" t="s">
        <v>35</v>
      </c>
      <c r="S2" s="5"/>
      <c r="V2" s="5"/>
      <c r="X2" s="5"/>
    </row>
    <row r="3" spans="1:24" ht="24" customHeight="1" thickTop="1" thickBot="1">
      <c r="A3" s="3">
        <v>0</v>
      </c>
      <c r="C3" s="4">
        <v>1.57</v>
      </c>
      <c r="D3" s="3"/>
      <c r="J3">
        <f>3.95305087150445*10^-5</f>
        <v>3.9530508715044505E-5</v>
      </c>
      <c r="K3">
        <f>1/J3/0.755</f>
        <v>33505.850400407297</v>
      </c>
      <c r="M3">
        <v>100</v>
      </c>
      <c r="O3" s="13">
        <v>0.19</v>
      </c>
      <c r="Q3" s="13">
        <v>0.18924731182795698</v>
      </c>
      <c r="T3" s="14"/>
      <c r="U3" s="14" t="s">
        <v>36</v>
      </c>
    </row>
    <row r="4" spans="1:24" ht="21" thickTop="1">
      <c r="A4" s="3">
        <v>50</v>
      </c>
      <c r="C4" s="3">
        <v>1.54</v>
      </c>
      <c r="D4" s="3">
        <v>1.55</v>
      </c>
      <c r="F4">
        <v>1.51</v>
      </c>
      <c r="H4">
        <v>1.5575000000000001</v>
      </c>
      <c r="J4" s="6">
        <f>3.47636631870176*10^-8</f>
        <v>3.4763663187017603E-8</v>
      </c>
      <c r="K4">
        <f>1/J4/0.775</f>
        <v>37116991.201520696</v>
      </c>
      <c r="M4">
        <v>200</v>
      </c>
      <c r="O4">
        <v>0.36099999999999999</v>
      </c>
      <c r="Q4" s="13">
        <v>0.35822174611676483</v>
      </c>
      <c r="T4" s="3" t="s">
        <v>24</v>
      </c>
      <c r="U4" s="3">
        <v>3374</v>
      </c>
    </row>
    <row r="5" spans="1:24">
      <c r="A5" s="3">
        <v>100</v>
      </c>
      <c r="C5" s="3">
        <v>1.51</v>
      </c>
      <c r="D5" s="3">
        <v>1.55</v>
      </c>
      <c r="F5">
        <v>1.51</v>
      </c>
      <c r="H5">
        <v>1.5575000000000001</v>
      </c>
      <c r="M5">
        <v>500</v>
      </c>
      <c r="O5">
        <v>0.752</v>
      </c>
      <c r="Q5" s="13">
        <v>0.77157360406091369</v>
      </c>
      <c r="T5" s="3" t="s">
        <v>25</v>
      </c>
      <c r="U5" s="3">
        <v>11749</v>
      </c>
    </row>
    <row r="6" spans="1:24">
      <c r="A6" s="3">
        <v>200</v>
      </c>
      <c r="C6" s="3">
        <v>1.47</v>
      </c>
      <c r="D6" s="3">
        <v>1.55</v>
      </c>
      <c r="F6">
        <v>1.51</v>
      </c>
      <c r="H6">
        <v>1.5575000000000001</v>
      </c>
      <c r="M6">
        <v>1000</v>
      </c>
      <c r="O6">
        <v>1.2150000000000001</v>
      </c>
      <c r="Q6" s="13">
        <v>1.2538432695913011</v>
      </c>
      <c r="T6" s="3" t="s">
        <v>22</v>
      </c>
      <c r="U6" s="3">
        <v>12999999</v>
      </c>
    </row>
    <row r="7" spans="1:24">
      <c r="A7" s="3">
        <v>500</v>
      </c>
      <c r="C7" s="3">
        <v>1.34</v>
      </c>
      <c r="D7" s="3">
        <v>1.5</v>
      </c>
      <c r="F7">
        <v>1.51</v>
      </c>
      <c r="H7">
        <v>1.5575000000000001</v>
      </c>
      <c r="M7">
        <v>2000</v>
      </c>
      <c r="O7">
        <v>1.7809999999999999</v>
      </c>
      <c r="Q7" s="13">
        <v>1.8238341968911918</v>
      </c>
    </row>
    <row r="8" spans="1:24">
      <c r="A8" s="3" t="s">
        <v>7</v>
      </c>
      <c r="C8" s="3">
        <v>1.17</v>
      </c>
      <c r="D8" s="3">
        <v>1.4</v>
      </c>
      <c r="F8">
        <v>1.51</v>
      </c>
      <c r="H8">
        <v>1.5575000000000001</v>
      </c>
      <c r="M8">
        <v>5000</v>
      </c>
      <c r="O8">
        <v>2.5110000000000001</v>
      </c>
      <c r="Q8" s="13">
        <v>2.5078746062696866</v>
      </c>
    </row>
    <row r="9" spans="1:24">
      <c r="A9" s="3" t="s">
        <v>8</v>
      </c>
      <c r="C9" s="3">
        <v>0.94</v>
      </c>
      <c r="D9" s="3">
        <v>1.3</v>
      </c>
      <c r="F9">
        <v>1.51</v>
      </c>
      <c r="H9">
        <v>1.5575000000000001</v>
      </c>
      <c r="M9">
        <v>10000</v>
      </c>
      <c r="O9">
        <v>2.8319999999999999</v>
      </c>
      <c r="Q9" s="13">
        <v>2.8662038227479214</v>
      </c>
    </row>
    <row r="10" spans="1:24">
      <c r="A10" s="3" t="s">
        <v>9</v>
      </c>
      <c r="C10" s="3">
        <v>0.57999999999999996</v>
      </c>
      <c r="D10" s="3">
        <v>1</v>
      </c>
      <c r="F10">
        <v>1.51</v>
      </c>
      <c r="H10">
        <v>1.5575000000000001</v>
      </c>
      <c r="M10">
        <v>20000</v>
      </c>
      <c r="O10">
        <v>3.0819999999999999</v>
      </c>
      <c r="Q10" s="13">
        <v>3.0867217427424194</v>
      </c>
    </row>
    <row r="11" spans="1:24">
      <c r="A11" s="3" t="s">
        <v>10</v>
      </c>
      <c r="C11" s="3">
        <v>0.36</v>
      </c>
      <c r="D11" s="3">
        <v>0.8</v>
      </c>
      <c r="F11">
        <v>1.51</v>
      </c>
      <c r="H11">
        <v>1.5575000000000001</v>
      </c>
      <c r="M11">
        <v>50000</v>
      </c>
      <c r="O11">
        <v>3.2010000000000001</v>
      </c>
      <c r="Q11" s="13">
        <v>3.2361081541409411</v>
      </c>
    </row>
    <row r="12" spans="1:24" ht="21" thickBot="1">
      <c r="A12" s="3" t="s">
        <v>11</v>
      </c>
      <c r="C12" s="3">
        <v>0.2</v>
      </c>
      <c r="D12" s="3">
        <v>0.5</v>
      </c>
      <c r="F12">
        <v>1.51</v>
      </c>
      <c r="H12">
        <v>1.5575000000000001</v>
      </c>
      <c r="M12">
        <v>100000</v>
      </c>
      <c r="O12">
        <v>3.2829999999999999</v>
      </c>
      <c r="Q12" s="13">
        <v>3.2891695437064139</v>
      </c>
      <c r="T12" s="14"/>
      <c r="U12" s="14" t="s">
        <v>36</v>
      </c>
    </row>
    <row r="13" spans="1:24" ht="21" thickTop="1">
      <c r="A13" s="3" t="s">
        <v>12</v>
      </c>
      <c r="C13" s="3">
        <v>0.08</v>
      </c>
      <c r="D13" s="3">
        <v>0.25</v>
      </c>
      <c r="F13">
        <v>1.51</v>
      </c>
      <c r="H13">
        <v>1.5575000000000001</v>
      </c>
      <c r="T13" s="3" t="s">
        <v>24</v>
      </c>
      <c r="U13" s="15">
        <v>6317.8795413580165</v>
      </c>
    </row>
    <row r="14" spans="1:24">
      <c r="A14" s="3" t="s">
        <v>13</v>
      </c>
      <c r="C14" s="3">
        <v>0.04</v>
      </c>
      <c r="D14" s="3">
        <v>0.15</v>
      </c>
      <c r="F14">
        <v>1.51</v>
      </c>
      <c r="H14">
        <v>1.5575000000000001</v>
      </c>
      <c r="T14" s="3" t="s">
        <v>25</v>
      </c>
      <c r="U14" s="15">
        <v>33505.850400407297</v>
      </c>
    </row>
    <row r="15" spans="1:24">
      <c r="A15" s="3" t="s">
        <v>14</v>
      </c>
      <c r="C15" s="3">
        <v>0.02</v>
      </c>
      <c r="D15" s="3">
        <v>0.1</v>
      </c>
      <c r="F15">
        <v>1.5</v>
      </c>
      <c r="H15">
        <v>1.5575000000000001</v>
      </c>
      <c r="M15" t="s">
        <v>37</v>
      </c>
      <c r="T15" s="3" t="s">
        <v>22</v>
      </c>
      <c r="U15" s="15">
        <v>37116991.201520696</v>
      </c>
    </row>
    <row r="16" spans="1:24">
      <c r="A16" s="3" t="s">
        <v>15</v>
      </c>
      <c r="C16" s="3">
        <v>0.01</v>
      </c>
      <c r="D16" s="3">
        <v>0.05</v>
      </c>
      <c r="F16">
        <v>1.49</v>
      </c>
      <c r="H16">
        <v>1.5575000000000001</v>
      </c>
      <c r="M16" t="s">
        <v>38</v>
      </c>
    </row>
    <row r="17" spans="1:13">
      <c r="A17" s="3" t="s">
        <v>16</v>
      </c>
      <c r="C17" s="3">
        <v>0</v>
      </c>
      <c r="D17" s="3">
        <v>0</v>
      </c>
      <c r="F17">
        <v>1.4</v>
      </c>
      <c r="H17">
        <v>1.5575000000000001</v>
      </c>
      <c r="M17" t="s">
        <v>39</v>
      </c>
    </row>
    <row r="18" spans="1:13">
      <c r="A18" t="s">
        <v>17</v>
      </c>
      <c r="C18" s="3">
        <v>0</v>
      </c>
      <c r="D18" s="3">
        <v>0</v>
      </c>
      <c r="F18">
        <v>1.2</v>
      </c>
      <c r="H18">
        <v>1.5575000000000001</v>
      </c>
      <c r="M18" t="s">
        <v>40</v>
      </c>
    </row>
    <row r="19" spans="1:13">
      <c r="A19" t="s">
        <v>18</v>
      </c>
      <c r="C19" s="3">
        <v>0</v>
      </c>
      <c r="D19" s="3">
        <v>0</v>
      </c>
      <c r="F19">
        <v>0.85</v>
      </c>
      <c r="H19">
        <v>1.5575000000000001</v>
      </c>
      <c r="M19" t="s">
        <v>45</v>
      </c>
    </row>
    <row r="20" spans="1:13">
      <c r="A20" t="s">
        <v>19</v>
      </c>
      <c r="C20" s="3">
        <v>0</v>
      </c>
      <c r="D20" s="3">
        <v>0</v>
      </c>
      <c r="F20">
        <v>0.6</v>
      </c>
      <c r="H20">
        <v>1.5575000000000001</v>
      </c>
      <c r="M20" t="s">
        <v>46</v>
      </c>
    </row>
    <row r="21" spans="1:13">
      <c r="A21" t="s">
        <v>20</v>
      </c>
      <c r="C21" s="3">
        <v>0</v>
      </c>
      <c r="D21" s="3">
        <v>0</v>
      </c>
      <c r="F21">
        <v>0.4</v>
      </c>
      <c r="H21">
        <v>1.5575000000000001</v>
      </c>
      <c r="M21" t="s">
        <v>41</v>
      </c>
    </row>
    <row r="22" spans="1:13">
      <c r="A22" t="s">
        <v>21</v>
      </c>
      <c r="C22" s="3">
        <v>0</v>
      </c>
      <c r="D22" s="3">
        <v>0</v>
      </c>
      <c r="F22">
        <v>0.2</v>
      </c>
      <c r="H22">
        <v>1.5575000000000001</v>
      </c>
      <c r="M22" t="s">
        <v>41</v>
      </c>
    </row>
    <row r="23" spans="1:13">
      <c r="M23" t="s">
        <v>47</v>
      </c>
    </row>
    <row r="24" spans="1:13">
      <c r="M24" t="s">
        <v>48</v>
      </c>
    </row>
    <row r="25" spans="1:13">
      <c r="A25" t="s">
        <v>33</v>
      </c>
      <c r="C25" t="s">
        <v>3</v>
      </c>
      <c r="M25" t="s">
        <v>49</v>
      </c>
    </row>
    <row r="26" spans="1:13">
      <c r="M26" t="s">
        <v>42</v>
      </c>
    </row>
    <row r="27" spans="1:13">
      <c r="M27" t="s">
        <v>43</v>
      </c>
    </row>
    <row r="28" spans="1:13">
      <c r="M28" t="s">
        <v>44</v>
      </c>
    </row>
  </sheetData>
  <mergeCells count="1">
    <mergeCell ref="C1:D1"/>
  </mergeCells>
  <phoneticPr fontId="1"/>
  <pageMargins left="0.7" right="0.7" top="0.75" bottom="0.75" header="0.3" footer="0.3"/>
  <pageSetup paperSize="13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1FA0-0DDF-FA49-83EF-B3E6CA37FEF3}">
  <dimension ref="A1:G14"/>
  <sheetViews>
    <sheetView workbookViewId="0">
      <selection activeCell="D25" sqref="D25"/>
    </sheetView>
  </sheetViews>
  <sheetFormatPr baseColWidth="10" defaultRowHeight="20"/>
  <sheetData>
    <row r="1" spans="1:7">
      <c r="A1" t="s">
        <v>0</v>
      </c>
      <c r="B1" t="s">
        <v>1</v>
      </c>
      <c r="C1" t="s">
        <v>2</v>
      </c>
    </row>
    <row r="2" spans="1:7">
      <c r="A2">
        <v>50</v>
      </c>
      <c r="B2">
        <v>0.64935064935064934</v>
      </c>
      <c r="C2">
        <v>0.64516129032258063</v>
      </c>
      <c r="G2" s="2"/>
    </row>
    <row r="3" spans="1:7">
      <c r="A3">
        <v>100</v>
      </c>
      <c r="B3">
        <v>0.66225165562913912</v>
      </c>
      <c r="C3">
        <v>0.64516129032258063</v>
      </c>
    </row>
    <row r="4" spans="1:7">
      <c r="A4">
        <v>200</v>
      </c>
      <c r="B4">
        <v>0.68027210884353739</v>
      </c>
      <c r="C4">
        <v>0.64516129032258063</v>
      </c>
    </row>
    <row r="5" spans="1:7">
      <c r="A5">
        <v>500</v>
      </c>
      <c r="B5">
        <v>0.74626865671641784</v>
      </c>
      <c r="C5">
        <v>0.66666666666666663</v>
      </c>
    </row>
    <row r="6" spans="1:7">
      <c r="A6">
        <v>1000</v>
      </c>
      <c r="B6">
        <v>0.85470085470085477</v>
      </c>
      <c r="C6">
        <v>0.7142857142857143</v>
      </c>
    </row>
    <row r="7" spans="1:7">
      <c r="A7">
        <v>2000</v>
      </c>
      <c r="B7">
        <v>1.0638297872340425</v>
      </c>
      <c r="C7">
        <v>0.76923076923076916</v>
      </c>
    </row>
    <row r="8" spans="1:7">
      <c r="A8">
        <v>5000</v>
      </c>
      <c r="B8">
        <v>1.7241379310344829</v>
      </c>
      <c r="C8">
        <v>1</v>
      </c>
    </row>
    <row r="9" spans="1:7">
      <c r="A9">
        <v>10000</v>
      </c>
      <c r="B9">
        <v>2.7777777777777777</v>
      </c>
      <c r="C9">
        <v>1.25</v>
      </c>
    </row>
    <row r="10" spans="1:7">
      <c r="A10">
        <v>20000</v>
      </c>
      <c r="B10">
        <v>5</v>
      </c>
      <c r="C10">
        <v>2</v>
      </c>
    </row>
    <row r="11" spans="1:7">
      <c r="A11">
        <v>50000</v>
      </c>
      <c r="B11">
        <v>12.5</v>
      </c>
      <c r="C11">
        <v>4</v>
      </c>
    </row>
    <row r="12" spans="1:7">
      <c r="A12">
        <v>100000</v>
      </c>
      <c r="B12">
        <v>25</v>
      </c>
      <c r="C12">
        <v>6.666666666666667</v>
      </c>
    </row>
    <row r="13" spans="1:7">
      <c r="A13">
        <v>200000</v>
      </c>
      <c r="B13">
        <v>50</v>
      </c>
      <c r="C13">
        <v>10</v>
      </c>
    </row>
    <row r="14" spans="1:7">
      <c r="A14">
        <v>500000</v>
      </c>
      <c r="B14">
        <v>100</v>
      </c>
      <c r="C14">
        <v>20</v>
      </c>
    </row>
  </sheetData>
  <phoneticPr fontId="1"/>
  <pageMargins left="0.7" right="0.7" top="0.75" bottom="0.75" header="0.3" footer="0.3"/>
  <pageSetup paperSize="13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3100-B3A8-6F4C-BDF3-6BFB59D57A46}">
  <dimension ref="A1:C20"/>
  <sheetViews>
    <sheetView zoomScale="106" workbookViewId="0">
      <selection activeCell="B2" sqref="B2:B20"/>
    </sheetView>
  </sheetViews>
  <sheetFormatPr baseColWidth="10" defaultRowHeight="20"/>
  <sheetData>
    <row r="1" spans="1:3">
      <c r="A1" t="s">
        <v>0</v>
      </c>
      <c r="B1" s="1" t="s">
        <v>3</v>
      </c>
      <c r="C1" t="s">
        <v>6</v>
      </c>
    </row>
    <row r="2" spans="1:3">
      <c r="A2">
        <v>50</v>
      </c>
      <c r="B2">
        <v>1.51</v>
      </c>
      <c r="C2">
        <f>1/B2</f>
        <v>0.66225165562913912</v>
      </c>
    </row>
    <row r="3" spans="1:3">
      <c r="A3">
        <v>100</v>
      </c>
      <c r="B3">
        <v>1.51</v>
      </c>
      <c r="C3">
        <f t="shared" ref="C3:C18" si="0">1/B3</f>
        <v>0.66225165562913912</v>
      </c>
    </row>
    <row r="4" spans="1:3">
      <c r="A4">
        <v>200</v>
      </c>
      <c r="B4">
        <v>1.51</v>
      </c>
      <c r="C4">
        <f t="shared" si="0"/>
        <v>0.66225165562913912</v>
      </c>
    </row>
    <row r="5" spans="1:3">
      <c r="A5">
        <v>500</v>
      </c>
      <c r="B5">
        <v>1.51</v>
      </c>
      <c r="C5">
        <f t="shared" si="0"/>
        <v>0.66225165562913912</v>
      </c>
    </row>
    <row r="6" spans="1:3">
      <c r="A6">
        <v>1000</v>
      </c>
      <c r="B6">
        <v>1.51</v>
      </c>
      <c r="C6">
        <f t="shared" si="0"/>
        <v>0.66225165562913912</v>
      </c>
    </row>
    <row r="7" spans="1:3">
      <c r="A7">
        <v>2000</v>
      </c>
      <c r="B7">
        <v>1.51</v>
      </c>
      <c r="C7">
        <f t="shared" si="0"/>
        <v>0.66225165562913912</v>
      </c>
    </row>
    <row r="8" spans="1:3">
      <c r="A8">
        <v>5000</v>
      </c>
      <c r="B8">
        <v>1.51</v>
      </c>
      <c r="C8">
        <f t="shared" si="0"/>
        <v>0.66225165562913912</v>
      </c>
    </row>
    <row r="9" spans="1:3">
      <c r="A9">
        <v>10000</v>
      </c>
      <c r="B9">
        <v>1.51</v>
      </c>
      <c r="C9">
        <f t="shared" si="0"/>
        <v>0.66225165562913912</v>
      </c>
    </row>
    <row r="10" spans="1:3">
      <c r="A10">
        <v>20000</v>
      </c>
      <c r="B10">
        <v>1.51</v>
      </c>
      <c r="C10">
        <f t="shared" si="0"/>
        <v>0.66225165562913912</v>
      </c>
    </row>
    <row r="11" spans="1:3">
      <c r="A11">
        <v>50000</v>
      </c>
      <c r="B11">
        <v>1.51</v>
      </c>
      <c r="C11">
        <f t="shared" si="0"/>
        <v>0.66225165562913912</v>
      </c>
    </row>
    <row r="12" spans="1:3">
      <c r="A12">
        <v>100000</v>
      </c>
      <c r="B12">
        <v>1.51</v>
      </c>
      <c r="C12">
        <f t="shared" si="0"/>
        <v>0.66225165562913912</v>
      </c>
    </row>
    <row r="13" spans="1:3">
      <c r="A13">
        <v>200000</v>
      </c>
      <c r="B13">
        <v>1.5</v>
      </c>
      <c r="C13">
        <f t="shared" si="0"/>
        <v>0.66666666666666663</v>
      </c>
    </row>
    <row r="14" spans="1:3">
      <c r="A14">
        <v>500000</v>
      </c>
      <c r="B14">
        <v>1.49</v>
      </c>
      <c r="C14">
        <f t="shared" si="0"/>
        <v>0.67114093959731547</v>
      </c>
    </row>
    <row r="15" spans="1:3">
      <c r="A15">
        <v>1000000</v>
      </c>
      <c r="B15">
        <v>1.4</v>
      </c>
      <c r="C15">
        <f t="shared" si="0"/>
        <v>0.7142857142857143</v>
      </c>
    </row>
    <row r="16" spans="1:3">
      <c r="A16">
        <v>5000000</v>
      </c>
      <c r="B16">
        <v>1.2</v>
      </c>
      <c r="C16">
        <f t="shared" si="0"/>
        <v>0.83333333333333337</v>
      </c>
    </row>
    <row r="17" spans="1:3">
      <c r="A17">
        <v>10000000</v>
      </c>
      <c r="B17">
        <v>0.85</v>
      </c>
      <c r="C17">
        <f t="shared" si="0"/>
        <v>1.1764705882352942</v>
      </c>
    </row>
    <row r="18" spans="1:3">
      <c r="A18">
        <v>20000000</v>
      </c>
      <c r="B18">
        <v>0.6</v>
      </c>
      <c r="C18">
        <f t="shared" si="0"/>
        <v>1.6666666666666667</v>
      </c>
    </row>
    <row r="19" spans="1:3">
      <c r="A19">
        <v>50000000</v>
      </c>
      <c r="B19">
        <v>0.4</v>
      </c>
    </row>
    <row r="20" spans="1:3">
      <c r="A20">
        <v>100000000</v>
      </c>
      <c r="B20">
        <v>0.2</v>
      </c>
    </row>
  </sheetData>
  <phoneticPr fontId="1"/>
  <pageMargins left="0.7" right="0.7" top="0.75" bottom="0.75" header="0.3" footer="0.3"/>
  <pageSetup paperSize="13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467F-038B-634C-8BF4-1E129A814FCC}">
  <dimension ref="A1:B9"/>
  <sheetViews>
    <sheetView zoomScale="134" zoomScaleNormal="100" workbookViewId="0">
      <selection activeCell="B2" sqref="B2"/>
    </sheetView>
  </sheetViews>
  <sheetFormatPr baseColWidth="10" defaultRowHeight="20"/>
  <sheetData>
    <row r="1" spans="1:2">
      <c r="A1" t="s">
        <v>0</v>
      </c>
      <c r="B1" t="s">
        <v>3</v>
      </c>
    </row>
    <row r="2" spans="1:2">
      <c r="A2">
        <v>0</v>
      </c>
      <c r="B2">
        <v>1.5575000000000001</v>
      </c>
    </row>
    <row r="3" spans="1:2">
      <c r="A3">
        <v>100</v>
      </c>
      <c r="B3">
        <v>1.5575000000000001</v>
      </c>
    </row>
    <row r="4" spans="1:2">
      <c r="A4">
        <v>1000</v>
      </c>
      <c r="B4">
        <v>1.5575000000000001</v>
      </c>
    </row>
    <row r="5" spans="1:2">
      <c r="A5">
        <v>10000</v>
      </c>
      <c r="B5">
        <v>1.5575000000000001</v>
      </c>
    </row>
    <row r="6" spans="1:2">
      <c r="A6">
        <v>100000</v>
      </c>
      <c r="B6">
        <v>1.5575000000000001</v>
      </c>
    </row>
    <row r="7" spans="1:2">
      <c r="A7">
        <v>1000000</v>
      </c>
      <c r="B7">
        <v>1.5575000000000001</v>
      </c>
    </row>
    <row r="8" spans="1:2">
      <c r="A8">
        <v>10000000</v>
      </c>
      <c r="B8">
        <v>1.5575000000000001</v>
      </c>
    </row>
    <row r="9" spans="1:2">
      <c r="A9">
        <v>100000000</v>
      </c>
      <c r="B9">
        <v>1.5575000000000001</v>
      </c>
    </row>
  </sheetData>
  <phoneticPr fontId="1"/>
  <pageMargins left="0.7" right="0.7" top="0.75" bottom="0.75" header="0.3" footer="0.3"/>
  <pageSetup paperSize="13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D630-7C90-4A4B-AF0B-6EA3203224B7}">
  <dimension ref="A1:G11"/>
  <sheetViews>
    <sheetView zoomScale="192" workbookViewId="0">
      <selection activeCell="D2" sqref="D2"/>
    </sheetView>
  </sheetViews>
  <sheetFormatPr baseColWidth="10" defaultRowHeight="20"/>
  <sheetData>
    <row r="1" spans="1:7">
      <c r="A1" t="s">
        <v>26</v>
      </c>
      <c r="B1" t="s">
        <v>3</v>
      </c>
      <c r="C1" t="s">
        <v>5</v>
      </c>
      <c r="D1" t="s">
        <v>29</v>
      </c>
      <c r="E1" t="s">
        <v>31</v>
      </c>
      <c r="G1" t="s">
        <v>35</v>
      </c>
    </row>
    <row r="2" spans="1:7">
      <c r="A2">
        <v>100</v>
      </c>
      <c r="B2">
        <v>0.19</v>
      </c>
      <c r="C2">
        <v>1.9790000000000001</v>
      </c>
      <c r="D2">
        <f>D4/C2*1000</f>
        <v>1672.5618999494693</v>
      </c>
      <c r="E2" s="7" t="s">
        <v>27</v>
      </c>
      <c r="F2" s="8">
        <v>10.055</v>
      </c>
      <c r="G2">
        <f>3.344*A2/(1667+A2)</f>
        <v>0.18924731182795698</v>
      </c>
    </row>
    <row r="3" spans="1:7">
      <c r="A3">
        <v>200</v>
      </c>
      <c r="B3">
        <v>0.36099999999999999</v>
      </c>
      <c r="C3" t="s">
        <v>4</v>
      </c>
      <c r="D3" t="s">
        <v>32</v>
      </c>
      <c r="E3" s="9" t="s">
        <v>28</v>
      </c>
      <c r="F3" s="10">
        <v>5.0049999999999999</v>
      </c>
      <c r="G3">
        <f t="shared" ref="G3:G11" si="0">3.344*A3/(1667+A3)</f>
        <v>0.35822174611676483</v>
      </c>
    </row>
    <row r="4" spans="1:7">
      <c r="A4">
        <v>500</v>
      </c>
      <c r="B4">
        <v>0.752</v>
      </c>
      <c r="C4">
        <v>0</v>
      </c>
      <c r="D4">
        <v>3.31</v>
      </c>
      <c r="E4" s="9" t="s">
        <v>30</v>
      </c>
      <c r="F4" s="10">
        <f>(F2+2*F3)/6</f>
        <v>3.3441666666666663</v>
      </c>
      <c r="G4">
        <f t="shared" si="0"/>
        <v>0.77157360406091369</v>
      </c>
    </row>
    <row r="5" spans="1:7">
      <c r="A5">
        <v>1000</v>
      </c>
      <c r="B5">
        <v>1.2150000000000001</v>
      </c>
      <c r="E5" s="11" t="s">
        <v>29</v>
      </c>
      <c r="F5" s="12">
        <f>5000/3</f>
        <v>1666.6666666666667</v>
      </c>
      <c r="G5">
        <f t="shared" si="0"/>
        <v>1.2538432695913011</v>
      </c>
    </row>
    <row r="6" spans="1:7">
      <c r="A6">
        <v>2000</v>
      </c>
      <c r="B6">
        <v>1.7809999999999999</v>
      </c>
      <c r="G6">
        <f t="shared" si="0"/>
        <v>1.8238341968911918</v>
      </c>
    </row>
    <row r="7" spans="1:7">
      <c r="A7">
        <v>5000</v>
      </c>
      <c r="B7">
        <v>2.5110000000000001</v>
      </c>
      <c r="G7">
        <f t="shared" si="0"/>
        <v>2.5078746062696866</v>
      </c>
    </row>
    <row r="8" spans="1:7">
      <c r="A8">
        <v>10000</v>
      </c>
      <c r="B8">
        <v>2.8319999999999999</v>
      </c>
      <c r="G8">
        <f t="shared" si="0"/>
        <v>2.8662038227479214</v>
      </c>
    </row>
    <row r="9" spans="1:7">
      <c r="A9">
        <v>20000</v>
      </c>
      <c r="B9">
        <v>3.0819999999999999</v>
      </c>
      <c r="G9">
        <f t="shared" si="0"/>
        <v>3.0867217427424194</v>
      </c>
    </row>
    <row r="10" spans="1:7">
      <c r="A10">
        <v>50000</v>
      </c>
      <c r="B10">
        <v>3.2010000000000001</v>
      </c>
      <c r="G10">
        <f t="shared" si="0"/>
        <v>3.2361081541409411</v>
      </c>
    </row>
    <row r="11" spans="1:7">
      <c r="A11">
        <v>100000</v>
      </c>
      <c r="B11">
        <v>3.2829999999999999</v>
      </c>
      <c r="G11">
        <f t="shared" si="0"/>
        <v>3.2891695437064139</v>
      </c>
    </row>
  </sheetData>
  <phoneticPr fontId="1"/>
  <pageMargins left="0.7" right="0.7" top="0.75" bottom="0.75" header="0.3" footer="0.3"/>
  <pageSetup paperSize="13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可動コイル</vt:lpstr>
      <vt:lpstr>tex</vt:lpstr>
      <vt:lpstr>可動コイル最小二乗法</vt:lpstr>
      <vt:lpstr>エレクトロニクス</vt:lpstr>
      <vt:lpstr>電位差計</vt:lpstr>
      <vt:lpstr>テブナン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手塚　裕貴</dc:creator>
  <cp:lastModifiedBy>手塚　裕貴</cp:lastModifiedBy>
  <dcterms:created xsi:type="dcterms:W3CDTF">2023-09-25T07:45:55Z</dcterms:created>
  <dcterms:modified xsi:type="dcterms:W3CDTF">2023-10-25T12:32:13Z</dcterms:modified>
</cp:coreProperties>
</file>