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hox\Documents\petpro\InvestmentProjects\src\"/>
    </mc:Choice>
  </mc:AlternateContent>
  <xr:revisionPtr revIDLastSave="0" documentId="13_ncr:1_{539CCB00-F959-40A9-B66A-06D84BC48FAF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source_1" sheetId="2" r:id="rId2"/>
    <sheet name="source_2" sheetId="3" r:id="rId3"/>
    <sheet name="source_opt_pe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  <c r="I3" i="4" l="1"/>
  <c r="I2" i="4"/>
  <c r="H3" i="4"/>
  <c r="H2" i="4"/>
  <c r="G3" i="4"/>
  <c r="F3" i="4"/>
  <c r="G2" i="4"/>
  <c r="F2" i="4"/>
  <c r="E3" i="4"/>
  <c r="E2" i="4"/>
  <c r="D3" i="4"/>
  <c r="D2" i="4"/>
  <c r="C3" i="4"/>
  <c r="C2" i="4"/>
  <c r="B3" i="4"/>
  <c r="B2" i="4"/>
  <c r="M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Shox</author>
  </authors>
  <commentList>
    <comment ref="A1" authorId="0" shapeId="0" xr:uid="{6A5CB71A-CB2B-46A9-9905-6CC1C56191B9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Годы</t>
        </r>
      </text>
    </comment>
    <comment ref="B1" authorId="0" shapeId="0" xr:uid="{5D286819-AEA4-4AF5-BB73-35E796BB7C33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Годовой объем продаж(шт.)</t>
        </r>
      </text>
    </comment>
    <comment ref="D1" authorId="0" shapeId="0" xr:uid="{012F9275-2DF4-4E82-A4C5-B7CBFD2F33AC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Производственные издержки на единицу продукции(₽)</t>
        </r>
      </text>
    </comment>
    <comment ref="B2" authorId="0" shapeId="0" xr:uid="{8D000F39-08B1-411B-B821-93B0D0FCACA9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При реализации проекта</t>
        </r>
      </text>
    </comment>
    <comment ref="C2" authorId="0" shapeId="0" xr:uid="{6EA42BF0-F097-42E1-8C73-65231F833EAC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При отказе от реализации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Shox</author>
  </authors>
  <commentList>
    <comment ref="A1" authorId="0" shapeId="0" xr:uid="{EBBE47BC-1B5E-48CF-99AB-1B75BD79172E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№ варианта</t>
        </r>
      </text>
    </comment>
    <comment ref="B1" authorId="0" shapeId="0" xr:uid="{26C634E3-77B0-4E6B-839D-138512B208E5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Срок службы нового оборудования (лет)</t>
        </r>
      </text>
    </comment>
    <comment ref="C1" authorId="0" shapeId="0" xr:uid="{2CDC9C70-D021-46A9-9095-C182C64F9177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Цена един. продукции (₽)</t>
        </r>
      </text>
    </comment>
    <comment ref="D1" authorId="0" shapeId="0" xr:uid="{DE842A30-987B-44A0-85A6-5EFAD2572C0C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Цена нового оборудования (₽)</t>
        </r>
      </text>
    </comment>
    <comment ref="E1" authorId="0" shapeId="0" xr:uid="{E9AA872D-AF1B-49AF-8726-46514B07BA3A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Срок амортизации нового оборудования (лет)</t>
        </r>
      </text>
    </comment>
    <comment ref="F1" authorId="0" shapeId="0" xr:uid="{055DD033-677E-4D6E-8270-466E7B10AE99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Потребность в оборотном капитале (%) при модернизации
</t>
        </r>
      </text>
    </comment>
    <comment ref="G1" authorId="0" shapeId="0" xr:uid="{CBD0916F-BE20-4BDA-BCFB-538D71B861F8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Потребность в оборотном капитале (%) при отказе от модернизации</t>
        </r>
      </text>
    </comment>
    <comment ref="H1" authorId="0" shapeId="0" xr:uid="{589D090F-CF93-46E6-8D55-0B39EAF91ECC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Ликвидационная стоимость нового оборудования (₽)</t>
        </r>
      </text>
    </comment>
    <comment ref="I1" authorId="0" shapeId="0" xr:uid="{EAED75BE-5507-4F23-B3A3-802CF68B502F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Ликвидационная стоимость старого оборудования (₽)</t>
        </r>
      </text>
    </comment>
    <comment ref="J1" authorId="0" shapeId="0" xr:uid="{6101A94D-E4A6-4267-B8A0-3C5DF144D3D9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Требуемый уровень доходности (%)</t>
        </r>
      </text>
    </comment>
    <comment ref="K1" authorId="0" shapeId="0" xr:uid="{0A58A171-745D-4C6B-B4B3-1BEE07355077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Ставка налога на прибыль, %</t>
        </r>
      </text>
    </comment>
    <comment ref="L1" authorId="0" shapeId="0" xr:uid="{1E971CCC-D986-4F1B-A4B8-6911DC51F0E9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Инфляция</t>
        </r>
      </text>
    </comment>
    <comment ref="M1" authorId="0" shapeId="0" xr:uid="{0DF46AF1-F59F-493A-B284-3DCFED5CF77F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Эта ячейка рассчитывается автоматические на основе данных
Ставка дисконтирования(%) i + h + (i * h)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Shox</author>
  </authors>
  <commentList>
    <comment ref="A1" authorId="0" shapeId="0" xr:uid="{958AAF3D-09E0-4D6A-B9DC-C8AC3E50FD23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№ варианта</t>
        </r>
      </text>
    </comment>
    <comment ref="B1" authorId="0" shapeId="0" xr:uid="{47CFB65A-E1FF-49C9-842B-6FED4489FCE2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Цена ед. продукции</t>
        </r>
      </text>
    </comment>
    <comment ref="D1" authorId="0" shapeId="0" xr:uid="{E6E26BAC-E197-43F6-AAF4-9B39F3236284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Удельные производственные издержки при модернизации</t>
        </r>
      </text>
    </comment>
    <comment ref="F1" authorId="0" shapeId="0" xr:uid="{F65B9530-327E-4EF0-BE9F-CEF3F2D1B29B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Ликвидационная стоимость нового оборудования</t>
        </r>
      </text>
    </comment>
    <comment ref="H1" authorId="0" shapeId="0" xr:uid="{FE3B9CC0-30C7-4401-8AE5-E18F4AC1F5A0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Вероятность</t>
        </r>
      </text>
    </comment>
    <comment ref="B2" authorId="0" shapeId="0" xr:uid="{F215FF01-BFA1-4A7E-BE40-8037D05B9180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Пессимистичный</t>
        </r>
      </text>
    </comment>
    <comment ref="C2" authorId="0" shapeId="0" xr:uid="{4ABF5E9A-AE4C-4082-AAC3-DEB9C5BB7296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Оптимистичный</t>
        </r>
      </text>
    </comment>
    <comment ref="D2" authorId="0" shapeId="0" xr:uid="{CF8B210E-D9FB-468C-8334-F399DF9B41F3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Пессимистичный</t>
        </r>
      </text>
    </comment>
    <comment ref="E2" authorId="0" shapeId="0" xr:uid="{376BBE66-0D73-4857-8716-E1C2FDB62237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Оптимистичный</t>
        </r>
      </text>
    </comment>
    <comment ref="F2" authorId="0" shapeId="0" xr:uid="{FA99475A-D14F-4027-B11F-ADB67810591A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Пессимистичный</t>
        </r>
      </text>
    </comment>
    <comment ref="G2" authorId="0" shapeId="0" xr:uid="{A14A7FEE-3A53-4A1A-8BC6-1B06B62F1CBB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Оптимистичный</t>
        </r>
      </text>
    </comment>
    <comment ref="H2" authorId="0" shapeId="0" xr:uid="{DD93075A-3649-4FD1-B4F1-AB93D70CF095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Пессимистичный</t>
        </r>
      </text>
    </comment>
    <comment ref="I2" authorId="0" shapeId="0" xr:uid="{26C06CC8-0CB6-415D-8CC0-24F7698335A3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Наиболее вероятный</t>
        </r>
      </text>
    </comment>
    <comment ref="J2" authorId="0" shapeId="0" xr:uid="{398B8097-9EAD-4407-8180-98498955BA05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Оптимистичный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Shox</author>
  </authors>
  <commentList>
    <comment ref="A1" authorId="0" shapeId="0" xr:uid="{504EDEF5-939E-4DAC-9283-D06A7275424B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Возможные сценарии</t>
        </r>
      </text>
    </comment>
    <comment ref="B1" authorId="0" shapeId="0" xr:uid="{A180CD92-2B6C-48C1-822D-422FEE6D3682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Срок службы нового оборудования (лет)</t>
        </r>
      </text>
    </comment>
    <comment ref="C1" authorId="0" shapeId="0" xr:uid="{725BA0DC-9FFB-47AF-986A-0C64C1BD36D8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Цена един. продукции (₽)</t>
        </r>
      </text>
    </comment>
    <comment ref="D1" authorId="0" shapeId="0" xr:uid="{4CC49271-BDC5-4D76-B03D-5AEB223E724E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Цена нового оборудования (₽)</t>
        </r>
      </text>
    </comment>
    <comment ref="E1" authorId="0" shapeId="0" xr:uid="{AD262CCA-0178-4574-9B16-B546386E7B9F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Срок амортизации нового оборудования (лет)</t>
        </r>
      </text>
    </comment>
    <comment ref="F1" authorId="0" shapeId="0" xr:uid="{A4A4698C-CDCB-4A2F-874B-8B7AFF6C3C80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Потребность в оборотном капитале (%) при модернизации</t>
        </r>
      </text>
    </comment>
    <comment ref="G1" authorId="0" shapeId="0" xr:uid="{2435D977-A787-4572-8316-6D27F1DD0876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Потребность в оборотном капитале (%) при отказе от модернизации
</t>
        </r>
      </text>
    </comment>
    <comment ref="H1" authorId="0" shapeId="0" xr:uid="{A0A9DAE6-935D-4218-A5BA-1DB9C35FF1C7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Ликвидационная стоимость нового оборудования (₽)</t>
        </r>
      </text>
    </comment>
    <comment ref="I1" authorId="0" shapeId="0" xr:uid="{CC3B00B7-A433-4714-9DCA-80346276ED8D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Ликвидационная стоимость старого оборудования (₽)</t>
        </r>
      </text>
    </comment>
    <comment ref="A2" authorId="0" shapeId="0" xr:uid="{784D0E2B-7D66-4B97-B4EA-B9161D9D9730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Оптимистичный</t>
        </r>
      </text>
    </comment>
    <comment ref="A3" authorId="0" shapeId="0" xr:uid="{A5FFB8D9-F6EF-48B6-A060-FCB9314705CA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Пессимистичный</t>
        </r>
      </text>
    </comment>
    <comment ref="A6" authorId="0" shapeId="0" xr:uid="{0DB520C6-9664-4355-A298-3A5347E935FE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Этот лист не используется программой, все эти данные будут рассчитываться внутри программы.
Оставляем этот лист, чтобы Вы смогли увидеть как меняются данные в оптимистичных и пессимистичных сценариях.
</t>
        </r>
      </text>
    </comment>
  </commentList>
</comments>
</file>

<file path=xl/sharedStrings.xml><?xml version="1.0" encoding="utf-8"?>
<sst xmlns="http://schemas.openxmlformats.org/spreadsheetml/2006/main" count="47" uniqueCount="36">
  <si>
    <t>sales_vol</t>
  </si>
  <si>
    <t>yes</t>
  </si>
  <si>
    <t>no</t>
  </si>
  <si>
    <t>production_costs</t>
  </si>
  <si>
    <t>variant</t>
  </si>
  <si>
    <t>new_machine_period</t>
  </si>
  <si>
    <t>price_per_unit</t>
  </si>
  <si>
    <t>new_machine_price</t>
  </si>
  <si>
    <t>new_machine_depreciation_period</t>
  </si>
  <si>
    <t>capital_requirement_yes</t>
  </si>
  <si>
    <t>capital_requirement_no</t>
  </si>
  <si>
    <t>new_machine_liquidation_value</t>
  </si>
  <si>
    <t>old_machine_liquidation_value</t>
  </si>
  <si>
    <t>required_profitability</t>
  </si>
  <si>
    <t>tax_rate</t>
  </si>
  <si>
    <t>inflation</t>
  </si>
  <si>
    <t>discount_rate</t>
  </si>
  <si>
    <t>production_costs_yes</t>
  </si>
  <si>
    <t>probability</t>
  </si>
  <si>
    <t>opt</t>
  </si>
  <si>
    <t>pess</t>
  </si>
  <si>
    <t>most</t>
  </si>
  <si>
    <t>Инфо</t>
  </si>
  <si>
    <t>Возможные сценарии</t>
  </si>
  <si>
    <t>Срок службы нового оборудования (лет)</t>
  </si>
  <si>
    <t>Цена един. продукции (₽)</t>
  </si>
  <si>
    <t>Цена нового оборудования (₽)</t>
  </si>
  <si>
    <t>Срок амортизации нового оборудования (лет)</t>
  </si>
  <si>
    <t>Потребность в оборотном капитале (%) при модернизации</t>
  </si>
  <si>
    <t>Потребность в оборотном капитале (%) при отказе от модернизации</t>
  </si>
  <si>
    <t>Ликвидационная стоимость нового оборудования (₽)</t>
  </si>
  <si>
    <t>Ликвидационная стоимость старого оборудования (₽)</t>
  </si>
  <si>
    <t>Оптимистичный</t>
  </si>
  <si>
    <t>Пессимистичный</t>
  </si>
  <si>
    <t>Этот лист не используется программой, все эти данные будут рассчитываться внутри программы.
Оставляем этот лист, чтобы Вы смогли увидеть как меняются данные в оптимистичных и пессимистичных сценариях.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</si>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</sst>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2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4" fontId="5" fillId="0" borderId="6" xfId="0" applyNumberFormat="1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 wrapText="1"/>
    </xf>
    <xf numFmtId="43" fontId="0" fillId="0" borderId="0" xfId="1" applyFont="1"/>
    <xf numFmtId="0" fontId="6" fillId="0" borderId="5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43" fontId="7" fillId="0" borderId="0" xfId="1" applyFont="1" applyAlignment="1">
      <alignment horizontal="center" vertical="center"/>
    </xf>
    <xf numFmtId="2" fontId="7" fillId="3" borderId="0" xfId="0" applyNumberFormat="1" applyFont="1" applyFill="1" applyAlignment="1">
      <alignment horizontal="center" vertical="center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2" fontId="5" fillId="0" borderId="2" xfId="2" applyNumberFormat="1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43" fontId="0" fillId="0" borderId="0" xfId="0" applyNumberFormat="1"/>
    <xf numFmtId="0" fontId="2" fillId="0" borderId="7" xfId="0" applyFont="1" applyBorder="1" applyAlignment="1">
      <alignment vertical="center" wrapText="1"/>
    </xf>
    <xf numFmtId="0" fontId="4" fillId="0" borderId="9" xfId="0" applyFont="1" applyBorder="1" applyAlignment="1"/>
    <xf numFmtId="0" fontId="10" fillId="4" borderId="0" xfId="0" applyFont="1" applyFill="1"/>
    <xf numFmtId="0" fontId="10" fillId="0" borderId="0" xfId="0" applyFont="1" applyAlignment="1">
      <alignment horizontal="center" vertical="center" wrapText="1"/>
    </xf>
    <xf numFmtId="0" fontId="11" fillId="6" borderId="0" xfId="3"/>
    <xf numFmtId="0" fontId="12" fillId="7" borderId="0" xfId="4"/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5" borderId="0" xfId="0" applyFill="1" applyAlignment="1">
      <alignment horizontal="center" wrapText="1"/>
    </xf>
    <xf numFmtId="0" fontId="0" fillId="5" borderId="0" xfId="0" applyFill="1" applyAlignment="1">
      <alignment horizontal="center"/>
    </xf>
  </cellXfs>
  <cellStyles count="5">
    <cellStyle name="Bad" xfId="4" builtinId="27"/>
    <cellStyle name="Comma" xfId="1" builtinId="3"/>
    <cellStyle name="Good" xfId="3" builtinId="26"/>
    <cellStyle name="Normal" xfId="0" builtinId="0"/>
    <cellStyle name="Percent" xfId="2" builtinId="5"/>
  </cellStyles>
  <dxfs count="6">
    <dxf>
      <fill>
        <patternFill patternType="solid">
          <fgColor rgb="FFFFE599"/>
          <bgColor rgb="FFFFE5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zoomScale="115" zoomScaleNormal="115" workbookViewId="0">
      <selection activeCell="E19" sqref="E19"/>
    </sheetView>
  </sheetViews>
  <sheetFormatPr defaultColWidth="8.85546875" defaultRowHeight="15.75" x14ac:dyDescent="0.25"/>
  <cols>
    <col min="1" max="1" width="18.5703125" style="1" customWidth="1"/>
    <col min="2" max="3" width="7.140625" style="1" bestFit="1" customWidth="1"/>
    <col min="4" max="5" width="9.140625" style="1" bestFit="1" customWidth="1"/>
    <col min="6" max="16384" width="8.85546875" style="1"/>
  </cols>
  <sheetData>
    <row r="1" spans="1:5" ht="68.45" customHeight="1" x14ac:dyDescent="0.25">
      <c r="A1" s="2" t="s">
        <v>35</v>
      </c>
      <c r="B1" s="25" t="s">
        <v>0</v>
      </c>
      <c r="C1" s="25"/>
      <c r="D1" s="25" t="s">
        <v>3</v>
      </c>
      <c r="E1" s="25"/>
    </row>
    <row r="2" spans="1:5" x14ac:dyDescent="0.25">
      <c r="A2" s="2"/>
      <c r="B2" s="3" t="s">
        <v>1</v>
      </c>
      <c r="C2" s="3" t="s">
        <v>2</v>
      </c>
      <c r="D2" s="3" t="s">
        <v>1</v>
      </c>
      <c r="E2" s="3" t="s">
        <v>2</v>
      </c>
    </row>
    <row r="3" spans="1:5" x14ac:dyDescent="0.25">
      <c r="A3" s="2">
        <v>0</v>
      </c>
      <c r="B3" s="4"/>
      <c r="C3" s="4"/>
      <c r="D3" s="4"/>
      <c r="E3" s="4"/>
    </row>
    <row r="4" spans="1:5" x14ac:dyDescent="0.25">
      <c r="A4" s="2">
        <v>1</v>
      </c>
      <c r="B4" s="5">
        <v>7700</v>
      </c>
      <c r="C4" s="5">
        <v>7700</v>
      </c>
      <c r="D4" s="4">
        <v>402</v>
      </c>
      <c r="E4" s="4">
        <v>462</v>
      </c>
    </row>
    <row r="5" spans="1:5" x14ac:dyDescent="0.25">
      <c r="A5" s="2">
        <v>2</v>
      </c>
      <c r="B5" s="5">
        <v>7900</v>
      </c>
      <c r="C5" s="5">
        <v>7650</v>
      </c>
      <c r="D5" s="4">
        <v>415</v>
      </c>
      <c r="E5" s="4">
        <v>502</v>
      </c>
    </row>
    <row r="6" spans="1:5" x14ac:dyDescent="0.25">
      <c r="A6" s="2">
        <v>3</v>
      </c>
      <c r="B6" s="5">
        <v>8100</v>
      </c>
      <c r="C6" s="5">
        <v>7600</v>
      </c>
      <c r="D6" s="4">
        <v>429</v>
      </c>
      <c r="E6" s="4">
        <v>545</v>
      </c>
    </row>
    <row r="7" spans="1:5" x14ac:dyDescent="0.25">
      <c r="A7" s="2">
        <v>4</v>
      </c>
      <c r="B7" s="5">
        <v>8400</v>
      </c>
      <c r="C7" s="5">
        <v>7750</v>
      </c>
      <c r="D7" s="4">
        <v>444</v>
      </c>
      <c r="E7" s="4">
        <v>580</v>
      </c>
    </row>
    <row r="8" spans="1:5" x14ac:dyDescent="0.25">
      <c r="A8" s="2">
        <v>5</v>
      </c>
      <c r="B8" s="5">
        <v>8700</v>
      </c>
      <c r="C8" s="5">
        <v>7500</v>
      </c>
      <c r="D8" s="4">
        <v>455</v>
      </c>
      <c r="E8" s="4">
        <v>654</v>
      </c>
    </row>
    <row r="9" spans="1:5" x14ac:dyDescent="0.25">
      <c r="A9" s="2">
        <v>6</v>
      </c>
      <c r="B9" s="5">
        <v>8900</v>
      </c>
      <c r="C9" s="5">
        <v>7450</v>
      </c>
      <c r="D9" s="4">
        <v>467</v>
      </c>
      <c r="E9" s="4">
        <v>689</v>
      </c>
    </row>
    <row r="10" spans="1:5" x14ac:dyDescent="0.25">
      <c r="A10" s="2">
        <v>7</v>
      </c>
      <c r="B10" s="5">
        <v>9200</v>
      </c>
      <c r="C10" s="5">
        <v>7400</v>
      </c>
      <c r="D10" s="4">
        <v>479</v>
      </c>
      <c r="E10" s="4">
        <v>750</v>
      </c>
    </row>
    <row r="11" spans="1:5" x14ac:dyDescent="0.25">
      <c r="A11" s="2">
        <v>8</v>
      </c>
      <c r="B11" s="5">
        <v>9500</v>
      </c>
      <c r="C11" s="5">
        <v>7350</v>
      </c>
      <c r="D11" s="4">
        <v>491</v>
      </c>
      <c r="E11" s="4">
        <v>812</v>
      </c>
    </row>
    <row r="12" spans="1:5" x14ac:dyDescent="0.25">
      <c r="A12" s="24">
        <v>9</v>
      </c>
      <c r="B12" s="5">
        <v>9800</v>
      </c>
      <c r="C12" s="5">
        <v>7300</v>
      </c>
      <c r="D12" s="4">
        <v>506</v>
      </c>
      <c r="E12" s="4">
        <v>864</v>
      </c>
    </row>
    <row r="13" spans="1:5" x14ac:dyDescent="0.25">
      <c r="A13" s="24">
        <v>10</v>
      </c>
      <c r="B13" s="5">
        <v>10100</v>
      </c>
      <c r="C13" s="5">
        <v>7250</v>
      </c>
      <c r="D13" s="4">
        <v>521</v>
      </c>
      <c r="E13" s="4">
        <v>945</v>
      </c>
    </row>
  </sheetData>
  <mergeCells count="2">
    <mergeCell ref="B1:C1"/>
    <mergeCell ref="D1:E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95722-8085-484D-BFC7-ED78E0E86A8E}">
  <dimension ref="A1:M2"/>
  <sheetViews>
    <sheetView zoomScale="85" zoomScaleNormal="85" workbookViewId="0">
      <selection activeCell="K2" sqref="K2"/>
    </sheetView>
  </sheetViews>
  <sheetFormatPr defaultRowHeight="15" x14ac:dyDescent="0.25"/>
  <cols>
    <col min="1" max="1" width="11.5703125" customWidth="1"/>
    <col min="2" max="2" width="23.5703125" customWidth="1"/>
    <col min="3" max="3" width="17.42578125" customWidth="1"/>
    <col min="4" max="4" width="21.7109375" customWidth="1"/>
    <col min="5" max="5" width="22.42578125" bestFit="1" customWidth="1"/>
    <col min="6" max="6" width="26.5703125" customWidth="1"/>
    <col min="7" max="7" width="25.28515625" customWidth="1"/>
    <col min="8" max="9" width="18.28515625" bestFit="1" customWidth="1"/>
    <col min="10" max="10" width="17" customWidth="1"/>
    <col min="11" max="11" width="14.42578125" bestFit="1" customWidth="1"/>
    <col min="12" max="12" width="12.7109375" bestFit="1" customWidth="1"/>
    <col min="13" max="13" width="25.5703125" customWidth="1"/>
  </cols>
  <sheetData>
    <row r="1" spans="1:13" ht="56.25" x14ac:dyDescent="0.25">
      <c r="A1" s="7" t="s">
        <v>4</v>
      </c>
      <c r="B1" s="8" t="s">
        <v>5</v>
      </c>
      <c r="C1" s="8" t="s">
        <v>6</v>
      </c>
      <c r="D1" s="8" t="s">
        <v>7</v>
      </c>
      <c r="E1" s="8" t="s">
        <v>8</v>
      </c>
      <c r="F1" s="8" t="s">
        <v>9</v>
      </c>
      <c r="G1" s="8" t="s">
        <v>10</v>
      </c>
      <c r="H1" s="8" t="s">
        <v>11</v>
      </c>
      <c r="I1" s="8" t="s">
        <v>12</v>
      </c>
      <c r="J1" s="8" t="s">
        <v>13</v>
      </c>
      <c r="K1" s="8" t="s">
        <v>14</v>
      </c>
      <c r="L1" s="8" t="s">
        <v>15</v>
      </c>
      <c r="M1" s="9" t="s">
        <v>16</v>
      </c>
    </row>
    <row r="2" spans="1:13" ht="18.75" x14ac:dyDescent="0.25">
      <c r="A2" s="10">
        <v>0</v>
      </c>
      <c r="B2" s="10">
        <v>10</v>
      </c>
      <c r="C2" s="10">
        <v>740</v>
      </c>
      <c r="D2" s="11">
        <v>7500000</v>
      </c>
      <c r="E2" s="10">
        <v>10</v>
      </c>
      <c r="F2" s="10">
        <v>0.04</v>
      </c>
      <c r="G2" s="10">
        <v>0.06</v>
      </c>
      <c r="H2" s="11">
        <v>500000</v>
      </c>
      <c r="I2" s="11">
        <v>1000000</v>
      </c>
      <c r="J2" s="10">
        <v>0.1</v>
      </c>
      <c r="K2" s="10">
        <v>0.2</v>
      </c>
      <c r="L2" s="10">
        <v>0.1</v>
      </c>
      <c r="M2" s="12">
        <f>J2+L2+(J2*L2)</f>
        <v>0.21000000000000002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5DE4F-DD8B-47D1-A9F9-3FC0499AFA08}">
  <dimension ref="A1:J4"/>
  <sheetViews>
    <sheetView zoomScaleNormal="100" workbookViewId="0">
      <selection activeCell="I4" sqref="I4"/>
    </sheetView>
  </sheetViews>
  <sheetFormatPr defaultRowHeight="15" x14ac:dyDescent="0.25"/>
  <cols>
    <col min="1" max="1" width="11.7109375" customWidth="1"/>
  </cols>
  <sheetData>
    <row r="1" spans="1:10" ht="60.6" customHeight="1" x14ac:dyDescent="0.25">
      <c r="A1" s="18" t="s">
        <v>4</v>
      </c>
      <c r="B1" s="26" t="s">
        <v>6</v>
      </c>
      <c r="C1" s="27"/>
      <c r="D1" s="28" t="s">
        <v>17</v>
      </c>
      <c r="E1" s="29"/>
      <c r="F1" s="28" t="s">
        <v>11</v>
      </c>
      <c r="G1" s="29"/>
      <c r="H1" s="28" t="s">
        <v>18</v>
      </c>
      <c r="I1" s="30"/>
      <c r="J1" s="29"/>
    </row>
    <row r="2" spans="1:10" ht="15.75" x14ac:dyDescent="0.25">
      <c r="A2" s="19"/>
      <c r="B2" s="13" t="s">
        <v>20</v>
      </c>
      <c r="C2" s="14" t="s">
        <v>19</v>
      </c>
      <c r="D2" s="13" t="s">
        <v>20</v>
      </c>
      <c r="E2" s="14" t="s">
        <v>19</v>
      </c>
      <c r="F2" s="13" t="s">
        <v>20</v>
      </c>
      <c r="G2" s="14" t="s">
        <v>19</v>
      </c>
      <c r="H2" s="13" t="s">
        <v>20</v>
      </c>
      <c r="I2" s="14" t="s">
        <v>21</v>
      </c>
      <c r="J2" s="14" t="s">
        <v>19</v>
      </c>
    </row>
    <row r="3" spans="1:10" ht="15.75" x14ac:dyDescent="0.25">
      <c r="A3" s="19"/>
      <c r="B3" s="15">
        <v>-0.05</v>
      </c>
      <c r="C3" s="16">
        <v>0.05</v>
      </c>
      <c r="D3" s="16">
        <v>0.1</v>
      </c>
      <c r="E3" s="16">
        <v>-0.05</v>
      </c>
      <c r="F3" s="16">
        <v>-0.2</v>
      </c>
      <c r="G3" s="16">
        <v>0.1</v>
      </c>
      <c r="H3" s="16">
        <v>0.25</v>
      </c>
      <c r="I3" s="16">
        <v>0.5</v>
      </c>
      <c r="J3" s="16">
        <v>0.25</v>
      </c>
    </row>
    <row r="4" spans="1:10" ht="15.75" x14ac:dyDescent="0.25">
      <c r="A4" s="13">
        <f>source_1!A2</f>
        <v>0</v>
      </c>
    </row>
  </sheetData>
  <mergeCells count="4">
    <mergeCell ref="B1:C1"/>
    <mergeCell ref="D1:E1"/>
    <mergeCell ref="F1:G1"/>
    <mergeCell ref="H1:J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F3994-3666-459F-BB55-5F86B0C6665B}">
  <dimension ref="A1:I11"/>
  <sheetViews>
    <sheetView workbookViewId="0">
      <selection activeCell="D15" sqref="D15"/>
    </sheetView>
  </sheetViews>
  <sheetFormatPr defaultRowHeight="15" x14ac:dyDescent="0.25"/>
  <cols>
    <col min="1" max="1" width="15.85546875" bestFit="1" customWidth="1"/>
    <col min="2" max="2" width="13.7109375" bestFit="1" customWidth="1"/>
    <col min="3" max="3" width="12.7109375" customWidth="1"/>
    <col min="4" max="4" width="14.28515625" bestFit="1" customWidth="1"/>
    <col min="5" max="5" width="17.28515625" bestFit="1" customWidth="1"/>
    <col min="6" max="6" width="21.28515625" customWidth="1"/>
    <col min="7" max="7" width="21.140625" customWidth="1"/>
    <col min="8" max="8" width="16.5703125" bestFit="1" customWidth="1"/>
    <col min="9" max="9" width="17" bestFit="1" customWidth="1"/>
  </cols>
  <sheetData>
    <row r="1" spans="1:9" ht="75" x14ac:dyDescent="0.25">
      <c r="A1" s="21" t="s">
        <v>23</v>
      </c>
      <c r="B1" s="21" t="s">
        <v>24</v>
      </c>
      <c r="C1" s="21" t="s">
        <v>25</v>
      </c>
      <c r="D1" s="21" t="s">
        <v>26</v>
      </c>
      <c r="E1" s="21" t="s">
        <v>27</v>
      </c>
      <c r="F1" s="21" t="s">
        <v>28</v>
      </c>
      <c r="G1" s="21" t="s">
        <v>29</v>
      </c>
      <c r="H1" s="21" t="s">
        <v>30</v>
      </c>
      <c r="I1" s="21" t="s">
        <v>31</v>
      </c>
    </row>
    <row r="2" spans="1:9" x14ac:dyDescent="0.25">
      <c r="A2" s="22" t="s">
        <v>32</v>
      </c>
      <c r="B2">
        <f>source_1!B2</f>
        <v>10</v>
      </c>
      <c r="C2" s="6">
        <f>source_1!C2+(source_1!C2*source_2!C3)</f>
        <v>777</v>
      </c>
      <c r="D2" s="17">
        <f>source_1!D2</f>
        <v>7500000</v>
      </c>
      <c r="E2">
        <f>source_1!E2</f>
        <v>10</v>
      </c>
      <c r="F2">
        <f>source_1!F2</f>
        <v>0.04</v>
      </c>
      <c r="G2">
        <f>source_1!G2</f>
        <v>0.06</v>
      </c>
      <c r="H2" s="17">
        <f>source_1!H2+source_1!H2*source_2!G3</f>
        <v>550000</v>
      </c>
      <c r="I2" s="17">
        <f>source_1!I2</f>
        <v>1000000</v>
      </c>
    </row>
    <row r="3" spans="1:9" x14ac:dyDescent="0.25">
      <c r="A3" s="23" t="s">
        <v>33</v>
      </c>
      <c r="B3">
        <f>source_1!B2</f>
        <v>10</v>
      </c>
      <c r="C3" s="6">
        <f>source_1!C2+(source_1!C2*source_2!B3)</f>
        <v>703</v>
      </c>
      <c r="D3" s="17">
        <f>source_1!D2</f>
        <v>7500000</v>
      </c>
      <c r="E3">
        <f>source_1!E2</f>
        <v>10</v>
      </c>
      <c r="F3">
        <f>source_1!F2</f>
        <v>0.04</v>
      </c>
      <c r="G3">
        <f>source_1!G2</f>
        <v>0.06</v>
      </c>
      <c r="H3" s="17">
        <f>source_1!H2+source_1!H2*source_2!F3</f>
        <v>400000</v>
      </c>
      <c r="I3" s="17">
        <f>source_1!I2</f>
        <v>1000000</v>
      </c>
    </row>
    <row r="6" spans="1:9" x14ac:dyDescent="0.25">
      <c r="A6" s="20" t="s">
        <v>22</v>
      </c>
    </row>
    <row r="7" spans="1:9" x14ac:dyDescent="0.25">
      <c r="A7" s="31" t="s">
        <v>34</v>
      </c>
      <c r="B7" s="32"/>
      <c r="C7" s="32"/>
      <c r="D7" s="32"/>
      <c r="E7" s="32"/>
    </row>
    <row r="8" spans="1:9" x14ac:dyDescent="0.25">
      <c r="A8" s="32"/>
      <c r="B8" s="32"/>
      <c r="C8" s="32"/>
      <c r="D8" s="32"/>
      <c r="E8" s="32"/>
    </row>
    <row r="9" spans="1:9" x14ac:dyDescent="0.25">
      <c r="A9" s="32"/>
      <c r="B9" s="32"/>
      <c r="C9" s="32"/>
      <c r="D9" s="32"/>
      <c r="E9" s="32"/>
    </row>
    <row r="10" spans="1:9" x14ac:dyDescent="0.25">
      <c r="A10" s="32"/>
      <c r="B10" s="32"/>
      <c r="C10" s="32"/>
      <c r="D10" s="32"/>
      <c r="E10" s="32"/>
    </row>
    <row r="11" spans="1:9" x14ac:dyDescent="0.25">
      <c r="A11" s="32"/>
      <c r="B11" s="32"/>
      <c r="C11" s="32"/>
      <c r="D11" s="32"/>
      <c r="E11" s="32"/>
    </row>
  </sheetData>
  <mergeCells count="1">
    <mergeCell ref="A7:E1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source_1</vt:lpstr>
      <vt:lpstr>source_2</vt:lpstr>
      <vt:lpstr>source_opt_pes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Shoxrux Yuldashov</dc:creator>
  <cp:lastModifiedBy>Shox</cp:lastModifiedBy>
  <dcterms:created xsi:type="dcterms:W3CDTF">2015-06-05T18:19:34Z</dcterms:created>
  <dcterms:modified xsi:type="dcterms:W3CDTF">2024-03-04T06:24:41Z</dcterms:modified>
</cp:coreProperties>
</file>