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ox\Documents\petpro\InvestmentProjects\src\"/>
    </mc:Choice>
  </mc:AlternateContent>
  <xr:revisionPtr revIDLastSave="0" documentId="13_ncr:1_{7DD14B10-D37A-4C97-AFE4-8EE92A18C43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source_1" sheetId="2" r:id="rId2"/>
    <sheet name="source_2" sheetId="3" r:id="rId3"/>
    <sheet name="source_opt_p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2" i="4"/>
  <c r="H3" i="4"/>
  <c r="H2" i="4"/>
  <c r="G3" i="4"/>
  <c r="F3" i="4"/>
  <c r="G2" i="4"/>
  <c r="F2" i="4"/>
  <c r="E3" i="4"/>
  <c r="E2" i="4"/>
  <c r="D3" i="4"/>
  <c r="D2" i="4"/>
  <c r="C3" i="4"/>
  <c r="C2" i="4"/>
  <c r="B3" i="4"/>
  <c r="B2" i="4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6A5CB71A-CB2B-46A9-9905-6CC1C56191B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Годы</t>
        </r>
      </text>
    </comment>
    <comment ref="B1" authorId="0" shapeId="0" xr:uid="{5D286819-AEA4-4AF5-BB73-35E796BB7C3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Годовой объем продаж(шт.)</t>
        </r>
      </text>
    </comment>
    <comment ref="D1" authorId="0" shapeId="0" xr:uid="{012F9275-2DF4-4E82-A4C5-B7CBFD2F33A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Производственные издержки на единицу продукции(₽)</t>
        </r>
      </text>
    </comment>
    <comment ref="B2" authorId="0" shapeId="0" xr:uid="{8D000F39-08B1-411B-B821-93B0D0FCACA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При реализации проекта</t>
        </r>
      </text>
    </comment>
    <comment ref="C2" authorId="0" shapeId="0" xr:uid="{6EA42BF0-F097-42E1-8C73-65231F833EA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При отказе от реализации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EBBE47BC-1B5E-48CF-99AB-1B75BD79172E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№ варианта</t>
        </r>
      </text>
    </comment>
    <comment ref="B1" authorId="0" shapeId="0" xr:uid="{26C634E3-77B0-4E6B-839D-138512B208E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службы нового оборудования (лет)</t>
        </r>
      </text>
    </comment>
    <comment ref="C1" authorId="0" shapeId="0" xr:uid="{2CDC9C70-D021-46A9-9095-C182C64F917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един. продукции (₽)</t>
        </r>
      </text>
    </comment>
    <comment ref="D1" authorId="0" shapeId="0" xr:uid="{DE842A30-987B-44A0-85A6-5EFAD2572C0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нового оборудования (₽)</t>
        </r>
      </text>
    </comment>
    <comment ref="E1" authorId="0" shapeId="0" xr:uid="{E9AA872D-AF1B-49AF-8726-46514B07BA3A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амортизации нового оборудования (лет)</t>
        </r>
      </text>
    </comment>
    <comment ref="F1" authorId="0" shapeId="0" xr:uid="{055DD033-677E-4D6E-8270-466E7B10AE9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модернизации
</t>
        </r>
      </text>
    </comment>
    <comment ref="G1" authorId="0" shapeId="0" xr:uid="{CBD0916F-BE20-4BDA-BCFB-538D71B861F8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отказе от модернизации</t>
        </r>
      </text>
    </comment>
    <comment ref="H1" authorId="0" shapeId="0" xr:uid="{589D090F-CF93-46E6-8D55-0B39EAF91EC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 (₽)</t>
        </r>
      </text>
    </comment>
    <comment ref="I1" authorId="0" shapeId="0" xr:uid="{EAED75BE-5507-4F23-B3A3-802CF68B502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старого оборудования (₽)</t>
        </r>
      </text>
    </comment>
    <comment ref="J1" authorId="0" shapeId="0" xr:uid="{6101A94D-E4A6-4267-B8A0-3C5DF144D3D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Требуемый уровень доходности (%)</t>
        </r>
      </text>
    </comment>
    <comment ref="K1" authorId="0" shapeId="0" xr:uid="{0A58A171-745D-4C6B-B4B3-1BEE0735507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Ставка налога на прибыль, %</t>
        </r>
      </text>
    </comment>
    <comment ref="L1" authorId="0" shapeId="0" xr:uid="{1E971CCC-D986-4F1B-A4B8-6911DC51F0E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Инфляция</t>
        </r>
      </text>
    </comment>
    <comment ref="M1" authorId="0" shapeId="0" xr:uid="{0DF46AF1-F59F-493A-B284-3DCFED5CF77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Эта ячейка рассчитывается автоматические на основе данных
Ставка дисконтирования(%) i + h + (i * h)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958AAF3D-09E0-4D6A-B9DC-C8AC3E50FD2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№ варианта</t>
        </r>
      </text>
    </comment>
    <comment ref="B1" authorId="0" shapeId="0" xr:uid="{47CFB65A-E1FF-49C9-842B-6FED4489FCE2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ед. продукции</t>
        </r>
      </text>
    </comment>
    <comment ref="D1" authorId="0" shapeId="0" xr:uid="{E6E26BAC-E197-43F6-AAF4-9B39F3236284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Удельные производственные издержки при модернизации</t>
        </r>
      </text>
    </comment>
    <comment ref="F1" authorId="0" shapeId="0" xr:uid="{F65B9530-327E-4EF0-BE9F-CEF3F2D1B29B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</t>
        </r>
      </text>
    </comment>
    <comment ref="H1" authorId="0" shapeId="0" xr:uid="{FE3B9CC0-30C7-4401-8AE5-E18F4AC1F5A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Вероятность</t>
        </r>
      </text>
    </comment>
    <comment ref="B2" authorId="0" shapeId="0" xr:uid="{F215FF01-BFA1-4A7E-BE40-8037D05B918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C2" authorId="0" shapeId="0" xr:uid="{4ABF5E9A-AE4C-4082-AAC3-DEB9C5BB7296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D2" authorId="0" shapeId="0" xr:uid="{CF8B210E-D9FB-468C-8334-F399DF9B41F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E2" authorId="0" shapeId="0" xr:uid="{376BBE66-0D73-4857-8716-E1C2FDB62237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F2" authorId="0" shapeId="0" xr:uid="{FA99475A-D14F-4027-B11F-ADB67810591A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G2" authorId="0" shapeId="0" xr:uid="{A14A7FEE-3A53-4A1A-8BC6-1B06B62F1CBB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H2" authorId="0" shapeId="0" xr:uid="{DD93075A-3649-4FD1-B4F1-AB93D70CF09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I2" authorId="0" shapeId="0" xr:uid="{26C06CC8-0CB6-415D-8CC0-24F7698335A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Наиболее вероятный</t>
        </r>
      </text>
    </comment>
    <comment ref="J2" authorId="0" shapeId="0" xr:uid="{398B8097-9EAD-4407-8180-98498955BA0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Shox</author>
  </authors>
  <commentList>
    <comment ref="A1" authorId="0" shapeId="0" xr:uid="{DF6FA31C-DAB8-44AB-8468-59A82828B08C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Возможные сценарии</t>
        </r>
      </text>
    </comment>
    <comment ref="B1" authorId="0" shapeId="0" xr:uid="{33153224-BD3A-48F0-8C6E-E3A1D2111F48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службы нового оборудования (лет)</t>
        </r>
      </text>
    </comment>
    <comment ref="C1" authorId="0" shapeId="0" xr:uid="{E752E6BC-66C9-42FA-B792-3C21B13D13C3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един. продукции (₽)</t>
        </r>
      </text>
    </comment>
    <comment ref="D1" authorId="0" shapeId="0" xr:uid="{3A60C9FE-7CEE-41F4-B0AE-1626BB9AFD94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Цена нового оборудования (₽)</t>
        </r>
      </text>
    </comment>
    <comment ref="E1" authorId="0" shapeId="0" xr:uid="{864ACCA3-08D2-45DD-9916-E656BFFC54A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Срок амортизации нового оборудования (лет)</t>
        </r>
      </text>
    </comment>
    <comment ref="F1" authorId="0" shapeId="0" xr:uid="{2C69AC9D-DFEF-406F-B61F-8F12A77BFF80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модернизации</t>
        </r>
      </text>
    </comment>
    <comment ref="G1" authorId="0" shapeId="0" xr:uid="{8B75AEDD-3CA5-4686-8665-8F7CE9D5BD35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Потребность в оборотном капитале (%) при отказе от модернизации
</t>
        </r>
      </text>
    </comment>
    <comment ref="H1" authorId="0" shapeId="0" xr:uid="{CE747026-AB19-4E68-ABA9-9349CF66A83F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нового оборудования (₽)</t>
        </r>
      </text>
    </comment>
    <comment ref="I1" authorId="0" shapeId="0" xr:uid="{3B880189-76B8-442C-8398-26F6EFB2DA61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Ликвидационная стоимость старого оборудования (₽)</t>
        </r>
      </text>
    </comment>
    <comment ref="A2" authorId="0" shapeId="0" xr:uid="{4E9ED1CA-7D10-408C-BB7B-A88228D6D9F9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Оптимистичный</t>
        </r>
      </text>
    </comment>
    <comment ref="A3" authorId="0" shapeId="0" xr:uid="{CEF27280-550F-4C81-B552-246094A395EE}">
      <text>
        <r>
          <rPr>
            <b/>
            <sz val="9"/>
            <color indexed="81"/>
            <rFont val="Tahoma"/>
            <family val="2"/>
          </rPr>
          <t>Shox:</t>
        </r>
        <r>
          <rPr>
            <sz val="9"/>
            <color indexed="81"/>
            <rFont val="Tahoma"/>
            <family val="2"/>
          </rPr>
          <t xml:space="preserve">
Пессимистичный</t>
        </r>
      </text>
    </comment>
    <comment ref="A6" authorId="0" shapeId="0" xr:uid="{0DB520C6-9664-4355-A298-3A5347E935FE}">
      <text>
        <r>
          <rPr>
            <b/>
            <sz val="9"/>
            <color indexed="81"/>
            <rFont val="Tahoma"/>
            <charset val="1"/>
          </rPr>
          <t>Shox:</t>
        </r>
        <r>
          <rPr>
            <sz val="9"/>
            <color indexed="81"/>
            <rFont val="Tahoma"/>
            <charset val="1"/>
          </rPr>
          <t xml:space="preserve">
Этот лист не используется программой, все эти данные будут рассчитываться внутри программы.
Оставляем этот лист, чтобы Вы видели как меняются данные в оптимистичный и пессимистичных сценариях.
</t>
        </r>
      </text>
    </comment>
  </commentList>
</comments>
</file>

<file path=xl/sharedStrings.xml><?xml version="1.0" encoding="utf-8"?>
<sst xmlns="http://schemas.openxmlformats.org/spreadsheetml/2006/main" count="46" uniqueCount="25">
  <si>
    <t>sales_vol</t>
  </si>
  <si>
    <t>yes</t>
  </si>
  <si>
    <t>no</t>
  </si>
  <si>
    <t>production_costs</t>
  </si>
  <si>
    <t>years</t>
  </si>
  <si>
    <t>variant</t>
  </si>
  <si>
    <t>new_machine_period</t>
  </si>
  <si>
    <t>price_per_unit</t>
  </si>
  <si>
    <t>new_machine_price</t>
  </si>
  <si>
    <t>new_machine_depreciation_period</t>
  </si>
  <si>
    <t>capital_requirement_yes</t>
  </si>
  <si>
    <t>capital_requirement_no</t>
  </si>
  <si>
    <t>new_machine_liquidation_value</t>
  </si>
  <si>
    <t>old_machine_liquidation_value</t>
  </si>
  <si>
    <t>required_profitability</t>
  </si>
  <si>
    <t>tax_rate</t>
  </si>
  <si>
    <t>inflation</t>
  </si>
  <si>
    <t>discount_rate</t>
  </si>
  <si>
    <t>production_costs_yes</t>
  </si>
  <si>
    <t>probability</t>
  </si>
  <si>
    <t>opt</t>
  </si>
  <si>
    <t>pess</t>
  </si>
  <si>
    <t>most</t>
  </si>
  <si>
    <t>possible_scenarios</t>
  </si>
  <si>
    <t>Инфо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</si>
</sst>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43" fontId="0" fillId="0" borderId="0" xfId="1" applyFont="1"/>
    <xf numFmtId="0" fontId="6" fillId="0" borderId="5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5" fillId="0" borderId="2" xfId="2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4" fillId="0" borderId="9" xfId="0" applyFont="1" applyBorder="1" applyAlignment="1"/>
    <xf numFmtId="0" fontId="10" fillId="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45" zoomScaleNormal="145" workbookViewId="0">
      <selection activeCell="G11" sqref="G11"/>
    </sheetView>
  </sheetViews>
  <sheetFormatPr defaultRowHeight="15.6" x14ac:dyDescent="0.3"/>
  <cols>
    <col min="1" max="1" width="18.5546875" style="1" customWidth="1"/>
    <col min="2" max="3" width="7.109375" style="1" bestFit="1" customWidth="1"/>
    <col min="4" max="5" width="8.77734375" style="1" bestFit="1" customWidth="1"/>
    <col min="6" max="16384" width="8.88671875" style="1"/>
  </cols>
  <sheetData>
    <row r="1" spans="1:5" ht="68.400000000000006" customHeight="1" x14ac:dyDescent="0.3">
      <c r="A1" s="2" t="s">
        <v>4</v>
      </c>
      <c r="B1" s="19" t="s">
        <v>0</v>
      </c>
      <c r="C1" s="19"/>
      <c r="D1" s="19" t="s">
        <v>3</v>
      </c>
      <c r="E1" s="19"/>
    </row>
    <row r="2" spans="1:5" x14ac:dyDescent="0.3">
      <c r="A2" s="2"/>
      <c r="B2" s="3" t="s">
        <v>1</v>
      </c>
      <c r="C2" s="3" t="s">
        <v>2</v>
      </c>
      <c r="D2" s="3" t="s">
        <v>1</v>
      </c>
      <c r="E2" s="3" t="s">
        <v>2</v>
      </c>
    </row>
    <row r="3" spans="1:5" x14ac:dyDescent="0.3">
      <c r="A3" s="2">
        <v>0</v>
      </c>
      <c r="B3" s="4"/>
      <c r="C3" s="4"/>
      <c r="D3" s="4"/>
      <c r="E3" s="4"/>
    </row>
    <row r="4" spans="1:5" x14ac:dyDescent="0.3">
      <c r="A4" s="2">
        <v>1</v>
      </c>
      <c r="B4" s="5">
        <v>49500</v>
      </c>
      <c r="C4" s="5">
        <v>45000</v>
      </c>
      <c r="D4" s="4">
        <v>2250</v>
      </c>
      <c r="E4" s="4">
        <v>2475</v>
      </c>
    </row>
    <row r="5" spans="1:5" x14ac:dyDescent="0.3">
      <c r="A5" s="2">
        <v>2</v>
      </c>
      <c r="B5" s="5">
        <v>54000</v>
      </c>
      <c r="C5" s="5">
        <v>44550</v>
      </c>
      <c r="D5" s="4">
        <v>2295</v>
      </c>
      <c r="E5" s="4">
        <v>2565</v>
      </c>
    </row>
    <row r="6" spans="1:5" x14ac:dyDescent="0.3">
      <c r="A6" s="2">
        <v>3</v>
      </c>
      <c r="B6" s="5">
        <v>58500</v>
      </c>
      <c r="C6" s="5">
        <v>44100</v>
      </c>
      <c r="D6" s="4">
        <v>2340</v>
      </c>
      <c r="E6" s="4">
        <v>2655</v>
      </c>
    </row>
    <row r="7" spans="1:5" x14ac:dyDescent="0.3">
      <c r="A7" s="2">
        <v>4</v>
      </c>
      <c r="B7" s="5">
        <v>63000</v>
      </c>
      <c r="C7" s="5">
        <v>43650</v>
      </c>
      <c r="D7" s="4">
        <v>2385</v>
      </c>
      <c r="E7" s="4">
        <v>2790</v>
      </c>
    </row>
    <row r="8" spans="1:5" x14ac:dyDescent="0.3">
      <c r="A8" s="2">
        <v>5</v>
      </c>
      <c r="B8" s="5">
        <v>63000</v>
      </c>
      <c r="C8" s="5">
        <v>43200</v>
      </c>
      <c r="D8" s="4">
        <v>2430</v>
      </c>
      <c r="E8" s="4">
        <v>2880</v>
      </c>
    </row>
    <row r="9" spans="1:5" x14ac:dyDescent="0.3">
      <c r="A9" s="2">
        <v>6</v>
      </c>
      <c r="B9" s="5">
        <v>63000</v>
      </c>
      <c r="C9" s="5">
        <v>42750</v>
      </c>
      <c r="D9" s="4">
        <v>2475</v>
      </c>
      <c r="E9" s="4">
        <v>2970</v>
      </c>
    </row>
    <row r="10" spans="1:5" x14ac:dyDescent="0.3">
      <c r="A10" s="2">
        <v>7</v>
      </c>
      <c r="B10" s="5">
        <v>63000</v>
      </c>
      <c r="C10" s="5">
        <v>42300</v>
      </c>
      <c r="D10" s="4">
        <v>2520</v>
      </c>
      <c r="E10" s="4">
        <v>3060</v>
      </c>
    </row>
    <row r="11" spans="1:5" x14ac:dyDescent="0.3">
      <c r="A11" s="2">
        <v>8</v>
      </c>
      <c r="B11" s="5">
        <v>63000</v>
      </c>
      <c r="C11" s="5">
        <v>41850</v>
      </c>
      <c r="D11" s="4">
        <v>2565</v>
      </c>
      <c r="E11" s="4">
        <v>3150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722-8085-484D-BFC7-ED78E0E86A8E}">
  <dimension ref="A1:M2"/>
  <sheetViews>
    <sheetView zoomScale="85" zoomScaleNormal="85" workbookViewId="0">
      <selection activeCell="M1" sqref="M1"/>
    </sheetView>
  </sheetViews>
  <sheetFormatPr defaultRowHeight="14.4" x14ac:dyDescent="0.3"/>
  <cols>
    <col min="1" max="1" width="11.5546875" customWidth="1"/>
    <col min="2" max="2" width="23.5546875" customWidth="1"/>
    <col min="3" max="3" width="17.44140625" customWidth="1"/>
    <col min="4" max="4" width="21.77734375" customWidth="1"/>
    <col min="5" max="5" width="22.44140625" bestFit="1" customWidth="1"/>
    <col min="6" max="6" width="26.5546875" customWidth="1"/>
    <col min="7" max="7" width="25.33203125" customWidth="1"/>
    <col min="8" max="9" width="16.6640625" bestFit="1" customWidth="1"/>
    <col min="10" max="10" width="17" customWidth="1"/>
    <col min="11" max="11" width="14.44140625" bestFit="1" customWidth="1"/>
    <col min="12" max="12" width="12.6640625" bestFit="1" customWidth="1"/>
    <col min="13" max="13" width="25.5546875" customWidth="1"/>
  </cols>
  <sheetData>
    <row r="1" spans="1:13" ht="54" x14ac:dyDescent="0.3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9" t="s">
        <v>17</v>
      </c>
    </row>
    <row r="2" spans="1:13" ht="18" x14ac:dyDescent="0.3">
      <c r="A2" s="10">
        <v>7</v>
      </c>
      <c r="B2" s="10">
        <v>8</v>
      </c>
      <c r="C2" s="10">
        <v>2740</v>
      </c>
      <c r="D2" s="11">
        <v>16000000</v>
      </c>
      <c r="E2" s="10">
        <v>7</v>
      </c>
      <c r="F2" s="10">
        <v>0.04</v>
      </c>
      <c r="G2" s="10">
        <v>7.0000000000000007E-2</v>
      </c>
      <c r="H2" s="11">
        <v>2000000</v>
      </c>
      <c r="I2" s="11">
        <v>2000000</v>
      </c>
      <c r="J2" s="10">
        <v>0.18</v>
      </c>
      <c r="K2" s="10">
        <v>0.2</v>
      </c>
      <c r="L2" s="10">
        <v>0.1</v>
      </c>
      <c r="M2" s="12">
        <f>J2+L2+(J2*L2)</f>
        <v>0.29800000000000004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DE4F-DD8B-47D1-A9F9-3FC0499AFA08}">
  <dimension ref="A1:J4"/>
  <sheetViews>
    <sheetView zoomScaleNormal="100" workbookViewId="0">
      <selection activeCell="B26" sqref="B26"/>
    </sheetView>
  </sheetViews>
  <sheetFormatPr defaultRowHeight="14.4" x14ac:dyDescent="0.3"/>
  <cols>
    <col min="1" max="1" width="11.6640625" customWidth="1"/>
  </cols>
  <sheetData>
    <row r="1" spans="1:10" ht="60.6" customHeight="1" x14ac:dyDescent="0.3">
      <c r="A1" s="25" t="s">
        <v>5</v>
      </c>
      <c r="B1" s="20" t="s">
        <v>7</v>
      </c>
      <c r="C1" s="21"/>
      <c r="D1" s="22" t="s">
        <v>18</v>
      </c>
      <c r="E1" s="23"/>
      <c r="F1" s="22" t="s">
        <v>12</v>
      </c>
      <c r="G1" s="23"/>
      <c r="H1" s="22" t="s">
        <v>19</v>
      </c>
      <c r="I1" s="24"/>
      <c r="J1" s="23"/>
    </row>
    <row r="2" spans="1:10" ht="15.6" x14ac:dyDescent="0.3">
      <c r="A2" s="26"/>
      <c r="B2" s="13" t="s">
        <v>21</v>
      </c>
      <c r="C2" s="14" t="s">
        <v>20</v>
      </c>
      <c r="D2" s="13" t="s">
        <v>21</v>
      </c>
      <c r="E2" s="14" t="s">
        <v>20</v>
      </c>
      <c r="F2" s="13" t="s">
        <v>21</v>
      </c>
      <c r="G2" s="14" t="s">
        <v>20</v>
      </c>
      <c r="H2" s="13" t="s">
        <v>21</v>
      </c>
      <c r="I2" s="14" t="s">
        <v>22</v>
      </c>
      <c r="J2" s="14" t="s">
        <v>20</v>
      </c>
    </row>
    <row r="3" spans="1:10" ht="15.6" x14ac:dyDescent="0.3">
      <c r="A3" s="26"/>
      <c r="B3" s="15">
        <v>-0.03</v>
      </c>
      <c r="C3" s="16">
        <v>0.05</v>
      </c>
      <c r="D3" s="16">
        <v>0.03</v>
      </c>
      <c r="E3" s="16">
        <v>-0.03</v>
      </c>
      <c r="F3" s="16">
        <v>-0.06</v>
      </c>
      <c r="G3" s="16">
        <v>0.06</v>
      </c>
      <c r="H3" s="16">
        <v>0.1</v>
      </c>
      <c r="I3" s="16">
        <v>0.6</v>
      </c>
      <c r="J3" s="16">
        <v>0.3</v>
      </c>
    </row>
    <row r="4" spans="1:10" ht="15.6" x14ac:dyDescent="0.3">
      <c r="A4" s="13">
        <v>7</v>
      </c>
    </row>
  </sheetData>
  <mergeCells count="4">
    <mergeCell ref="B1:C1"/>
    <mergeCell ref="D1:E1"/>
    <mergeCell ref="F1:G1"/>
    <mergeCell ref="H1:J1"/>
  </mergeCells>
  <conditionalFormatting sqref="B3:J3">
    <cfRule type="cellIs" dxfId="2" priority="1" operator="greaterThan">
      <formula>0</formula>
    </cfRule>
  </conditionalFormatting>
  <conditionalFormatting sqref="B3:J3">
    <cfRule type="cellIs" dxfId="1" priority="2" operator="lessThan">
      <formula>0</formula>
    </cfRule>
  </conditionalFormatting>
  <conditionalFormatting sqref="B3:J3">
    <cfRule type="cellIs" dxfId="0" priority="3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3994-3666-459F-BB55-5F86B0C6665B}">
  <dimension ref="A1:I6"/>
  <sheetViews>
    <sheetView workbookViewId="0">
      <selection activeCell="B9" sqref="B9"/>
    </sheetView>
  </sheetViews>
  <sheetFormatPr defaultRowHeight="14.4" x14ac:dyDescent="0.3"/>
  <cols>
    <col min="1" max="1" width="8.5546875" customWidth="1"/>
    <col min="2" max="2" width="13.77734375" bestFit="1" customWidth="1"/>
    <col min="3" max="3" width="12.6640625" customWidth="1"/>
    <col min="4" max="4" width="13.77734375" bestFit="1" customWidth="1"/>
    <col min="5" max="5" width="17.33203125" bestFit="1" customWidth="1"/>
    <col min="6" max="6" width="21.21875" customWidth="1"/>
    <col min="7" max="7" width="21.109375" customWidth="1"/>
    <col min="8" max="8" width="16.5546875" bestFit="1" customWidth="1"/>
    <col min="9" max="9" width="17" bestFit="1" customWidth="1"/>
  </cols>
  <sheetData>
    <row r="1" spans="1:9" ht="66" customHeight="1" x14ac:dyDescent="0.3">
      <c r="A1" s="17" t="s">
        <v>23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7" t="s">
        <v>13</v>
      </c>
    </row>
    <row r="2" spans="1:9" x14ac:dyDescent="0.3">
      <c r="A2" t="s">
        <v>20</v>
      </c>
      <c r="B2">
        <f>source_1!B2</f>
        <v>8</v>
      </c>
      <c r="C2" s="6">
        <f>source_1!C2+(source_1!C2*source_2!C3)</f>
        <v>2877</v>
      </c>
      <c r="D2" s="18">
        <f>source_1!D2</f>
        <v>16000000</v>
      </c>
      <c r="E2">
        <f>source_1!E2</f>
        <v>7</v>
      </c>
      <c r="F2">
        <f>source_1!F2</f>
        <v>0.04</v>
      </c>
      <c r="G2">
        <f>source_1!G2</f>
        <v>7.0000000000000007E-2</v>
      </c>
      <c r="H2" s="18">
        <f>source_1!H2+source_1!H2*source_2!G3</f>
        <v>2120000</v>
      </c>
      <c r="I2" s="18">
        <f>source_1!I2</f>
        <v>2000000</v>
      </c>
    </row>
    <row r="3" spans="1:9" x14ac:dyDescent="0.3">
      <c r="A3" t="s">
        <v>21</v>
      </c>
      <c r="B3">
        <f>source_1!B2</f>
        <v>8</v>
      </c>
      <c r="C3" s="6">
        <f>source_1!C2+(source_1!C2*source_2!B3)</f>
        <v>2657.8</v>
      </c>
      <c r="D3" s="18">
        <f>source_1!D2</f>
        <v>16000000</v>
      </c>
      <c r="E3">
        <f>source_1!E2</f>
        <v>7</v>
      </c>
      <c r="F3">
        <f>source_1!F2</f>
        <v>0.04</v>
      </c>
      <c r="G3">
        <f>source_1!G2</f>
        <v>7.0000000000000007E-2</v>
      </c>
      <c r="H3" s="18">
        <f>source_1!H2+source_1!H2*source_2!F3</f>
        <v>1880000</v>
      </c>
      <c r="I3" s="18">
        <f>source_1!I2</f>
        <v>2000000</v>
      </c>
    </row>
    <row r="6" spans="1:9" x14ac:dyDescent="0.3">
      <c r="A6" s="27" t="s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source_1</vt:lpstr>
      <vt:lpstr>source_2</vt:lpstr>
      <vt:lpstr>source_opt_pes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Shoxrux Yuldashov</dc:creator>
  <cp:lastModifiedBy>Shox</cp:lastModifiedBy>
  <dcterms:created xsi:type="dcterms:W3CDTF">2015-06-05T18:19:34Z</dcterms:created>
  <dcterms:modified xsi:type="dcterms:W3CDTF">2023-06-15T00:45:54Z</dcterms:modified>
</cp:coreProperties>
</file>